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5" yWindow="75" windowWidth="18450" windowHeight="11640" tabRatio="777" activeTab="4"/>
  </bookViews>
  <sheets>
    <sheet name="Cover" sheetId="44" r:id="rId1"/>
    <sheet name="Contents" sheetId="50" r:id="rId2"/>
    <sheet name="1. Income" sheetId="46" r:id="rId3"/>
    <sheet name="5. Capex" sheetId="51" r:id="rId4"/>
    <sheet name="7. Capex for tax dep'n" sheetId="53" r:id="rId5"/>
    <sheet name="8. Maintenance" sheetId="54" r:id="rId6"/>
    <sheet name="10. Operating costs" sheetId="56" r:id="rId7"/>
    <sheet name="16. Avoided cost payments" sheetId="17" r:id="rId8"/>
    <sheet name="17. Altern Ctl &amp; other" sheetId="18" r:id="rId9"/>
    <sheet name="18. EBSS" sheetId="29" r:id="rId10"/>
    <sheet name="19. Juris Scheme" sheetId="33" r:id="rId11"/>
    <sheet name="20a. DMIS -DMIA" sheetId="30" r:id="rId12"/>
    <sheet name="20b. DMIS -  D-factor" sheetId="31" r:id="rId13"/>
    <sheet name="21. Self insurance" sheetId="32" r:id="rId14"/>
    <sheet name="22. CHAP" sheetId="10" r:id="rId15"/>
    <sheet name="Amendments" sheetId="62" r:id="rId16"/>
  </sheets>
  <externalReferences>
    <externalReference r:id="rId17"/>
    <externalReference r:id="rId18"/>
    <externalReference r:id="rId19"/>
  </externalReferences>
  <definedNames>
    <definedName name="abc" localSheetId="1">#REF!</definedName>
    <definedName name="abc">#REF!</definedName>
    <definedName name="Asset1" localSheetId="2">'[1]4. RAB'!#REF!</definedName>
    <definedName name="Asset1" localSheetId="1">'[2]4. RAB'!#REF!</definedName>
    <definedName name="Asset1" localSheetId="0">#REF!</definedName>
    <definedName name="Asset1">#REF!</definedName>
    <definedName name="Asset10" localSheetId="2">'[1]4. RAB'!#REF!</definedName>
    <definedName name="Asset10" localSheetId="1">'[2]4. RAB'!#REF!</definedName>
    <definedName name="Asset10" localSheetId="0">#REF!</definedName>
    <definedName name="Asset10">#REF!</definedName>
    <definedName name="Asset11" localSheetId="2">'[1]4. RAB'!#REF!</definedName>
    <definedName name="Asset11" localSheetId="1">'[2]4. RAB'!#REF!</definedName>
    <definedName name="Asset11" localSheetId="0">#REF!</definedName>
    <definedName name="Asset11">#REF!</definedName>
    <definedName name="asset11a" localSheetId="1">#REF!</definedName>
    <definedName name="asset11a" localSheetId="0">#REF!</definedName>
    <definedName name="asset11a">#REF!</definedName>
    <definedName name="Asset12" localSheetId="2">'[1]4. RAB'!#REF!</definedName>
    <definedName name="Asset12" localSheetId="1">'[2]4. RAB'!#REF!</definedName>
    <definedName name="Asset12" localSheetId="0">#REF!</definedName>
    <definedName name="Asset12">#REF!</definedName>
    <definedName name="Asset13" localSheetId="2">'[1]4. RAB'!#REF!</definedName>
    <definedName name="Asset13" localSheetId="1">'[2]4. RAB'!#REF!</definedName>
    <definedName name="Asset13" localSheetId="0">#REF!</definedName>
    <definedName name="Asset13">#REF!</definedName>
    <definedName name="Asset14" localSheetId="2">'[1]4. RAB'!#REF!</definedName>
    <definedName name="Asset14" localSheetId="1">'[2]4. RAB'!#REF!</definedName>
    <definedName name="Asset14" localSheetId="0">#REF!</definedName>
    <definedName name="Asset14">#REF!</definedName>
    <definedName name="Asset15" localSheetId="2">'[1]4. RAB'!#REF!</definedName>
    <definedName name="Asset15" localSheetId="1">'[2]4. RAB'!#REF!</definedName>
    <definedName name="Asset15" localSheetId="0">#REF!</definedName>
    <definedName name="Asset15">#REF!</definedName>
    <definedName name="Asset16" localSheetId="2">'[1]4. RAB'!#REF!</definedName>
    <definedName name="Asset16" localSheetId="1">'[2]4. RAB'!#REF!</definedName>
    <definedName name="Asset16" localSheetId="0">#REF!</definedName>
    <definedName name="Asset16">#REF!</definedName>
    <definedName name="Asset17" localSheetId="2">'[1]4. RAB'!#REF!</definedName>
    <definedName name="Asset17" localSheetId="1">'[2]4. RAB'!#REF!</definedName>
    <definedName name="Asset17" localSheetId="0">#REF!</definedName>
    <definedName name="Asset17">#REF!</definedName>
    <definedName name="Asset18" localSheetId="2">'[1]4. RAB'!#REF!</definedName>
    <definedName name="Asset18" localSheetId="1">'[2]4. RAB'!#REF!</definedName>
    <definedName name="Asset18" localSheetId="0">#REF!</definedName>
    <definedName name="Asset18">#REF!</definedName>
    <definedName name="Asset19" localSheetId="2">'[1]4. RAB'!#REF!</definedName>
    <definedName name="Asset19" localSheetId="1">'[2]4. RAB'!#REF!</definedName>
    <definedName name="Asset19" localSheetId="0">#REF!</definedName>
    <definedName name="Asset19">#REF!</definedName>
    <definedName name="Asset2" localSheetId="2">'[1]4. RAB'!#REF!</definedName>
    <definedName name="Asset2" localSheetId="1">'[2]4. RAB'!#REF!</definedName>
    <definedName name="Asset2" localSheetId="0">#REF!</definedName>
    <definedName name="Asset2">#REF!</definedName>
    <definedName name="Asset20" localSheetId="2">'[1]4. RAB'!#REF!</definedName>
    <definedName name="Asset20" localSheetId="1">'[2]4. RAB'!#REF!</definedName>
    <definedName name="Asset20" localSheetId="0">#REF!</definedName>
    <definedName name="Asset20">#REF!</definedName>
    <definedName name="Asset3" localSheetId="2">'[1]4. RAB'!#REF!</definedName>
    <definedName name="Asset3" localSheetId="1">'[2]4. RAB'!#REF!</definedName>
    <definedName name="Asset3" localSheetId="0">#REF!</definedName>
    <definedName name="Asset3">#REF!</definedName>
    <definedName name="Asset4" localSheetId="2">'[1]4. RAB'!#REF!</definedName>
    <definedName name="Asset4" localSheetId="1">'[2]4. RAB'!#REF!</definedName>
    <definedName name="Asset4" localSheetId="0">#REF!</definedName>
    <definedName name="Asset4">#REF!</definedName>
    <definedName name="Asset5" localSheetId="2">'[1]4. RAB'!#REF!</definedName>
    <definedName name="Asset5" localSheetId="1">'[2]4. RAB'!#REF!</definedName>
    <definedName name="Asset5" localSheetId="0">#REF!</definedName>
    <definedName name="Asset5">#REF!</definedName>
    <definedName name="Asset6" localSheetId="2">'[1]4. RAB'!#REF!</definedName>
    <definedName name="Asset6" localSheetId="1">'[2]4. RAB'!#REF!</definedName>
    <definedName name="Asset6" localSheetId="0">#REF!</definedName>
    <definedName name="Asset6">#REF!</definedName>
    <definedName name="Asset7" localSheetId="2">'[1]4. RAB'!#REF!</definedName>
    <definedName name="Asset7" localSheetId="1">'[2]4. RAB'!#REF!</definedName>
    <definedName name="Asset7" localSheetId="0">#REF!</definedName>
    <definedName name="Asset7">#REF!</definedName>
    <definedName name="Asset8" localSheetId="2">'[1]4. RAB'!#REF!</definedName>
    <definedName name="Asset8" localSheetId="1">'[2]4. RAB'!#REF!</definedName>
    <definedName name="Asset8" localSheetId="0">#REF!</definedName>
    <definedName name="Asset8">#REF!</definedName>
    <definedName name="Asset9" localSheetId="2">'[1]4. RAB'!#REF!</definedName>
    <definedName name="Asset9" localSheetId="1">'[2]4. RAB'!#REF!</definedName>
    <definedName name="Asset9" localSheetId="0">#REF!</definedName>
    <definedName name="Asset9">#REF!</definedName>
    <definedName name="DNSP">[3]Outcomes!$B$2</definedName>
    <definedName name="l" localSheetId="1">#REF!</definedName>
    <definedName name="l">#REF!</definedName>
    <definedName name="_xlnm.Print_Area" localSheetId="2">'1. Income'!$B$1:$J$35</definedName>
    <definedName name="_xlnm.Print_Area" localSheetId="6">'10. Operating costs'!$B$1:$L$80</definedName>
    <definedName name="_xlnm.Print_Area" localSheetId="7">'16. Avoided cost payments'!$B$1:$D$14</definedName>
    <definedName name="_xlnm.Print_Area" localSheetId="8">'17. Altern Ctl &amp; other'!$B$1:$I$17</definedName>
    <definedName name="_xlnm.Print_Area" localSheetId="9">'18. EBSS'!$B$1:$K$32</definedName>
    <definedName name="_xlnm.Print_Area" localSheetId="10">'19. Juris Scheme'!$B$1:$C$16</definedName>
    <definedName name="_xlnm.Print_Area" localSheetId="11">'20a. DMIS -DMIA'!$B$1:$F$32</definedName>
    <definedName name="_xlnm.Print_Area" localSheetId="12">'20b. DMIS -  D-factor'!$B$1:$I$82</definedName>
    <definedName name="_xlnm.Print_Area" localSheetId="13">'21. Self insurance'!$B$1:$M$28</definedName>
    <definedName name="_xlnm.Print_Area" localSheetId="14">'22. CHAP'!$B$1:$I$27</definedName>
    <definedName name="_xlnm.Print_Area" localSheetId="3">'5. Capex'!$B$1:$G$160</definedName>
    <definedName name="_xlnm.Print_Area" localSheetId="4">'7. Capex for tax dep''n'!$B$1:$F$32</definedName>
    <definedName name="_xlnm.Print_Area" localSheetId="5">'8. Maintenance'!$B$1:$L$54</definedName>
    <definedName name="_xlnm.Print_Area" localSheetId="1">Contents!$A$1:$G$16</definedName>
    <definedName name="_xlnm.Print_Area" localSheetId="0">Cover!$A$1:$H$44</definedName>
    <definedName name="YEAR">[3]Outcomes!$B$3</definedName>
  </definedNames>
  <calcPr calcId="145621"/>
</workbook>
</file>

<file path=xl/calcChain.xml><?xml version="1.0" encoding="utf-8"?>
<calcChain xmlns="http://schemas.openxmlformats.org/spreadsheetml/2006/main">
  <c r="D21" i="46" l="1"/>
  <c r="E21" i="46"/>
  <c r="E33" i="46" s="1"/>
  <c r="E35" i="46" s="1"/>
  <c r="F21" i="46"/>
  <c r="G21" i="46"/>
  <c r="G33" i="46" s="1"/>
  <c r="G35" i="46" s="1"/>
  <c r="H21" i="46"/>
  <c r="I21" i="46"/>
  <c r="I33" i="46" s="1"/>
  <c r="I35" i="46" s="1"/>
  <c r="J21" i="46"/>
  <c r="D33" i="46"/>
  <c r="D35" i="46" s="1"/>
  <c r="F33" i="46"/>
  <c r="F35" i="46" s="1"/>
  <c r="H33" i="46"/>
  <c r="H35" i="46" s="1"/>
  <c r="J33" i="46"/>
  <c r="J35" i="46" s="1"/>
  <c r="B3" i="31"/>
  <c r="E15" i="31"/>
  <c r="F15" i="31" s="1"/>
  <c r="E16" i="31"/>
  <c r="F16" i="31"/>
  <c r="H16" i="31" s="1"/>
  <c r="E17" i="31"/>
  <c r="F17" i="31" s="1"/>
  <c r="H17" i="31" s="1"/>
  <c r="C18" i="31"/>
  <c r="D18" i="31"/>
  <c r="G18" i="31"/>
  <c r="G23" i="31"/>
  <c r="I23" i="31"/>
  <c r="I26" i="31" s="1"/>
  <c r="C56" i="31" s="1"/>
  <c r="G24" i="31"/>
  <c r="I24" i="31"/>
  <c r="G25" i="31"/>
  <c r="I25" i="31"/>
  <c r="C34" i="31"/>
  <c r="C57" i="31" s="1"/>
  <c r="F39" i="31"/>
  <c r="H39" i="31"/>
  <c r="H42" i="31" s="1"/>
  <c r="C58" i="31" s="1"/>
  <c r="F40" i="31"/>
  <c r="H40" i="31"/>
  <c r="F41" i="31"/>
  <c r="H41" i="31"/>
  <c r="F42" i="31"/>
  <c r="G42" i="31"/>
  <c r="C50" i="31"/>
  <c r="C59" i="31" s="1"/>
  <c r="F73" i="31"/>
  <c r="D81" i="31"/>
  <c r="F133" i="51"/>
  <c r="H15" i="31" l="1"/>
  <c r="H18" i="31" s="1"/>
  <c r="C55" i="31" s="1"/>
  <c r="C61" i="31" s="1"/>
  <c r="C63" i="31" s="1"/>
  <c r="C72" i="31" s="1"/>
  <c r="C80" i="31" s="1"/>
  <c r="C81" i="31" s="1"/>
  <c r="F18" i="31"/>
  <c r="E18" i="31"/>
  <c r="E15" i="30"/>
  <c r="E16" i="30"/>
  <c r="E17" i="30"/>
  <c r="E18" i="30"/>
  <c r="E19" i="30"/>
  <c r="E14" i="30"/>
  <c r="D96" i="51" l="1"/>
  <c r="D123" i="51"/>
  <c r="I11" i="18" l="1"/>
  <c r="I12" i="56"/>
  <c r="B3" i="32" l="1"/>
  <c r="B3" i="30"/>
  <c r="B3" i="33"/>
  <c r="B3" i="29"/>
  <c r="B3" i="18"/>
  <c r="B3" i="56"/>
  <c r="B3" i="54"/>
  <c r="B3" i="53"/>
  <c r="B3" i="51"/>
  <c r="I71" i="56" l="1"/>
  <c r="I70" i="56"/>
  <c r="I69" i="56"/>
  <c r="I68" i="56"/>
  <c r="I67" i="56"/>
  <c r="I66" i="56"/>
  <c r="I57" i="56"/>
  <c r="I56" i="56"/>
  <c r="I55" i="56"/>
  <c r="I54" i="56"/>
  <c r="I53" i="56"/>
  <c r="I52" i="56"/>
  <c r="L19" i="56"/>
  <c r="J19" i="56"/>
  <c r="H19" i="56"/>
  <c r="G19" i="56"/>
  <c r="F19" i="56"/>
  <c r="E19" i="56"/>
  <c r="D19" i="56"/>
  <c r="I18" i="56"/>
  <c r="I17" i="56"/>
  <c r="I16" i="56"/>
  <c r="I15" i="56"/>
  <c r="L13" i="56"/>
  <c r="J13" i="56"/>
  <c r="J20" i="56" s="1"/>
  <c r="H13" i="56"/>
  <c r="G13" i="56"/>
  <c r="F13" i="56"/>
  <c r="E13" i="56"/>
  <c r="D13" i="56"/>
  <c r="G54" i="54"/>
  <c r="L18" i="54"/>
  <c r="G18" i="54"/>
  <c r="B32" i="53"/>
  <c r="B31" i="53"/>
  <c r="B30" i="53"/>
  <c r="B29" i="53"/>
  <c r="B28" i="53"/>
  <c r="B27" i="53"/>
  <c r="B26" i="53"/>
  <c r="B25" i="53"/>
  <c r="F31" i="53"/>
  <c r="B24" i="53"/>
  <c r="B23" i="53"/>
  <c r="B22" i="53"/>
  <c r="B21" i="53"/>
  <c r="B20" i="53"/>
  <c r="B19" i="53"/>
  <c r="B18" i="53"/>
  <c r="B17" i="53"/>
  <c r="B16" i="53"/>
  <c r="B15" i="53"/>
  <c r="B14" i="53"/>
  <c r="B13" i="53"/>
  <c r="B12" i="53"/>
  <c r="F22" i="53"/>
  <c r="B11" i="53"/>
  <c r="B10" i="53"/>
  <c r="D159" i="51"/>
  <c r="C159" i="51"/>
  <c r="D150" i="51"/>
  <c r="C150" i="51"/>
  <c r="D132" i="51"/>
  <c r="D133" i="51" s="1"/>
  <c r="C132" i="51"/>
  <c r="C123" i="51"/>
  <c r="C133" i="51" s="1"/>
  <c r="D105" i="51"/>
  <c r="C105" i="51"/>
  <c r="D106" i="51"/>
  <c r="C96" i="51"/>
  <c r="C106" i="51" s="1"/>
  <c r="G79" i="51"/>
  <c r="E69" i="51"/>
  <c r="E68" i="51"/>
  <c r="D61" i="51"/>
  <c r="C61" i="51"/>
  <c r="E60" i="51"/>
  <c r="E59" i="51"/>
  <c r="E58" i="51"/>
  <c r="E57" i="51"/>
  <c r="E56" i="51"/>
  <c r="E55" i="51"/>
  <c r="E54" i="51"/>
  <c r="D52" i="51"/>
  <c r="C52" i="51"/>
  <c r="E51" i="51"/>
  <c r="E50" i="51"/>
  <c r="E49" i="51"/>
  <c r="E48" i="51"/>
  <c r="E47" i="51"/>
  <c r="E46" i="51"/>
  <c r="E45" i="51"/>
  <c r="E44" i="51"/>
  <c r="E43" i="51"/>
  <c r="E42" i="51"/>
  <c r="E41" i="51"/>
  <c r="E18" i="51"/>
  <c r="D17" i="51"/>
  <c r="D19" i="51" s="1"/>
  <c r="C17" i="51"/>
  <c r="C19" i="51" s="1"/>
  <c r="E16" i="51"/>
  <c r="E15" i="51"/>
  <c r="E14" i="51"/>
  <c r="E13" i="51"/>
  <c r="E12" i="51"/>
  <c r="C160" i="51" l="1"/>
  <c r="D160" i="51"/>
  <c r="L20" i="56"/>
  <c r="E20" i="56"/>
  <c r="G20" i="56"/>
  <c r="C62" i="51"/>
  <c r="F20" i="56"/>
  <c r="D20" i="56"/>
  <c r="H20" i="56"/>
  <c r="F32" i="53"/>
  <c r="E19" i="51"/>
  <c r="E17" i="51"/>
  <c r="E52" i="51"/>
  <c r="E61" i="51"/>
  <c r="D62" i="51"/>
  <c r="H16" i="18"/>
  <c r="E62" i="51" l="1"/>
  <c r="D14" i="17"/>
  <c r="E15" i="10" l="1"/>
  <c r="E19" i="10"/>
  <c r="I16" i="18" l="1"/>
  <c r="I12" i="18"/>
  <c r="F12" i="18"/>
  <c r="F17" i="18" s="1"/>
  <c r="G12" i="18"/>
  <c r="E16" i="18"/>
  <c r="F16" i="18"/>
  <c r="G16" i="18"/>
  <c r="D16" i="18"/>
  <c r="G17" i="18" l="1"/>
  <c r="I17" i="18"/>
  <c r="C16" i="33"/>
  <c r="C32" i="29" l="1"/>
  <c r="C19" i="29" s="1"/>
  <c r="H19" i="32"/>
  <c r="D28" i="32" s="1"/>
  <c r="L19" i="32"/>
  <c r="K19" i="32"/>
  <c r="J19" i="32"/>
  <c r="I19" i="32"/>
  <c r="D20" i="30"/>
  <c r="C20" i="30"/>
  <c r="C12" i="30"/>
  <c r="E20" i="30" l="1"/>
  <c r="I12" i="54" l="1"/>
  <c r="I17" i="54" l="1"/>
  <c r="I16" i="54"/>
  <c r="I15" i="54"/>
  <c r="I13" i="54"/>
  <c r="I14" i="54"/>
  <c r="H18" i="54" l="1"/>
  <c r="C12" i="29" l="1"/>
  <c r="J18" i="54"/>
  <c r="E12" i="18" l="1"/>
  <c r="E17" i="18" s="1"/>
  <c r="F18" i="54"/>
  <c r="H12" i="18" l="1"/>
  <c r="H17" i="18" s="1"/>
  <c r="D12" i="18"/>
  <c r="D17" i="18" s="1"/>
  <c r="E18" i="54"/>
  <c r="D18" i="54"/>
  <c r="C20" i="29" l="1"/>
  <c r="C21" i="29" s="1"/>
</calcChain>
</file>

<file path=xl/sharedStrings.xml><?xml version="1.0" encoding="utf-8"?>
<sst xmlns="http://schemas.openxmlformats.org/spreadsheetml/2006/main" count="754" uniqueCount="420">
  <si>
    <t>Efficiency benefit sharing scheme</t>
  </si>
  <si>
    <t>Table 1: Opex for EBSS purposes</t>
  </si>
  <si>
    <t>Debt raising costs</t>
  </si>
  <si>
    <t>Self insurance</t>
  </si>
  <si>
    <t>Superannuation defined benefit retirement schemes</t>
  </si>
  <si>
    <t>Non network alternatives costs</t>
  </si>
  <si>
    <t>Pass through event costs</t>
  </si>
  <si>
    <t>Total opex adjustment for EBSS purposes</t>
  </si>
  <si>
    <t>Total opex for EBSS purposes</t>
  </si>
  <si>
    <t>Table 2: Explanation of Capitalisation Policy Changes</t>
  </si>
  <si>
    <t>Note: this should include a description of any items that have previously been considered as opex items, but are now being considered capex items.</t>
  </si>
  <si>
    <t xml:space="preserve">Demand Management Incentive Scheme </t>
  </si>
  <si>
    <t>Part A – DMIA annual report</t>
  </si>
  <si>
    <t>Table 1:  DMIA projects submitted for approval</t>
  </si>
  <si>
    <t>[Project 1]</t>
  </si>
  <si>
    <t>[Project 2]</t>
  </si>
  <si>
    <t>[Project 3]</t>
  </si>
  <si>
    <t>[Project 4]</t>
  </si>
  <si>
    <t>[Project 5]</t>
  </si>
  <si>
    <t>[Project 6]</t>
  </si>
  <si>
    <t xml:space="preserve">Forecast quantity </t>
  </si>
  <si>
    <t>Actual quantity</t>
  </si>
  <si>
    <t xml:space="preserve">Price </t>
  </si>
  <si>
    <t>Demand management incentive scheme</t>
  </si>
  <si>
    <t xml:space="preserve">Part B: the D-factor scheme </t>
  </si>
  <si>
    <t>Total DM Costs Claimed</t>
  </si>
  <si>
    <t xml:space="preserve">PV capex 
without DM initiative 
($ t-2) 
</t>
  </si>
  <si>
    <t>PV opex
without DM initiative 
($ t-2)</t>
  </si>
  <si>
    <t>PV capex 
with DM initiative 
($ t-2)</t>
  </si>
  <si>
    <t>PV opex
with DM initiative 
($ t-2)</t>
  </si>
  <si>
    <t>DM costs incurred during the regulatory year 
($ t-2)</t>
  </si>
  <si>
    <t>Name of partial DM project</t>
  </si>
  <si>
    <t>Load at risk without DM (MVAh)</t>
  </si>
  <si>
    <t>Load at risk with DM (MVAh)</t>
  </si>
  <si>
    <t>Assessment of the quantity of energy
loss avoided</t>
  </si>
  <si>
    <t>Estimated unit value (based on AEMO average price data, or referenced to an
independent source or
third party)</t>
  </si>
  <si>
    <t>Present value</t>
  </si>
  <si>
    <t>Foregone revenues</t>
  </si>
  <si>
    <t>Partial demand management costs</t>
  </si>
  <si>
    <t>Economic value of loss management investments</t>
  </si>
  <si>
    <t>Audit costs</t>
  </si>
  <si>
    <t>Nominal WACC</t>
  </si>
  <si>
    <t>AF revenue (t-2)</t>
  </si>
  <si>
    <t xml:space="preserve">Defer </t>
  </si>
  <si>
    <t>No deferral</t>
  </si>
  <si>
    <t>SRR (t-2)</t>
  </si>
  <si>
    <t>AF revenue (t-3)</t>
  </si>
  <si>
    <t>D-factor</t>
  </si>
  <si>
    <t>D-factor (3dp)</t>
  </si>
  <si>
    <t xml:space="preserve">Table 1: Self insurance events with an incurred cost of greater than $100 000 per event. </t>
  </si>
  <si>
    <t>Type of self insurance event</t>
  </si>
  <si>
    <t>Date of event</t>
  </si>
  <si>
    <t>Description of event</t>
  </si>
  <si>
    <t>Other costs (eg costs related to unregulated services)</t>
  </si>
  <si>
    <t>Total cost of self insurance event</t>
  </si>
  <si>
    <t>Costs covered by external funding</t>
  </si>
  <si>
    <t>Costs recovered via a pass through mechanism</t>
  </si>
  <si>
    <t>Is information held that verifies the event?</t>
  </si>
  <si>
    <t>Total actual cost of self insurance</t>
  </si>
  <si>
    <t xml:space="preserve">Table 2: Self insurance events with an incurred cost of less than $100 000 per event </t>
  </si>
  <si>
    <t>Number of events</t>
  </si>
  <si>
    <t>Costs of the events that relate to standard control services</t>
  </si>
  <si>
    <t>Costs that do not relate to standard control services</t>
  </si>
  <si>
    <t>Total self insurance</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</si>
  <si>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</si>
  <si>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Table 1:  Avoided cost payments</t>
  </si>
  <si>
    <t>Table 1:  Alternative control and other services</t>
  </si>
  <si>
    <t>Table 1:  Avoided distribution costs - ongoing projects</t>
  </si>
  <si>
    <t>Table 2:  Avoided distribution costs - new projects</t>
  </si>
  <si>
    <t>Table 3:  Foregone revenues</t>
  </si>
  <si>
    <t>Table 4:  Partial demand management costs</t>
  </si>
  <si>
    <t>Table 5:  Economic value of loss management investments</t>
  </si>
  <si>
    <t>Table 6:  Total DM costs being claimed plus foregone revenues</t>
  </si>
  <si>
    <t>Table 7:  D-factor calculation</t>
  </si>
  <si>
    <t>Table 1: Aggregate effect of the change in accounting policy on the balance sheet and income statements</t>
  </si>
  <si>
    <t>Table 2: Reason for the change in accounting policy</t>
  </si>
  <si>
    <t>Previously stated</t>
  </si>
  <si>
    <t>Cost of the event that relates to standard control services</t>
  </si>
  <si>
    <t>Total amount of the DMIA spent in:</t>
  </si>
  <si>
    <t>Jurisdictional scheme name</t>
  </si>
  <si>
    <t>Capitalisation policy change</t>
  </si>
  <si>
    <t>Total actual opex</t>
  </si>
  <si>
    <t>Direct capex</t>
  </si>
  <si>
    <t>Indirect capex</t>
  </si>
  <si>
    <r>
      <t xml:space="preserve">Note: </t>
    </r>
    <r>
      <rPr>
        <sz val="10"/>
        <rFont val="Arial"/>
        <family val="2"/>
      </rPr>
      <t>calculation of the D-factor is undertaken according to the following formula:</t>
    </r>
  </si>
  <si>
    <t xml:space="preserve"> </t>
  </si>
  <si>
    <t>Income Statement</t>
  </si>
  <si>
    <t>Statutory Account code or reference to account code</t>
  </si>
  <si>
    <t>Description</t>
  </si>
  <si>
    <t>$'000 nominal</t>
  </si>
  <si>
    <t>Balance Sheet</t>
  </si>
  <si>
    <t>Other</t>
  </si>
  <si>
    <t>Change of Accounting Policy</t>
  </si>
  <si>
    <t>Adjustment</t>
  </si>
  <si>
    <t>Restated</t>
  </si>
  <si>
    <t>Item</t>
  </si>
  <si>
    <t>Statutory account code or reference to account code</t>
  </si>
  <si>
    <t>Total</t>
  </si>
  <si>
    <t>Avoided Cost Payments</t>
  </si>
  <si>
    <t>Embedded generators</t>
  </si>
  <si>
    <t>Avoided TUOS</t>
  </si>
  <si>
    <t xml:space="preserve">Total </t>
  </si>
  <si>
    <t>TOTAL</t>
  </si>
  <si>
    <t>Alternative Control and Other Services</t>
  </si>
  <si>
    <t xml:space="preserve">Direct O&amp;M Costs </t>
  </si>
  <si>
    <t>Indirect O&amp;M costs</t>
  </si>
  <si>
    <t>Revenue</t>
  </si>
  <si>
    <t>Insurance</t>
  </si>
  <si>
    <t>Name of project</t>
  </si>
  <si>
    <t>Smoothed revenue requirement (SRR) (t-1)</t>
  </si>
  <si>
    <t>Essential category</t>
  </si>
  <si>
    <t>Operating expenditure 
($'000 nominal)</t>
  </si>
  <si>
    <t>Capital expenditure
 ($'000 nominal)</t>
  </si>
  <si>
    <t>Total expenditure 
($'000 nominal)</t>
  </si>
  <si>
    <t>Note: For regulatory year 2012-13:
        t = 2014-15
        t-1 = 2013-14
        t-2 = 2012-13
        t-3 = 2011-12</t>
  </si>
  <si>
    <t>Note: For regulatory year 2013-14:
        t = 2015-16
        t-1 = 2014-15
        t-2 = 2013-14
        t-3 = 2012-13</t>
  </si>
  <si>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</si>
  <si>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</si>
  <si>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</si>
  <si>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</si>
  <si>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</si>
  <si>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</si>
  <si>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Essential Energy</t>
  </si>
  <si>
    <t xml:space="preserve">DNSP - Australian business number: </t>
  </si>
  <si>
    <t>Reporting year:</t>
  </si>
  <si>
    <t>Business address</t>
  </si>
  <si>
    <t>Address</t>
  </si>
  <si>
    <t>Suburb</t>
  </si>
  <si>
    <t>State</t>
  </si>
  <si>
    <t>Postcode</t>
  </si>
  <si>
    <t>Postal address</t>
  </si>
  <si>
    <t>Contact name/s</t>
  </si>
  <si>
    <t>Contact phone/s</t>
  </si>
  <si>
    <t>Contact email address/s</t>
  </si>
  <si>
    <t>Table of contents</t>
  </si>
  <si>
    <t>Cover sheet</t>
  </si>
  <si>
    <t>[other activities to be listed]</t>
  </si>
  <si>
    <t>&lt;Item&gt;</t>
  </si>
  <si>
    <t>Capitalisation policy changes</t>
  </si>
  <si>
    <t>Foregone quantity</t>
  </si>
  <si>
    <t>Public lighting</t>
  </si>
  <si>
    <t>Total public lighting</t>
  </si>
  <si>
    <t xml:space="preserve">Other Activites - Unregulated </t>
  </si>
  <si>
    <t>Total unregulated</t>
  </si>
  <si>
    <t>Items impacted</t>
  </si>
  <si>
    <r>
      <rPr>
        <b/>
        <sz val="10"/>
        <rFont val="Arial"/>
        <family val="2"/>
      </rPr>
      <t>Note:</t>
    </r>
    <r>
      <rPr>
        <sz val="10"/>
        <rFont val="Arial"/>
        <family val="2"/>
      </rPr>
      <t xml:space="preserve"> 
a) Only list those items where the adjustment amount for the item meets the materiality threshold applied in Essential Energy's statutory financial accounts
b) Tables 1 and 2 capture both the changes in the application of accounting standards and changes in the accounting standards themselves.</t>
    </r>
  </si>
  <si>
    <t>Description of change</t>
  </si>
  <si>
    <t>Reason for the change of accounting policy</t>
  </si>
  <si>
    <t>Avoided cost payment
($'000 nominal)</t>
  </si>
  <si>
    <t xml:space="preserve"> Impact of capitalisation changes on opex forecasts ($'000 nominal)</t>
  </si>
  <si>
    <t>Total avoided distribution cost cap ($'000 t-3)</t>
  </si>
  <si>
    <t>Costs previously claimed ($'000 t-3)</t>
  </si>
  <si>
    <t>Residual cost cap 
($'000 t-3)</t>
  </si>
  <si>
    <t>Residual cost cap 
($'000 t-2)</t>
  </si>
  <si>
    <t>DM implementation costs incurred ($'000 t-2)</t>
  </si>
  <si>
    <t>Total costs being 
claimed ($'000 t-2)</t>
  </si>
  <si>
    <t>PV total avoided distribution costs cap ($'000 t-2)</t>
  </si>
  <si>
    <t>Total costs being claimed 
($'000 t-2)</t>
  </si>
  <si>
    <t>Reasonable estimate of foregone revenue
($'000 t-2)</t>
  </si>
  <si>
    <t>Total estimate of foregone revenue ($'000 t-2)</t>
  </si>
  <si>
    <t>Avoided distribution cost cap 
(AC value max - $'000 t-2)</t>
  </si>
  <si>
    <t>Avoided distribution cost value 
(AC value - $'000 t-2)</t>
  </si>
  <si>
    <t>DM costs incurred during the regulatory year 
($'000 t-2)</t>
  </si>
  <si>
    <t>Total value energy loss avoided ($'000 t-2)</t>
  </si>
  <si>
    <t>Total costs claimed ($'000 t-2)</t>
  </si>
  <si>
    <t>Total costs claimed ($'000 t)</t>
  </si>
  <si>
    <t>DM cost pass through amount (t) ($'000 t)</t>
  </si>
  <si>
    <t>DM cost pass through amount (t-1) ($'000 t-1)</t>
  </si>
  <si>
    <t>Total expenditure</t>
  </si>
  <si>
    <t>Table 2:  Foregone revenue</t>
  </si>
  <si>
    <t>Avoided distribution costs - ongoing projects (total costs claimed)</t>
  </si>
  <si>
    <t>Avoided distribution costs - new projects (total costs claimed)</t>
  </si>
  <si>
    <t>Table 3: Total self insurance costs that relate to standard control services</t>
  </si>
  <si>
    <r>
      <t xml:space="preserve">Note: </t>
    </r>
    <r>
      <rPr>
        <sz val="10"/>
        <rFont val="Arial"/>
        <family val="2"/>
      </rPr>
      <t>Essential Energy is only required to complete this worksheet for each approved Jurisdictional Scheme.</t>
    </r>
  </si>
  <si>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</si>
  <si>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Table 1:  Income statement</t>
  </si>
  <si>
    <t>Audited statutory accounts</t>
  </si>
  <si>
    <t>Adjustments</t>
  </si>
  <si>
    <t xml:space="preserve"> Distribution business</t>
  </si>
  <si>
    <t>Standard control services</t>
  </si>
  <si>
    <t>Alternative control services</t>
  </si>
  <si>
    <t>Negotiated services</t>
  </si>
  <si>
    <t>Unregulated services</t>
  </si>
  <si>
    <t>Public Lighting</t>
  </si>
  <si>
    <t>Distribution revenue</t>
  </si>
  <si>
    <t xml:space="preserve">TUOS revenue </t>
  </si>
  <si>
    <t>Cross boundary revenue</t>
  </si>
  <si>
    <t>Profit from sale of fixed assets</t>
  </si>
  <si>
    <t>Customer contributions</t>
  </si>
  <si>
    <t>Interest income</t>
  </si>
  <si>
    <t xml:space="preserve">Other revenue </t>
  </si>
  <si>
    <t>Total revenue</t>
  </si>
  <si>
    <t>TUOS costs</t>
  </si>
  <si>
    <t>Cross boundary charges</t>
  </si>
  <si>
    <t>Maintenance</t>
  </si>
  <si>
    <t>Operating expenses</t>
  </si>
  <si>
    <t xml:space="preserve">Depreciation </t>
  </si>
  <si>
    <t>Finance charges</t>
  </si>
  <si>
    <t>Loss from sale of fixed assets</t>
  </si>
  <si>
    <t>Impairment losses (nature of the impairment loss)</t>
  </si>
  <si>
    <t xml:space="preserve">Other </t>
  </si>
  <si>
    <t>Profit before Tax (PBT)</t>
  </si>
  <si>
    <t>Income Tax Expenses /(Benefit)</t>
  </si>
  <si>
    <t>Profit after tax</t>
  </si>
  <si>
    <t>Distribution business</t>
  </si>
  <si>
    <t>Negotiated Services</t>
  </si>
  <si>
    <t>Unregulated Services</t>
  </si>
  <si>
    <t>Electricity DNSP Annual Reporting Template</t>
  </si>
  <si>
    <t>1. Income statement</t>
  </si>
  <si>
    <t>2. Balance sheet</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</si>
  <si>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</si>
  <si>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Table 1: Standard Control Service by Reason</t>
  </si>
  <si>
    <t>Forecast</t>
  </si>
  <si>
    <t>Actuals</t>
  </si>
  <si>
    <t>Difference</t>
  </si>
  <si>
    <t>System assets</t>
  </si>
  <si>
    <t>Asset renewal/replacement</t>
  </si>
  <si>
    <t>Growth (demand related)</t>
  </si>
  <si>
    <t>Reliability and quality of service enhancements</t>
  </si>
  <si>
    <t>Environmental, safety, statutory obligations</t>
  </si>
  <si>
    <t xml:space="preserve">Sub-total </t>
  </si>
  <si>
    <t>Non-system assets</t>
  </si>
  <si>
    <t>Total (system and non system assets)</t>
  </si>
  <si>
    <t>Table 2: Material Difference Explanation</t>
  </si>
  <si>
    <r>
      <t>Note:</t>
    </r>
    <r>
      <rPr>
        <sz val="10"/>
        <rFont val="Arial"/>
        <family val="2"/>
      </rPr>
      <t xml:space="preserve"> all material differences identified in table 1 are to be explained in table 2.</t>
    </r>
  </si>
  <si>
    <t>Explanation</t>
  </si>
  <si>
    <t>Table 3: Capex by Asset Class</t>
  </si>
  <si>
    <t>Actual</t>
  </si>
  <si>
    <t>System Assets</t>
  </si>
  <si>
    <t>%</t>
  </si>
  <si>
    <t>Sub-transmission lines and cables</t>
  </si>
  <si>
    <t>Distribution lines and cables</t>
  </si>
  <si>
    <t>Substations</t>
  </si>
  <si>
    <t>Transformers</t>
  </si>
  <si>
    <t>Low voltage lines and cables</t>
  </si>
  <si>
    <t>Customer metering and load control</t>
  </si>
  <si>
    <t xml:space="preserve">Total communication </t>
  </si>
  <si>
    <t xml:space="preserve">Land </t>
  </si>
  <si>
    <t>Easements</t>
  </si>
  <si>
    <t>Emergency spares (major plant, excludes inventory)</t>
  </si>
  <si>
    <t>Non-System Assets</t>
  </si>
  <si>
    <t>IT systems</t>
  </si>
  <si>
    <t>Furniture, fittings, plant and equipment</t>
  </si>
  <si>
    <t>Motor vehicles</t>
  </si>
  <si>
    <t>Buildings</t>
  </si>
  <si>
    <t>Land (non-system)</t>
  </si>
  <si>
    <t>Other non-system assets</t>
  </si>
  <si>
    <t>Equity raising costs</t>
  </si>
  <si>
    <t>Sub-total</t>
  </si>
  <si>
    <t>Total (system and non system)</t>
  </si>
  <si>
    <t>Table 4: Other Services</t>
  </si>
  <si>
    <t>Table 5: Related Party Transactions</t>
  </si>
  <si>
    <t xml:space="preserve">Related Party </t>
  </si>
  <si>
    <t>Description of related party transaction</t>
  </si>
  <si>
    <t>Total capex attributable to related party transaction</t>
  </si>
  <si>
    <t>Total related party transaction costs</t>
  </si>
  <si>
    <t>Table 6: Capital Contributions by Asset Class (excluding Gifted Assets)</t>
  </si>
  <si>
    <t>Table 7: Gifted Assets by Asset Class</t>
  </si>
  <si>
    <t>Table 8: Disposals by Asset Class</t>
  </si>
  <si>
    <t>Capex for tax depreciation</t>
  </si>
  <si>
    <t xml:space="preserve">This information will be used to allow the roll forward of the regulated asset base. </t>
  </si>
  <si>
    <t>Table 1: Tax standard lives and capex additions - Standard control services</t>
  </si>
  <si>
    <t>Asset class</t>
  </si>
  <si>
    <t>Tax standard lives</t>
  </si>
  <si>
    <t>Capex additions</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</si>
  <si>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</si>
  <si>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Table 1:  Total network maintenance expenditure by category</t>
  </si>
  <si>
    <t>Network maintenance (NM) costs</t>
  </si>
  <si>
    <t>Inspection</t>
  </si>
  <si>
    <t>Pole replacement</t>
  </si>
  <si>
    <t>Maintenance &amp; repair</t>
  </si>
  <si>
    <t>Vegetation management</t>
  </si>
  <si>
    <t>Emergency response</t>
  </si>
  <si>
    <t>Other network maintenance costs (itemise in table 3 below)</t>
  </si>
  <si>
    <t>Table 2:  Explanation of material difference</t>
  </si>
  <si>
    <t>Category</t>
  </si>
  <si>
    <t>Table 3:  Other network maintenance costs</t>
  </si>
  <si>
    <r>
      <t>Note</t>
    </r>
    <r>
      <rPr>
        <sz val="10"/>
        <rFont val="Arial"/>
        <family val="2"/>
      </rPr>
      <t>: list items which are more than 5 per cent of the total standard control or alternative control network maintenance costs</t>
    </r>
  </si>
  <si>
    <t>Table 4: Related party transactions</t>
  </si>
  <si>
    <t>Related party</t>
  </si>
  <si>
    <t>Total maintenance expenditure attributable to related party transaction</t>
  </si>
  <si>
    <t>Total related party transactions maintenance expenditure</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</si>
  <si>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</si>
  <si>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Table 1: Operating expenditure - network operation costs</t>
  </si>
  <si>
    <t>Network Operating Costs</t>
  </si>
  <si>
    <t>Network operating costs</t>
  </si>
  <si>
    <t>Other Costs</t>
  </si>
  <si>
    <t>Meter reading</t>
  </si>
  <si>
    <t>Customer service</t>
  </si>
  <si>
    <t>Advertising, marketing and promotions</t>
  </si>
  <si>
    <t>Other operating expendiutres (itemise in table below)</t>
  </si>
  <si>
    <t>Table 3: Operating expenditure - other network operating costs</t>
  </si>
  <si>
    <r>
      <t>Note</t>
    </r>
    <r>
      <rPr>
        <sz val="10"/>
        <rFont val="Arial"/>
        <family val="2"/>
      </rPr>
      <t>: list items which are more than 5 per cent of the total standard control or alternative control network operating costs</t>
    </r>
  </si>
  <si>
    <t>Table 5: Operating expenditure - non-recurrent network operating costs</t>
  </si>
  <si>
    <t>Table 6:  Non–network alternatives (demand management) operating costs that are not captured by the DMIS ($ nominal)</t>
  </si>
  <si>
    <t>Aims/goals of project</t>
  </si>
  <si>
    <t>Impact on demand (MW)</t>
  </si>
  <si>
    <t>Deferred capital costs from DM project
($ 000s nominal)</t>
  </si>
  <si>
    <t>Current year impact</t>
  </si>
  <si>
    <t>Whole of project life  impact</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</si>
  <si>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</si>
  <si>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</si>
  <si>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</si>
  <si>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</si>
  <si>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</si>
  <si>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</si>
  <si>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</si>
  <si>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</si>
  <si>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r>
      <t>Note</t>
    </r>
    <r>
      <rPr>
        <sz val="10"/>
        <rFont val="Arial"/>
        <family val="2"/>
      </rPr>
      <t>: list items which are more than 5 per cent of the total standard control or alternative control capex</t>
    </r>
  </si>
  <si>
    <t>Table 1:  Jurisdictional Scheme Amounts</t>
  </si>
  <si>
    <t>Jurisdictional Scheme Amounts</t>
  </si>
  <si>
    <t>Total jurisdictional scheme amounts</t>
  </si>
  <si>
    <t>8. Maintenance</t>
  </si>
  <si>
    <t>16. Avoided cost payments</t>
  </si>
  <si>
    <t>17. Alternative control &amp; other</t>
  </si>
  <si>
    <t>10. Operating costs</t>
  </si>
  <si>
    <t>18. EBSS</t>
  </si>
  <si>
    <t>19. Jurisdictional scheme</t>
  </si>
  <si>
    <t>12. Cost categories</t>
  </si>
  <si>
    <t>5. Capex</t>
  </si>
  <si>
    <t>21. Self insurance</t>
  </si>
  <si>
    <t>14. Provisions</t>
  </si>
  <si>
    <t>22. Change in accounting policy</t>
  </si>
  <si>
    <t>7. Capex for tax depreciation</t>
  </si>
  <si>
    <t>15. Overheads allocation</t>
  </si>
  <si>
    <t>20a. DMIS _ DMIA</t>
  </si>
  <si>
    <t>20b. DMIS _ D-factor</t>
  </si>
  <si>
    <t>Jurisdictional scheme information is used by the AER to monitor approved Jurisdictional schemes throughout the regulatory control period.</t>
  </si>
  <si>
    <t>Other Services</t>
  </si>
  <si>
    <t>Jurisdictional Scheme Amounts 
$'000 nominal</t>
  </si>
  <si>
    <t>Grey - No inputs required</t>
  </si>
  <si>
    <t>Yellow - Input cells</t>
  </si>
  <si>
    <r>
      <rPr>
        <b/>
        <sz val="10"/>
        <rFont val="Arial"/>
        <family val="2"/>
      </rPr>
      <t xml:space="preserve">Note: </t>
    </r>
    <r>
      <rPr>
        <sz val="10"/>
        <rFont val="Arial"/>
        <family val="2"/>
      </rPr>
      <t xml:space="preserve">
a) Only superannuation costs related to defined benefit schemes are to be reported
b) Only self insurance cost categories approved in the AER's determination are to be reported</t>
    </r>
  </si>
  <si>
    <t xml:space="preserve"> Dark blue - Headings</t>
  </si>
  <si>
    <t>Click here for details.</t>
  </si>
  <si>
    <t>Amendments - RIN rationalisation</t>
  </si>
  <si>
    <t>Information no longer required from Annual Reporting RIN</t>
  </si>
  <si>
    <t>Reasoning</t>
  </si>
  <si>
    <t>(workbook/worksheet/table/row-column-cell)</t>
  </si>
  <si>
    <t>Financial information templates</t>
  </si>
  <si>
    <t>Entire worksheet</t>
  </si>
  <si>
    <t xml:space="preserve">Redundant Information </t>
  </si>
  <si>
    <t>3. Cash flow statement</t>
  </si>
  <si>
    <t>4. Changes in Equity</t>
  </si>
  <si>
    <t>6. Capex Overheads</t>
  </si>
  <si>
    <t>Information in Category analysis RIN  Worksheet 2.10</t>
  </si>
  <si>
    <t>9. Maintenance Overheads</t>
  </si>
  <si>
    <t>11. Operating Overheads</t>
  </si>
  <si>
    <t>Information in Category analysis RIN  Worksheet 2.12</t>
  </si>
  <si>
    <t>13. Opex step changes</t>
  </si>
  <si>
    <t>Information covered in 2012 RIN - Sheets 8 Maintenance, 10 Operating costs via explanation of material differences</t>
  </si>
  <si>
    <t>Information in Benchmarking RIN Table 3.3</t>
  </si>
  <si>
    <t>2. Balance sheet (deleted)</t>
  </si>
  <si>
    <t>3. Cashflows statement (deleted)</t>
  </si>
  <si>
    <t>4. Changes in equity (deleted)</t>
  </si>
  <si>
    <t>6. Capex overheads (deleted)</t>
  </si>
  <si>
    <t>9. Maintenance overheads (deleted)</t>
  </si>
  <si>
    <t>11. Operating overheads (deleted)</t>
  </si>
  <si>
    <t>12. Cost categories (deleted)</t>
  </si>
  <si>
    <t>13. Opex step change (deleted)</t>
  </si>
  <si>
    <t>14. Provisions (deleted)</t>
  </si>
  <si>
    <t>15. Overheads allocation (deleted)</t>
  </si>
  <si>
    <t>2013-14</t>
  </si>
  <si>
    <t>Amendments made on 6 August 2014.</t>
  </si>
  <si>
    <t>Capex by Reason - including overheads</t>
  </si>
  <si>
    <t>Network maintenance (including overheads)</t>
  </si>
  <si>
    <t>Network operating costs (including overheads)</t>
  </si>
  <si>
    <t>Solar Bonus Scheme Reimbursement</t>
  </si>
  <si>
    <t>Climate Change Levy revenue</t>
  </si>
  <si>
    <t>Zone substation maintenance</t>
  </si>
  <si>
    <t>Design</t>
  </si>
  <si>
    <t>Other distribution maintenance costs</t>
  </si>
  <si>
    <t>Climate Change Levy</t>
  </si>
  <si>
    <t>Failure of key assets</t>
  </si>
  <si>
    <t>Transformer failure Hay zone substation</t>
  </si>
  <si>
    <t>Yes</t>
  </si>
  <si>
    <t>Transformer failure Widgelli zone substation</t>
  </si>
  <si>
    <t>Switchboard failure at Bootawa zone substation</t>
  </si>
  <si>
    <t>No related party transactions</t>
  </si>
  <si>
    <t>These costs previously allocated across all categories but as per definition provided and from discussions with other DNSPs these costs are now reported separately. The costs reported in this category now include the supply interruptions group and network control.</t>
  </si>
  <si>
    <t>The actual expenditure is consistent with expenditure required in previous years.
The original forecast for customer service work was understated and actual expenditure has consistently been higher than forecast.</t>
  </si>
  <si>
    <t>Other operating expenditures (itemise in table below)</t>
  </si>
  <si>
    <t xml:space="preserve">Majority of the forecast costs have been reallocated as overheads in other operating costs categories. </t>
  </si>
  <si>
    <t>The continuing underspend in this area is a direct result of cost savings initiatives.</t>
  </si>
  <si>
    <t>37 428 185 226</t>
  </si>
  <si>
    <t>8 Buller Street</t>
  </si>
  <si>
    <t>Port Macquarie</t>
  </si>
  <si>
    <t>NSW</t>
  </si>
  <si>
    <t>PO Box 5730</t>
  </si>
  <si>
    <t>Natalie Lindsay/Catherine Waddell</t>
  </si>
  <si>
    <t>02 6589 8419/02 6338 3553</t>
  </si>
  <si>
    <t>natalie.lindsay@essentialenergy.com.au/catherine.waddell@essentialenergy.com.au</t>
  </si>
  <si>
    <t xml:space="preserve">The lower expenditure on system capital projects is a result of;
- significant impacts in the first half of the year from the introduction of NECF and the transition to a Network only business (the final separation of Retail business), which resulted in periods of outage bans and the ban on some types of work.
- some major projects are behind schedule due to delays in contract approval, awarding tenders and construction delays.
</t>
  </si>
  <si>
    <t>Non-system assets - IT Systems</t>
  </si>
  <si>
    <t>Non-system assets - Motor Vehicles</t>
  </si>
  <si>
    <t>Non-system assets - Land &amp; Buildings</t>
  </si>
  <si>
    <t>Results are mainly attributable to the review and reassessment of the Property Capital Portfolio. The review has impacted the progression of numerous initiatives which has resulted in the delay in expenditure on new sites.</t>
  </si>
  <si>
    <t>Underspend is a result of savings initiatives with fewer requests for the renewal of vehicles as part of the ongoing optimisation of fleet.</t>
  </si>
  <si>
    <t>The original forecast for "other network maintenance  costs" included the supply interruptions group and network control. As stated in Operating costs these costs are now reported separately under the "network operating costs" category.</t>
  </si>
  <si>
    <t>This work was of a capital nature for 2013-14</t>
  </si>
  <si>
    <t>Although not as high as 2012/13 as a result of no major events, the actual expenditure is consistent with expenditure required in previous years.
The original forecast for emergency response work was understated and actual expenditure has consistently been higher than forecast.</t>
  </si>
  <si>
    <t>Cost savings and efficiencies have been introduced in this area along with initiatives to reduce overtime.</t>
  </si>
  <si>
    <t>Underspend is due to realignment of the ICT portfolio, progress delays in the Smart Vehicles and Next Generation Communication projects and extended timeframes for initiating strategic projects (e.g. PeopleSoft Upgrade, Vegetation Information Management System, Network CIS &amp; Billing).</t>
  </si>
  <si>
    <t xml:space="preserve">Additional expenditure was targeted at rectifying defects as a risk mitigation measure. In addition higher than average rainfall combined with higher temperatures along the coastal areas saw high vegetation growth that required additional rectification. </t>
  </si>
  <si>
    <t>N/A</t>
  </si>
  <si>
    <t>Retained earnings - Profit/(Loss) for period</t>
  </si>
  <si>
    <t>Retained earnings - Actuarial gains/(losses) on retirement obligations</t>
  </si>
  <si>
    <t>Operating &amp; Maintenance expenditure</t>
  </si>
  <si>
    <t>Tax expense</t>
  </si>
  <si>
    <t xml:space="preserve">Increase in expense recognised for defined benefit superannuation, which is offset by a corresponding change in the amount recognised in other comprehensive income. </t>
  </si>
  <si>
    <t>Adoption of revised AASB119 Employee Benefits which requires usage of a lower interest rate (discount rate rather than expected rate of return) in the calculation of net interest expense.</t>
  </si>
  <si>
    <t>Operating expenditure, Tax expense, and Retained Earnings</t>
  </si>
  <si>
    <t>Grid Interactive Inverter program 20kVA based</t>
  </si>
  <si>
    <t>Grid Interactive Inverter program 5kVA based</t>
  </si>
  <si>
    <t>Conservation Voltage Reduction through low voltage regulators</t>
  </si>
  <si>
    <t>Capacitor Package Development</t>
  </si>
  <si>
    <t>Energy and Demand Audits</t>
  </si>
  <si>
    <t>Switched Reactors</t>
  </si>
  <si>
    <t>Solar Bonus Scheme Expenditure</t>
  </si>
  <si>
    <t>Climate Change Levy 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</si>
</sst>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0.0;\(#,##0.0\)"/>
    <numFmt numFmtId="170" formatCode="0.0%"/>
    <numFmt numFmtId="171" formatCode="#,##0,;\(#,##0,\)"/>
    <numFmt numFmtId="172" formatCode="#,##0;\(#,##0\)"/>
    <numFmt numFmtId="173" formatCode="_(* #,##0.0_);_(* \(#,##0.0\);_(* &quot;-&quot;??_);_(@_)"/>
    <numFmt numFmtId="174" formatCode="_(* #,##0_);_(* \(#,##0\);_(* &quot;-&quot;??_);_(@_)"/>
    <numFmt numFmtId="175" formatCode="#,##0.000000000"/>
  </numFmts>
  <fonts count="66"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14"/>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b/>
      <sz val="10"/>
      <color indexed="10"/>
      <name val="Arial"/>
      <family val="2"/>
    </font>
    <font>
      <b/>
      <sz val="10"/>
      <color indexed="9"/>
      <name val="Arial"/>
      <family val="2"/>
    </font>
    <font>
      <sz val="10"/>
      <color indexed="8"/>
      <name val="Arial"/>
      <family val="2"/>
    </font>
    <font>
      <sz val="12"/>
      <name val="Arial"/>
      <family val="2"/>
    </font>
    <font>
      <sz val="12"/>
      <color indexed="9"/>
      <name val="Arial"/>
      <family val="2"/>
    </font>
    <font>
      <b/>
      <sz val="12"/>
      <color indexed="51"/>
      <name val="Arial"/>
      <family val="2"/>
    </font>
    <font>
      <b/>
      <sz val="10"/>
      <color indexed="8"/>
      <name val="Arial"/>
      <family val="2"/>
    </font>
    <font>
      <b/>
      <sz val="22"/>
      <name val="Arial"/>
      <family val="2"/>
    </font>
    <font>
      <b/>
      <sz val="12"/>
      <name val="Arial"/>
      <family val="2"/>
    </font>
    <font>
      <sz val="10"/>
      <name val="Arial"/>
      <family val="2"/>
    </font>
    <font>
      <b/>
      <sz val="8"/>
      <name val="Arial"/>
      <family val="2"/>
    </font>
    <font>
      <b/>
      <sz val="14"/>
      <color indexed="51"/>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b/>
      <sz val="10"/>
      <color rgb="FFFFC000"/>
      <name val="Arial"/>
      <family val="2"/>
    </font>
    <font>
      <i/>
      <sz val="10"/>
      <color indexed="9"/>
      <name val="Arial"/>
      <family val="2"/>
    </font>
    <font>
      <b/>
      <sz val="14"/>
      <name val="Arial Black"/>
      <family val="2"/>
    </font>
    <font>
      <b/>
      <sz val="10"/>
      <color theme="0"/>
      <name val="Arial"/>
      <family val="2"/>
    </font>
    <font>
      <sz val="10"/>
      <color theme="0"/>
      <name val="Arial"/>
      <family val="2"/>
    </font>
    <font>
      <sz val="12"/>
      <name val="Arial Black"/>
      <family val="2"/>
    </font>
    <font>
      <strike/>
      <sz val="10"/>
      <color indexed="22"/>
      <name val="Arial Black"/>
      <family val="2"/>
    </font>
    <font>
      <u/>
      <sz val="10"/>
      <color theme="10"/>
      <name val="Arial"/>
      <family val="2"/>
    </font>
    <font>
      <sz val="14"/>
      <name val="Arial Black"/>
      <family val="2"/>
    </font>
    <font>
      <b/>
      <sz val="10"/>
      <color rgb="FFFFCC00"/>
      <name val="Arial"/>
      <family val="2"/>
    </font>
    <font>
      <sz val="10"/>
      <color rgb="FFFF0000"/>
      <name val="Arial"/>
      <family val="2"/>
    </font>
    <font>
      <sz val="10"/>
      <name val="Calibri"/>
      <family val="2"/>
    </font>
    <font>
      <sz val="8"/>
      <color rgb="FFFF0000"/>
      <name val="Arial"/>
      <family val="2"/>
    </font>
    <font>
      <sz val="8"/>
      <color theme="9" tint="-0.499984740745262"/>
      <name val="Arial"/>
      <family val="2"/>
    </font>
    <font>
      <b/>
      <sz val="10"/>
      <color rgb="FFFF0000"/>
      <name val="Arial"/>
      <family val="2"/>
    </font>
    <font>
      <sz val="10"/>
      <name val="Arial"/>
      <family val="2"/>
    </font>
  </fonts>
  <fills count="32">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indexed="47"/>
        <bgColor indexed="64"/>
      </patternFill>
    </fill>
    <fill>
      <patternFill patternType="solid">
        <fgColor theme="1"/>
        <bgColor indexed="64"/>
      </patternFill>
    </fill>
    <fill>
      <patternFill patternType="solid">
        <fgColor rgb="FF333399"/>
        <bgColor indexed="64"/>
      </patternFill>
    </fill>
    <fill>
      <patternFill patternType="solid">
        <fgColor rgb="FFFABF8F"/>
        <bgColor indexed="64"/>
      </patternFill>
    </fill>
    <fill>
      <patternFill patternType="solid">
        <fgColor rgb="FFB2A1C7"/>
        <bgColor indexed="64"/>
      </patternFill>
    </fill>
    <fill>
      <patternFill patternType="solid">
        <fgColor rgb="FFFFFFCC"/>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2"/>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5">
    <xf numFmtId="0" fontId="0" fillId="0" borderId="0"/>
    <xf numFmtId="0" fontId="1"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165" fontId="7" fillId="14" borderId="0" applyNumberFormat="0" applyFont="0" applyBorder="0" applyAlignment="0">
      <alignment horizontal="right"/>
    </xf>
    <xf numFmtId="0" fontId="13" fillId="5" borderId="1" applyNumberFormat="0" applyAlignment="0" applyProtection="0"/>
    <xf numFmtId="0" fontId="14" fillId="15" borderId="2" applyNumberFormat="0" applyAlignment="0" applyProtection="0"/>
    <xf numFmtId="164" fontId="1" fillId="0" borderId="0" applyFont="0" applyFill="0" applyBorder="0" applyAlignment="0" applyProtection="0"/>
    <xf numFmtId="0" fontId="15" fillId="0" borderId="0" applyNumberFormat="0" applyFill="0" applyBorder="0" applyAlignment="0" applyProtection="0"/>
    <xf numFmtId="0" fontId="16" fillId="16"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3" borderId="1" applyNumberFormat="0" applyAlignment="0" applyProtection="0"/>
    <xf numFmtId="165" fontId="1" fillId="17" borderId="0" applyFont="0" applyBorder="0" applyAlignment="0">
      <alignment horizontal="right"/>
      <protection locked="0"/>
    </xf>
    <xf numFmtId="166" fontId="7" fillId="18" borderId="0" applyFont="0" applyBorder="0">
      <alignment horizontal="right"/>
      <protection locked="0"/>
    </xf>
    <xf numFmtId="165" fontId="7" fillId="19" borderId="0" applyFont="0" applyBorder="0">
      <alignment horizontal="right"/>
      <protection locked="0"/>
    </xf>
    <xf numFmtId="0" fontId="21" fillId="0" borderId="6" applyNumberFormat="0" applyFill="0" applyAlignment="0" applyProtection="0"/>
    <xf numFmtId="0" fontId="22" fillId="6" borderId="0" applyNumberFormat="0" applyBorder="0" applyAlignment="0" applyProtection="0"/>
    <xf numFmtId="0" fontId="1" fillId="20" borderId="0"/>
    <xf numFmtId="0" fontId="1" fillId="20" borderId="0"/>
    <xf numFmtId="0" fontId="1" fillId="0" borderId="0"/>
    <xf numFmtId="0" fontId="1" fillId="20" borderId="0"/>
    <xf numFmtId="0" fontId="1" fillId="20" borderId="0"/>
    <xf numFmtId="0" fontId="1" fillId="20" borderId="0"/>
    <xf numFmtId="0" fontId="1" fillId="20" borderId="0"/>
    <xf numFmtId="0" fontId="7" fillId="4" borderId="7" applyNumberFormat="0" applyFont="0" applyAlignment="0" applyProtection="0"/>
    <xf numFmtId="0" fontId="23" fillId="5"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7" fillId="0" borderId="0"/>
    <xf numFmtId="0" fontId="1" fillId="0" borderId="0"/>
    <xf numFmtId="164" fontId="1" fillId="0" borderId="0" applyFont="0" applyFill="0" applyBorder="0" applyAlignment="0" applyProtection="0"/>
    <xf numFmtId="0" fontId="1" fillId="0" borderId="0"/>
    <xf numFmtId="0" fontId="1" fillId="0" borderId="0"/>
    <xf numFmtId="0" fontId="42" fillId="20" borderId="0"/>
    <xf numFmtId="165" fontId="42" fillId="17" borderId="0" applyFont="0" applyBorder="0" applyAlignment="0">
      <alignment horizontal="right"/>
      <protection locked="0"/>
    </xf>
    <xf numFmtId="165" fontId="1" fillId="14" borderId="0" applyNumberFormat="0" applyFont="0" applyBorder="0" applyAlignment="0">
      <alignment horizontal="right"/>
    </xf>
    <xf numFmtId="0" fontId="42" fillId="20" borderId="0"/>
    <xf numFmtId="0" fontId="42" fillId="20" borderId="0"/>
    <xf numFmtId="0" fontId="1" fillId="20" borderId="0"/>
    <xf numFmtId="0" fontId="1" fillId="0" borderId="0"/>
    <xf numFmtId="0" fontId="1" fillId="0" borderId="0"/>
    <xf numFmtId="0" fontId="1" fillId="20" borderId="0"/>
    <xf numFmtId="0" fontId="1" fillId="0" borderId="0"/>
    <xf numFmtId="0" fontId="1" fillId="0" borderId="0"/>
    <xf numFmtId="0" fontId="1" fillId="0" borderId="0" applyProtection="0"/>
    <xf numFmtId="0" fontId="1" fillId="0" borderId="0" applyFill="0"/>
    <xf numFmtId="0" fontId="57" fillId="0" borderId="0" applyNumberFormat="0" applyFill="0" applyBorder="0" applyAlignment="0" applyProtection="0">
      <alignment vertical="top"/>
      <protection locked="0"/>
    </xf>
    <xf numFmtId="9" fontId="65" fillId="0" borderId="0" applyFont="0" applyFill="0" applyBorder="0" applyAlignment="0" applyProtection="0"/>
  </cellStyleXfs>
  <cellXfs count="616">
    <xf numFmtId="0" fontId="0" fillId="0" borderId="0" xfId="0"/>
    <xf numFmtId="0" fontId="1" fillId="20" borderId="0" xfId="43"/>
    <xf numFmtId="0" fontId="2" fillId="20" borderId="0" xfId="46" applyFont="1"/>
    <xf numFmtId="0" fontId="28" fillId="20" borderId="0" xfId="45" applyFont="1" applyFill="1" applyBorder="1" applyAlignment="1"/>
    <xf numFmtId="0" fontId="1" fillId="20" borderId="0" xfId="46"/>
    <xf numFmtId="0" fontId="2" fillId="0" borderId="0" xfId="46" applyFont="1" applyFill="1" applyAlignment="1"/>
    <xf numFmtId="168" fontId="29" fillId="21" borderId="10" xfId="46" quotePrefix="1" applyNumberFormat="1" applyFont="1" applyFill="1" applyBorder="1" applyAlignment="1">
      <alignment horizontal="center" vertical="center" wrapText="1"/>
    </xf>
    <xf numFmtId="49" fontId="29" fillId="21" borderId="10" xfId="46" applyNumberFormat="1" applyFont="1" applyFill="1" applyBorder="1" applyAlignment="1">
      <alignment horizontal="center" vertical="center" wrapText="1"/>
    </xf>
    <xf numFmtId="2" fontId="29" fillId="21" borderId="10" xfId="46" applyNumberFormat="1" applyFont="1" applyFill="1" applyBorder="1" applyAlignment="1">
      <alignment horizontal="center" vertical="center" wrapText="1"/>
    </xf>
    <xf numFmtId="165" fontId="29" fillId="21" borderId="10" xfId="46" applyNumberFormat="1" applyFont="1" applyFill="1" applyBorder="1" applyAlignment="1">
      <alignment horizontal="center" vertical="center" wrapText="1"/>
    </xf>
    <xf numFmtId="167" fontId="9" fillId="21" borderId="17" xfId="30" applyNumberFormat="1" applyFont="1" applyFill="1" applyBorder="1" applyAlignment="1">
      <alignment horizontal="center" vertical="center"/>
    </xf>
    <xf numFmtId="0" fontId="4" fillId="20" borderId="0" xfId="46" applyFont="1"/>
    <xf numFmtId="49" fontId="29" fillId="22" borderId="10" xfId="46" applyNumberFormat="1" applyFont="1" applyFill="1" applyBorder="1"/>
    <xf numFmtId="0" fontId="2" fillId="20" borderId="0" xfId="48" applyFont="1"/>
    <xf numFmtId="0" fontId="1" fillId="20" borderId="0" xfId="48"/>
    <xf numFmtId="167" fontId="3" fillId="20" borderId="0" xfId="48" applyNumberFormat="1" applyFont="1" applyBorder="1" applyAlignment="1">
      <alignment horizontal="left"/>
    </xf>
    <xf numFmtId="49" fontId="7" fillId="20" borderId="0" xfId="48" applyNumberFormat="1" applyFont="1"/>
    <xf numFmtId="2" fontId="7" fillId="20" borderId="0" xfId="48" applyNumberFormat="1" applyFont="1" applyBorder="1"/>
    <xf numFmtId="165" fontId="7" fillId="20" borderId="0" xfId="48" applyNumberFormat="1" applyFont="1" applyBorder="1"/>
    <xf numFmtId="39" fontId="7" fillId="20" borderId="0" xfId="48" applyNumberFormat="1" applyFont="1"/>
    <xf numFmtId="0" fontId="7" fillId="20" borderId="0" xfId="48" applyFont="1"/>
    <xf numFmtId="49" fontId="29" fillId="21" borderId="10" xfId="48" applyNumberFormat="1" applyFont="1" applyFill="1" applyBorder="1" applyAlignment="1">
      <alignment horizontal="center" vertical="center" wrapText="1"/>
    </xf>
    <xf numFmtId="165" fontId="29" fillId="21" borderId="10" xfId="48" applyNumberFormat="1" applyFont="1" applyFill="1" applyBorder="1" applyAlignment="1">
      <alignment horizontal="center" vertical="center" wrapText="1"/>
    </xf>
    <xf numFmtId="0" fontId="4" fillId="20" borderId="0" xfId="48" applyFont="1"/>
    <xf numFmtId="168" fontId="29" fillId="21" borderId="10" xfId="48" quotePrefix="1" applyNumberFormat="1" applyFont="1" applyFill="1" applyBorder="1" applyAlignment="1">
      <alignment horizontal="center" vertical="center" wrapText="1"/>
    </xf>
    <xf numFmtId="2" fontId="29" fillId="21" borderId="10" xfId="48" applyNumberFormat="1" applyFont="1" applyFill="1" applyBorder="1" applyAlignment="1">
      <alignment horizontal="center" vertical="center" wrapText="1"/>
    </xf>
    <xf numFmtId="167" fontId="6" fillId="14" borderId="10" xfId="48" applyNumberFormat="1" applyFont="1" applyFill="1" applyBorder="1" applyAlignment="1">
      <alignment horizontal="left"/>
    </xf>
    <xf numFmtId="49" fontId="9" fillId="21" borderId="10" xfId="48" applyNumberFormat="1" applyFont="1" applyFill="1" applyBorder="1" applyAlignment="1"/>
    <xf numFmtId="169" fontId="6" fillId="19" borderId="10" xfId="48" applyNumberFormat="1" applyFont="1" applyFill="1" applyBorder="1" applyAlignment="1">
      <alignment horizontal="right"/>
    </xf>
    <xf numFmtId="49" fontId="9" fillId="22" borderId="10" xfId="48" applyNumberFormat="1" applyFont="1" applyFill="1" applyBorder="1"/>
    <xf numFmtId="169" fontId="30" fillId="14" borderId="10" xfId="48" applyNumberFormat="1" applyFont="1" applyFill="1" applyBorder="1" applyAlignment="1">
      <alignment horizontal="right"/>
    </xf>
    <xf numFmtId="0" fontId="2" fillId="20" borderId="0" xfId="47" applyFont="1"/>
    <xf numFmtId="0" fontId="1" fillId="20" borderId="0" xfId="47"/>
    <xf numFmtId="0" fontId="4" fillId="20" borderId="0" xfId="47" applyFont="1"/>
    <xf numFmtId="0" fontId="9" fillId="22" borderId="10" xfId="44" applyFont="1" applyFill="1" applyBorder="1" applyAlignment="1">
      <alignment horizontal="left" vertical="center" wrapText="1"/>
    </xf>
    <xf numFmtId="0" fontId="30" fillId="14" borderId="10" xfId="44" applyFont="1" applyFill="1" applyBorder="1" applyAlignment="1">
      <alignment horizontal="right" vertical="center" wrapText="1"/>
    </xf>
    <xf numFmtId="0" fontId="32" fillId="20" borderId="0" xfId="44" applyFont="1"/>
    <xf numFmtId="0" fontId="2" fillId="20" borderId="0" xfId="44" applyFont="1"/>
    <xf numFmtId="0" fontId="2" fillId="20" borderId="0" xfId="44" applyFont="1" applyAlignment="1">
      <alignment horizontal="left"/>
    </xf>
    <xf numFmtId="0" fontId="4" fillId="20" borderId="0" xfId="44" applyFont="1" applyFill="1" applyAlignment="1">
      <alignment horizontal="left" vertical="top" wrapText="1"/>
    </xf>
    <xf numFmtId="0" fontId="4" fillId="20" borderId="0" xfId="44" applyFont="1" applyBorder="1"/>
    <xf numFmtId="0" fontId="4" fillId="20" borderId="0" xfId="44" applyFont="1"/>
    <xf numFmtId="0" fontId="5" fillId="21" borderId="17" xfId="44" applyFont="1" applyFill="1" applyBorder="1" applyAlignment="1">
      <alignment vertical="top" wrapText="1"/>
    </xf>
    <xf numFmtId="0" fontId="9" fillId="21" borderId="10" xfId="44" applyFont="1" applyFill="1" applyBorder="1" applyAlignment="1">
      <alignment horizontal="left" vertical="center" wrapText="1"/>
    </xf>
    <xf numFmtId="0" fontId="7" fillId="14" borderId="12" xfId="44" applyFont="1" applyFill="1" applyBorder="1"/>
    <xf numFmtId="0" fontId="7" fillId="14" borderId="13" xfId="44" applyFont="1" applyFill="1" applyBorder="1"/>
    <xf numFmtId="0" fontId="29" fillId="21" borderId="10" xfId="44" applyFont="1" applyFill="1" applyBorder="1" applyAlignment="1">
      <alignment horizontal="center" wrapText="1"/>
    </xf>
    <xf numFmtId="0" fontId="7" fillId="19" borderId="10" xfId="44" applyFont="1" applyFill="1" applyBorder="1"/>
    <xf numFmtId="0" fontId="9" fillId="22" borderId="10" xfId="44" applyFont="1" applyFill="1" applyBorder="1"/>
    <xf numFmtId="0" fontId="30" fillId="14" borderId="10" xfId="44" applyFont="1" applyFill="1" applyBorder="1"/>
    <xf numFmtId="0" fontId="1" fillId="20" borderId="0" xfId="44"/>
    <xf numFmtId="0" fontId="9" fillId="20" borderId="0" xfId="44" applyFont="1"/>
    <xf numFmtId="0" fontId="7" fillId="20" borderId="0" xfId="44" applyFont="1"/>
    <xf numFmtId="0" fontId="9" fillId="21" borderId="10" xfId="44" applyFont="1" applyFill="1" applyBorder="1" applyAlignment="1">
      <alignment horizontal="center" vertical="center" wrapText="1"/>
    </xf>
    <xf numFmtId="0" fontId="31" fillId="19" borderId="10" xfId="44" applyFont="1" applyFill="1" applyBorder="1" applyAlignment="1">
      <alignment horizontal="right" vertical="center" wrapText="1"/>
    </xf>
    <xf numFmtId="0" fontId="29" fillId="22" borderId="10" xfId="44" applyFont="1" applyFill="1" applyBorder="1" applyAlignment="1">
      <alignment horizontal="right" vertical="center" wrapText="1"/>
    </xf>
    <xf numFmtId="0" fontId="38" fillId="20" borderId="0" xfId="44" applyFont="1" applyFill="1" applyBorder="1" applyAlignment="1">
      <alignment vertical="top" wrapText="1"/>
    </xf>
    <xf numFmtId="0" fontId="32" fillId="20" borderId="0" xfId="44" applyFont="1" applyFill="1"/>
    <xf numFmtId="0" fontId="29" fillId="22" borderId="17" xfId="44" applyFont="1" applyFill="1" applyBorder="1" applyAlignment="1">
      <alignment horizontal="right" vertical="center" wrapText="1"/>
    </xf>
    <xf numFmtId="0" fontId="30" fillId="21" borderId="10" xfId="44" applyFont="1" applyFill="1" applyBorder="1" applyAlignment="1">
      <alignment horizontal="right" vertical="center" wrapText="1"/>
    </xf>
    <xf numFmtId="0" fontId="32" fillId="0" borderId="0" xfId="44" applyFont="1" applyFill="1" applyBorder="1" applyAlignment="1">
      <alignment horizontal="right" vertical="center" wrapText="1"/>
    </xf>
    <xf numFmtId="0" fontId="32" fillId="0" borderId="0" xfId="44" applyFont="1" applyFill="1" applyBorder="1"/>
    <xf numFmtId="0" fontId="1" fillId="20" borderId="0" xfId="43" applyAlignment="1">
      <alignment horizontal="left" vertical="center"/>
    </xf>
    <xf numFmtId="0" fontId="2" fillId="20" borderId="0" xfId="43" applyFont="1" applyFill="1" applyBorder="1" applyAlignment="1">
      <alignment horizontal="left" vertical="center" wrapText="1"/>
    </xf>
    <xf numFmtId="0" fontId="1" fillId="0" borderId="0" xfId="43" applyFill="1" applyBorder="1"/>
    <xf numFmtId="0" fontId="7" fillId="0" borderId="0" xfId="43" applyFont="1" applyFill="1" applyBorder="1" applyAlignment="1">
      <alignment horizontal="right" vertical="center" wrapText="1"/>
    </xf>
    <xf numFmtId="0" fontId="7" fillId="0" borderId="0" xfId="43" applyFont="1" applyFill="1" applyBorder="1"/>
    <xf numFmtId="0" fontId="4" fillId="20" borderId="0" xfId="43" applyFont="1" applyFill="1" applyBorder="1"/>
    <xf numFmtId="0" fontId="32" fillId="20" borderId="0" xfId="43" applyFont="1" applyFill="1"/>
    <xf numFmtId="0" fontId="32" fillId="20" borderId="0" xfId="43" applyFont="1"/>
    <xf numFmtId="0" fontId="4" fillId="20" borderId="0" xfId="43" applyFont="1"/>
    <xf numFmtId="0" fontId="29" fillId="21" borderId="10" xfId="43" applyFont="1" applyFill="1" applyBorder="1" applyAlignment="1">
      <alignment horizontal="center" vertical="top" wrapText="1"/>
    </xf>
    <xf numFmtId="0" fontId="31" fillId="19" borderId="10" xfId="43" applyFont="1" applyFill="1" applyBorder="1" applyAlignment="1">
      <alignment horizontal="right" vertical="center" wrapText="1"/>
    </xf>
    <xf numFmtId="3" fontId="7" fillId="19" borderId="10" xfId="43" applyNumberFormat="1" applyFont="1" applyFill="1" applyBorder="1"/>
    <xf numFmtId="3" fontId="7" fillId="14" borderId="10" xfId="43" applyNumberFormat="1" applyFont="1" applyFill="1" applyBorder="1"/>
    <xf numFmtId="0" fontId="29" fillId="22" borderId="10" xfId="43" applyFont="1" applyFill="1" applyBorder="1" applyAlignment="1">
      <alignment horizontal="right"/>
    </xf>
    <xf numFmtId="3" fontId="31" fillId="14" borderId="10" xfId="43" applyNumberFormat="1" applyFont="1" applyFill="1" applyBorder="1"/>
    <xf numFmtId="0" fontId="29" fillId="21" borderId="13" xfId="43" applyFont="1" applyFill="1" applyBorder="1" applyAlignment="1">
      <alignment horizontal="center" vertical="top" wrapText="1"/>
    </xf>
    <xf numFmtId="3" fontId="7" fillId="19" borderId="10" xfId="43" applyNumberFormat="1" applyFont="1" applyFill="1" applyBorder="1" applyAlignment="1">
      <alignment horizontal="right" vertical="center" wrapText="1"/>
    </xf>
    <xf numFmtId="3" fontId="7" fillId="14" borderId="10" xfId="43" applyNumberFormat="1" applyFont="1" applyFill="1" applyBorder="1" applyAlignment="1">
      <alignment horizontal="right" vertical="center" wrapText="1"/>
    </xf>
    <xf numFmtId="3" fontId="30" fillId="14" borderId="10" xfId="43" applyNumberFormat="1" applyFont="1" applyFill="1" applyBorder="1"/>
    <xf numFmtId="0" fontId="4" fillId="20" borderId="0" xfId="43" applyFont="1" applyAlignment="1">
      <alignment horizontal="right"/>
    </xf>
    <xf numFmtId="0" fontId="29" fillId="22" borderId="10" xfId="43" applyFont="1" applyFill="1" applyBorder="1" applyAlignment="1">
      <alignment horizontal="right" vertical="center" wrapText="1"/>
    </xf>
    <xf numFmtId="3" fontId="7" fillId="19" borderId="11" xfId="43" applyNumberFormat="1" applyFont="1" applyFill="1" applyBorder="1"/>
    <xf numFmtId="0" fontId="7" fillId="19" borderId="10" xfId="43" applyFont="1" applyFill="1" applyBorder="1"/>
    <xf numFmtId="3" fontId="7" fillId="14" borderId="10" xfId="43" applyNumberFormat="1" applyFont="1" applyFill="1" applyBorder="1" applyAlignment="1">
      <alignment horizontal="right"/>
    </xf>
    <xf numFmtId="3" fontId="3" fillId="14" borderId="10" xfId="43" applyNumberFormat="1" applyFont="1" applyFill="1" applyBorder="1" applyAlignment="1">
      <alignment horizontal="right"/>
    </xf>
    <xf numFmtId="3" fontId="30" fillId="14" borderId="10" xfId="43" applyNumberFormat="1" applyFont="1" applyFill="1" applyBorder="1" applyAlignment="1">
      <alignment horizontal="right"/>
    </xf>
    <xf numFmtId="0" fontId="9" fillId="21" borderId="10" xfId="43" applyFont="1" applyFill="1" applyBorder="1" applyAlignment="1">
      <alignment horizontal="left" vertical="center" wrapText="1"/>
    </xf>
    <xf numFmtId="0" fontId="29" fillId="22" borderId="10" xfId="43" applyFont="1" applyFill="1" applyBorder="1" applyAlignment="1">
      <alignment horizontal="left" vertical="center" wrapText="1"/>
    </xf>
    <xf numFmtId="0" fontId="7" fillId="14" borderId="22" xfId="43" applyFont="1" applyFill="1" applyBorder="1"/>
    <xf numFmtId="0" fontId="7" fillId="14" borderId="0" xfId="43" applyFont="1" applyFill="1" applyBorder="1"/>
    <xf numFmtId="0" fontId="7" fillId="14" borderId="23" xfId="43" applyFont="1" applyFill="1" applyBorder="1"/>
    <xf numFmtId="0" fontId="7" fillId="14" borderId="14" xfId="43" applyFont="1" applyFill="1" applyBorder="1"/>
    <xf numFmtId="0" fontId="7" fillId="14" borderId="21" xfId="43" applyFont="1" applyFill="1" applyBorder="1"/>
    <xf numFmtId="0" fontId="7" fillId="14" borderId="16" xfId="43" applyFont="1" applyFill="1" applyBorder="1"/>
    <xf numFmtId="0" fontId="9" fillId="21" borderId="10" xfId="43" applyFont="1" applyFill="1" applyBorder="1"/>
    <xf numFmtId="3" fontId="7" fillId="19" borderId="10" xfId="43" applyNumberFormat="1" applyFont="1" applyFill="1" applyBorder="1" applyAlignment="1">
      <alignment horizontal="right"/>
    </xf>
    <xf numFmtId="0" fontId="37" fillId="20" borderId="0" xfId="43" applyFont="1"/>
    <xf numFmtId="0" fontId="37" fillId="20" borderId="0" xfId="43" applyFont="1" applyAlignment="1">
      <alignment horizontal="right"/>
    </xf>
    <xf numFmtId="0" fontId="9" fillId="21" borderId="10" xfId="43" applyFont="1" applyFill="1" applyBorder="1" applyAlignment="1">
      <alignment horizontal="right"/>
    </xf>
    <xf numFmtId="0" fontId="29" fillId="22" borderId="10" xfId="43" applyFont="1" applyFill="1" applyBorder="1"/>
    <xf numFmtId="0" fontId="7" fillId="14" borderId="10" xfId="43" applyFont="1" applyFill="1" applyBorder="1" applyAlignment="1">
      <alignment horizontal="right"/>
    </xf>
    <xf numFmtId="0" fontId="33" fillId="20" borderId="10" xfId="43" applyFont="1" applyFill="1" applyBorder="1" applyAlignment="1">
      <alignment horizontal="center"/>
    </xf>
    <xf numFmtId="0" fontId="35" fillId="19" borderId="10" xfId="47" applyFont="1" applyFill="1" applyBorder="1"/>
    <xf numFmtId="0" fontId="39" fillId="14" borderId="10" xfId="47" applyFont="1" applyFill="1" applyBorder="1"/>
    <xf numFmtId="0" fontId="2" fillId="20" borderId="0" xfId="49" applyFont="1"/>
    <xf numFmtId="0" fontId="36" fillId="20" borderId="0" xfId="49" applyFont="1"/>
    <xf numFmtId="0" fontId="4" fillId="20" borderId="0" xfId="49" applyFont="1"/>
    <xf numFmtId="0" fontId="40" fillId="20" borderId="0" xfId="49" applyFont="1"/>
    <xf numFmtId="0" fontId="41" fillId="20" borderId="0" xfId="49" applyFont="1"/>
    <xf numFmtId="0" fontId="1" fillId="19" borderId="10" xfId="49" applyFont="1" applyFill="1" applyBorder="1"/>
    <xf numFmtId="0" fontId="8" fillId="20" borderId="0" xfId="44" applyFont="1" applyFill="1" applyBorder="1" applyAlignment="1">
      <alignment horizontal="left" vertical="center" wrapText="1"/>
    </xf>
    <xf numFmtId="0" fontId="8" fillId="0" borderId="0" xfId="43" applyFont="1" applyFill="1" applyBorder="1" applyAlignment="1">
      <alignment horizontal="left" vertical="center"/>
    </xf>
    <xf numFmtId="0" fontId="32" fillId="23" borderId="0" xfId="44" applyFont="1" applyFill="1"/>
    <xf numFmtId="167" fontId="6" fillId="14" borderId="10" xfId="46" applyNumberFormat="1" applyFont="1" applyFill="1" applyBorder="1" applyAlignment="1">
      <alignment horizontal="left"/>
    </xf>
    <xf numFmtId="0" fontId="1" fillId="20" borderId="0" xfId="46" applyFont="1"/>
    <xf numFmtId="167" fontId="6" fillId="19" borderId="10" xfId="46" applyNumberFormat="1" applyFont="1" applyFill="1" applyBorder="1" applyAlignment="1">
      <alignment horizontal="center"/>
    </xf>
    <xf numFmtId="0" fontId="2" fillId="20" borderId="0" xfId="60" applyFont="1"/>
    <xf numFmtId="0" fontId="42" fillId="20" borderId="0" xfId="60"/>
    <xf numFmtId="0" fontId="3" fillId="20" borderId="0" xfId="60" applyFont="1"/>
    <xf numFmtId="2" fontId="43" fillId="20" borderId="0" xfId="60" applyNumberFormat="1" applyFont="1" applyBorder="1" applyAlignment="1" applyProtection="1">
      <alignment horizontal="left"/>
    </xf>
    <xf numFmtId="0" fontId="27" fillId="20" borderId="0" xfId="60" applyFont="1" applyAlignment="1" applyProtection="1">
      <protection locked="0"/>
    </xf>
    <xf numFmtId="0" fontId="27" fillId="20" borderId="0" xfId="60" applyFont="1" applyProtection="1">
      <protection locked="0"/>
    </xf>
    <xf numFmtId="0" fontId="43" fillId="20" borderId="0" xfId="60" applyFont="1"/>
    <xf numFmtId="0" fontId="42" fillId="20" borderId="0" xfId="60" applyAlignment="1"/>
    <xf numFmtId="0" fontId="44" fillId="21" borderId="10" xfId="60" applyFont="1" applyFill="1" applyBorder="1"/>
    <xf numFmtId="0" fontId="8" fillId="21" borderId="10" xfId="60" applyFont="1" applyFill="1" applyBorder="1"/>
    <xf numFmtId="0" fontId="8" fillId="20" borderId="0" xfId="60" applyFont="1"/>
    <xf numFmtId="0" fontId="44" fillId="21" borderId="11" xfId="60" applyFont="1" applyFill="1" applyBorder="1"/>
    <xf numFmtId="0" fontId="8" fillId="21" borderId="12" xfId="60" applyFont="1" applyFill="1" applyBorder="1"/>
    <xf numFmtId="0" fontId="6" fillId="21" borderId="25" xfId="64" applyFont="1" applyFill="1" applyBorder="1" applyAlignment="1">
      <alignment horizontal="left" indent="1"/>
    </xf>
    <xf numFmtId="0" fontId="1" fillId="21" borderId="26" xfId="64" applyFont="1" applyFill="1" applyBorder="1" applyAlignment="1"/>
    <xf numFmtId="0" fontId="1" fillId="21" borderId="26" xfId="64" applyFont="1" applyFill="1" applyBorder="1"/>
    <xf numFmtId="0" fontId="1" fillId="21" borderId="27" xfId="64" applyFont="1" applyFill="1" applyBorder="1"/>
    <xf numFmtId="0" fontId="5" fillId="21" borderId="28" xfId="64" applyFont="1" applyFill="1" applyBorder="1" applyAlignment="1">
      <alignment horizontal="left" indent="1"/>
    </xf>
    <xf numFmtId="0" fontId="9" fillId="21" borderId="29" xfId="64" applyFont="1" applyFill="1" applyBorder="1" applyAlignment="1" applyProtection="1">
      <protection locked="0"/>
    </xf>
    <xf numFmtId="0" fontId="9" fillId="21" borderId="0" xfId="64" applyFont="1" applyFill="1" applyBorder="1"/>
    <xf numFmtId="0" fontId="9" fillId="21" borderId="0" xfId="64" applyFont="1" applyFill="1" applyBorder="1" applyAlignment="1">
      <alignment horizontal="right" indent="1"/>
    </xf>
    <xf numFmtId="0" fontId="1" fillId="19" borderId="15" xfId="64" applyFont="1" applyFill="1" applyBorder="1" applyAlignment="1" applyProtection="1">
      <alignment horizontal="left"/>
      <protection locked="0"/>
    </xf>
    <xf numFmtId="0" fontId="1" fillId="21" borderId="0" xfId="64" applyFont="1" applyFill="1" applyBorder="1"/>
    <xf numFmtId="0" fontId="1" fillId="21" borderId="29" xfId="64" applyFont="1" applyFill="1" applyBorder="1" applyProtection="1">
      <protection locked="0"/>
    </xf>
    <xf numFmtId="0" fontId="1" fillId="21" borderId="29" xfId="64" applyFont="1" applyFill="1" applyBorder="1"/>
    <xf numFmtId="0" fontId="1" fillId="21" borderId="29" xfId="64" applyFont="1" applyFill="1" applyBorder="1" applyAlignment="1" applyProtection="1">
      <protection locked="0"/>
    </xf>
    <xf numFmtId="0" fontId="6" fillId="21" borderId="28" xfId="64" applyFont="1" applyFill="1" applyBorder="1" applyAlignment="1">
      <alignment horizontal="left" indent="1"/>
    </xf>
    <xf numFmtId="0" fontId="6" fillId="21" borderId="30" xfId="64" applyFont="1" applyFill="1" applyBorder="1" applyAlignment="1">
      <alignment horizontal="left" indent="1"/>
    </xf>
    <xf numFmtId="0" fontId="1" fillId="21" borderId="31" xfId="64" applyFont="1" applyFill="1" applyBorder="1" applyAlignment="1"/>
    <xf numFmtId="0" fontId="1" fillId="21" borderId="31" xfId="64" applyFont="1" applyFill="1" applyBorder="1"/>
    <xf numFmtId="0" fontId="1" fillId="21" borderId="32" xfId="64" applyFont="1" applyFill="1" applyBorder="1"/>
    <xf numFmtId="169" fontId="1" fillId="19" borderId="10" xfId="48" applyNumberFormat="1" applyFont="1" applyFill="1" applyBorder="1" applyAlignment="1">
      <alignment horizontal="left"/>
    </xf>
    <xf numFmtId="169" fontId="31" fillId="19" borderId="10" xfId="46" applyNumberFormat="1" applyFont="1" applyFill="1" applyBorder="1" applyAlignment="1">
      <alignment horizontal="left"/>
    </xf>
    <xf numFmtId="0" fontId="29" fillId="21" borderId="10" xfId="44" applyFont="1" applyFill="1" applyBorder="1" applyAlignment="1">
      <alignment horizontal="center" vertical="top"/>
    </xf>
    <xf numFmtId="169" fontId="1" fillId="19" borderId="10" xfId="46" applyNumberFormat="1" applyFont="1" applyFill="1" applyBorder="1" applyAlignment="1">
      <alignment horizontal="right"/>
    </xf>
    <xf numFmtId="169" fontId="1" fillId="24" borderId="10" xfId="46" applyNumberFormat="1" applyFont="1" applyFill="1" applyBorder="1" applyAlignment="1">
      <alignment horizontal="right"/>
    </xf>
    <xf numFmtId="0" fontId="29" fillId="21" borderId="10" xfId="49" applyFont="1" applyFill="1" applyBorder="1" applyAlignment="1">
      <alignment horizontal="center" vertical="center"/>
    </xf>
    <xf numFmtId="0" fontId="31" fillId="19" borderId="10" xfId="49" applyFont="1" applyFill="1" applyBorder="1"/>
    <xf numFmtId="0" fontId="32" fillId="20" borderId="0" xfId="49" applyFont="1"/>
    <xf numFmtId="0" fontId="29" fillId="22" borderId="13" xfId="49" applyFont="1" applyFill="1" applyBorder="1"/>
    <xf numFmtId="0" fontId="30" fillId="14" borderId="10" xfId="49" applyFont="1" applyFill="1" applyBorder="1"/>
    <xf numFmtId="49" fontId="50" fillId="21" borderId="10" xfId="48" applyNumberFormat="1" applyFont="1" applyFill="1" applyBorder="1" applyAlignment="1">
      <alignment horizontal="left" vertical="center" wrapText="1"/>
    </xf>
    <xf numFmtId="49" fontId="9" fillId="21" borderId="10" xfId="48" applyNumberFormat="1" applyFont="1" applyFill="1" applyBorder="1" applyAlignment="1">
      <alignment horizontal="left" vertical="center" wrapText="1"/>
    </xf>
    <xf numFmtId="167" fontId="1" fillId="14" borderId="10" xfId="48" applyNumberFormat="1" applyFont="1" applyFill="1" applyBorder="1" applyAlignment="1">
      <alignment horizontal="left"/>
    </xf>
    <xf numFmtId="0" fontId="1" fillId="25" borderId="0" xfId="46" applyFill="1"/>
    <xf numFmtId="165" fontId="29" fillId="25" borderId="0" xfId="46" applyNumberFormat="1" applyFont="1" applyFill="1" applyBorder="1" applyAlignment="1">
      <alignment horizontal="center" vertical="center" wrapText="1"/>
    </xf>
    <xf numFmtId="2" fontId="29" fillId="25" borderId="0" xfId="46" applyNumberFormat="1" applyFont="1" applyFill="1" applyBorder="1" applyAlignment="1">
      <alignment horizontal="center" vertical="center" wrapText="1"/>
    </xf>
    <xf numFmtId="169" fontId="1" fillId="25" borderId="0" xfId="46" applyNumberFormat="1" applyFont="1" applyFill="1" applyBorder="1" applyAlignment="1">
      <alignment horizontal="right"/>
    </xf>
    <xf numFmtId="0" fontId="3" fillId="25" borderId="0" xfId="46" applyFont="1" applyFill="1" applyBorder="1"/>
    <xf numFmtId="0" fontId="1" fillId="20" borderId="0" xfId="46" applyBorder="1"/>
    <xf numFmtId="0" fontId="1" fillId="25" borderId="0" xfId="46" applyFont="1" applyFill="1"/>
    <xf numFmtId="49" fontId="29" fillId="21" borderId="10" xfId="46" applyNumberFormat="1" applyFont="1" applyFill="1" applyBorder="1" applyAlignment="1">
      <alignment horizontal="center" vertical="center" wrapText="1"/>
    </xf>
    <xf numFmtId="0" fontId="29" fillId="21" borderId="10" xfId="43" applyFont="1" applyFill="1" applyBorder="1" applyAlignment="1">
      <alignment horizontal="center" vertical="top" wrapText="1"/>
    </xf>
    <xf numFmtId="169" fontId="1" fillId="19" borderId="10" xfId="48" applyNumberFormat="1" applyFont="1" applyFill="1" applyBorder="1" applyAlignment="1">
      <alignment horizontal="center"/>
    </xf>
    <xf numFmtId="169" fontId="3" fillId="14" borderId="10" xfId="48" applyNumberFormat="1" applyFont="1" applyFill="1" applyBorder="1" applyAlignment="1">
      <alignment horizontal="center"/>
    </xf>
    <xf numFmtId="167" fontId="1" fillId="21" borderId="17" xfId="30" applyNumberFormat="1" applyFont="1" applyFill="1" applyBorder="1" applyAlignment="1">
      <alignment horizontal="center" vertical="center"/>
    </xf>
    <xf numFmtId="0" fontId="3" fillId="14" borderId="10" xfId="48" applyNumberFormat="1" applyFont="1" applyFill="1" applyBorder="1" applyAlignment="1">
      <alignment horizontal="center"/>
    </xf>
    <xf numFmtId="49" fontId="29" fillId="21" borderId="10" xfId="46" applyNumberFormat="1" applyFont="1" applyFill="1" applyBorder="1" applyAlignment="1">
      <alignment horizontal="center" vertical="center" wrapText="1"/>
    </xf>
    <xf numFmtId="167" fontId="3" fillId="20" borderId="0" xfId="46" applyNumberFormat="1" applyFont="1" applyBorder="1" applyAlignment="1">
      <alignment horizontal="left"/>
    </xf>
    <xf numFmtId="49" fontId="1" fillId="20" borderId="0" xfId="46" applyNumberFormat="1" applyFont="1"/>
    <xf numFmtId="2" fontId="1" fillId="20" borderId="0" xfId="46" applyNumberFormat="1" applyFont="1" applyBorder="1"/>
    <xf numFmtId="165" fontId="1" fillId="20" borderId="0" xfId="46" applyNumberFormat="1" applyFont="1" applyBorder="1" applyAlignment="1">
      <alignment horizontal="center"/>
    </xf>
    <xf numFmtId="49" fontId="29" fillId="21" borderId="10" xfId="65" applyNumberFormat="1" applyFont="1" applyFill="1" applyBorder="1" applyAlignment="1">
      <alignment horizontal="center" vertical="center" wrapText="1"/>
    </xf>
    <xf numFmtId="165" fontId="29" fillId="21" borderId="11" xfId="46" applyNumberFormat="1" applyFont="1" applyFill="1" applyBorder="1" applyAlignment="1">
      <alignment horizontal="center" vertical="center" wrapText="1"/>
    </xf>
    <xf numFmtId="39" fontId="29" fillId="21" borderId="11" xfId="46" applyNumberFormat="1" applyFont="1" applyFill="1" applyBorder="1" applyAlignment="1">
      <alignment horizontal="center" vertical="center" wrapText="1"/>
    </xf>
    <xf numFmtId="39" fontId="29" fillId="21" borderId="13" xfId="46" applyNumberFormat="1" applyFont="1" applyFill="1" applyBorder="1" applyAlignment="1">
      <alignment horizontal="center" vertical="center" wrapText="1"/>
    </xf>
    <xf numFmtId="167" fontId="9" fillId="21" borderId="10" xfId="46" applyNumberFormat="1" applyFont="1" applyFill="1" applyBorder="1" applyAlignment="1">
      <alignment horizontal="left"/>
    </xf>
    <xf numFmtId="49" fontId="51" fillId="21" borderId="10" xfId="46" applyNumberFormat="1" applyFont="1" applyFill="1" applyBorder="1"/>
    <xf numFmtId="2" fontId="9" fillId="21" borderId="10" xfId="57" applyNumberFormat="1" applyFont="1" applyFill="1" applyBorder="1" applyAlignment="1">
      <alignment horizontal="center"/>
    </xf>
    <xf numFmtId="2" fontId="29" fillId="21" borderId="10" xfId="57" applyNumberFormat="1" applyFont="1" applyFill="1" applyBorder="1" applyAlignment="1">
      <alignment horizontal="center" vertical="center"/>
    </xf>
    <xf numFmtId="39" fontId="29" fillId="21" borderId="10" xfId="46" applyNumberFormat="1" applyFont="1" applyFill="1" applyBorder="1" applyAlignment="1">
      <alignment horizontal="center" vertical="center" wrapText="1"/>
    </xf>
    <xf numFmtId="0" fontId="9" fillId="21" borderId="10" xfId="46" applyFont="1" applyFill="1" applyBorder="1"/>
    <xf numFmtId="167" fontId="1" fillId="14" borderId="10" xfId="46" applyNumberFormat="1" applyFont="1" applyFill="1" applyBorder="1" applyAlignment="1">
      <alignment horizontal="left"/>
    </xf>
    <xf numFmtId="49" fontId="9" fillId="21" borderId="10" xfId="46" applyNumberFormat="1" applyFont="1" applyFill="1" applyBorder="1"/>
    <xf numFmtId="49" fontId="9" fillId="21" borderId="10" xfId="46" applyNumberFormat="1" applyFont="1" applyFill="1" applyBorder="1" applyAlignment="1">
      <alignment horizontal="left"/>
    </xf>
    <xf numFmtId="167" fontId="1" fillId="21" borderId="10" xfId="46" applyNumberFormat="1" applyFont="1" applyFill="1" applyBorder="1" applyAlignment="1">
      <alignment horizontal="left"/>
    </xf>
    <xf numFmtId="49" fontId="9" fillId="22" borderId="10" xfId="46" applyNumberFormat="1" applyFont="1" applyFill="1" applyBorder="1"/>
    <xf numFmtId="169" fontId="3" fillId="14" borderId="10" xfId="46" applyNumberFormat="1" applyFont="1" applyFill="1" applyBorder="1" applyAlignment="1">
      <alignment horizontal="right"/>
    </xf>
    <xf numFmtId="49" fontId="9" fillId="21" borderId="10" xfId="46" applyNumberFormat="1" applyFont="1" applyFill="1" applyBorder="1" applyAlignment="1">
      <alignment horizontal="left" wrapText="1"/>
    </xf>
    <xf numFmtId="49" fontId="29" fillId="21" borderId="10" xfId="46" applyNumberFormat="1" applyFont="1" applyFill="1" applyBorder="1"/>
    <xf numFmtId="167" fontId="9" fillId="21" borderId="17" xfId="57" applyNumberFormat="1" applyFont="1" applyFill="1" applyBorder="1" applyAlignment="1">
      <alignment horizontal="center" vertical="center"/>
    </xf>
    <xf numFmtId="0" fontId="45" fillId="20" borderId="0" xfId="68" applyFont="1"/>
    <xf numFmtId="0" fontId="45" fillId="19" borderId="34" xfId="68" applyFont="1" applyFill="1" applyBorder="1"/>
    <xf numFmtId="0" fontId="45" fillId="19" borderId="35" xfId="68" applyFont="1" applyFill="1" applyBorder="1"/>
    <xf numFmtId="0" fontId="45" fillId="19" borderId="36" xfId="68" applyFont="1" applyFill="1" applyBorder="1"/>
    <xf numFmtId="0" fontId="45" fillId="20" borderId="0" xfId="68" applyFont="1" applyFill="1" applyBorder="1"/>
    <xf numFmtId="0" fontId="45" fillId="19" borderId="37" xfId="68" applyFont="1" applyFill="1" applyBorder="1"/>
    <xf numFmtId="0" fontId="47" fillId="19" borderId="38" xfId="68" applyFont="1" applyFill="1" applyBorder="1" applyAlignment="1">
      <alignment vertical="center"/>
    </xf>
    <xf numFmtId="0" fontId="47" fillId="20" borderId="0" xfId="68" applyFont="1" applyFill="1" applyBorder="1" applyAlignment="1">
      <alignment vertical="center"/>
    </xf>
    <xf numFmtId="0" fontId="48" fillId="19" borderId="38" xfId="68" applyFont="1" applyFill="1" applyBorder="1" applyAlignment="1">
      <alignment vertical="center"/>
    </xf>
    <xf numFmtId="0" fontId="48" fillId="20" borderId="0" xfId="68" applyFont="1" applyFill="1" applyBorder="1" applyAlignment="1">
      <alignment vertical="center"/>
    </xf>
    <xf numFmtId="0" fontId="45" fillId="19" borderId="0" xfId="68" applyFont="1" applyFill="1" applyBorder="1"/>
    <xf numFmtId="0" fontId="45" fillId="19" borderId="38" xfId="68" applyFont="1" applyFill="1" applyBorder="1" applyAlignment="1">
      <alignment vertical="center"/>
    </xf>
    <xf numFmtId="0" fontId="45" fillId="20" borderId="0" xfId="68" applyFont="1" applyFill="1" applyBorder="1" applyAlignment="1">
      <alignment vertical="center"/>
    </xf>
    <xf numFmtId="0" fontId="45" fillId="20" borderId="0" xfId="68" applyFont="1" applyAlignment="1">
      <alignment vertical="center"/>
    </xf>
    <xf numFmtId="0" fontId="49" fillId="26" borderId="39" xfId="68" applyFont="1" applyFill="1" applyBorder="1" applyAlignment="1">
      <alignment vertical="center"/>
    </xf>
    <xf numFmtId="0" fontId="3" fillId="26" borderId="33" xfId="68" applyFont="1" applyFill="1" applyBorder="1" applyAlignment="1">
      <alignment vertical="center"/>
    </xf>
    <xf numFmtId="0" fontId="3" fillId="26" borderId="40" xfId="68" applyFont="1" applyFill="1" applyBorder="1" applyAlignment="1">
      <alignment vertical="center"/>
    </xf>
    <xf numFmtId="0" fontId="4" fillId="20" borderId="0" xfId="68" applyFont="1" applyFill="1" applyBorder="1" applyAlignment="1">
      <alignment vertical="center"/>
    </xf>
    <xf numFmtId="0" fontId="49" fillId="26" borderId="37" xfId="68" applyFont="1" applyFill="1" applyBorder="1" applyAlignment="1">
      <alignment vertical="center"/>
    </xf>
    <xf numFmtId="0" fontId="3" fillId="26" borderId="38" xfId="68" applyFont="1" applyFill="1" applyBorder="1" applyAlignment="1">
      <alignment vertical="center"/>
    </xf>
    <xf numFmtId="0" fontId="3" fillId="26" borderId="41" xfId="68" applyFont="1" applyFill="1" applyBorder="1" applyAlignment="1">
      <alignment vertical="center"/>
    </xf>
    <xf numFmtId="0" fontId="3" fillId="26" borderId="42" xfId="68" applyFont="1" applyFill="1" applyBorder="1" applyAlignment="1">
      <alignment vertical="center"/>
    </xf>
    <xf numFmtId="0" fontId="3" fillId="26" borderId="43" xfId="68" applyFont="1" applyFill="1" applyBorder="1" applyAlignment="1">
      <alignment vertical="center"/>
    </xf>
    <xf numFmtId="0" fontId="45" fillId="20" borderId="0" xfId="68" applyFont="1" applyFill="1"/>
    <xf numFmtId="0" fontId="1" fillId="0" borderId="0" xfId="58"/>
    <xf numFmtId="0" fontId="1" fillId="25" borderId="0" xfId="58" applyFill="1" applyBorder="1" applyAlignment="1">
      <alignment wrapText="1"/>
    </xf>
    <xf numFmtId="0" fontId="1" fillId="25" borderId="0" xfId="58" applyFill="1"/>
    <xf numFmtId="0" fontId="4" fillId="0" borderId="0" xfId="72" applyFont="1" applyBorder="1"/>
    <xf numFmtId="0" fontId="5" fillId="20" borderId="21" xfId="70" applyFont="1" applyFill="1" applyBorder="1" applyAlignment="1" applyProtection="1"/>
    <xf numFmtId="167" fontId="29" fillId="21" borderId="17" xfId="57" applyNumberFormat="1" applyFont="1" applyFill="1" applyBorder="1" applyAlignment="1">
      <alignment horizontal="center" vertical="center"/>
    </xf>
    <xf numFmtId="168" fontId="29" fillId="21" borderId="10" xfId="65" applyNumberFormat="1" applyFont="1" applyFill="1" applyBorder="1" applyAlignment="1">
      <alignment horizontal="center" vertical="center" wrapText="1"/>
    </xf>
    <xf numFmtId="0" fontId="5" fillId="21" borderId="10" xfId="0" applyFont="1" applyFill="1" applyBorder="1" applyAlignment="1">
      <alignment horizontal="left" vertical="center" wrapText="1"/>
    </xf>
    <xf numFmtId="0" fontId="3" fillId="21" borderId="10" xfId="0" applyFont="1" applyFill="1" applyBorder="1" applyAlignment="1">
      <alignment horizontal="left" vertical="center" wrapText="1"/>
    </xf>
    <xf numFmtId="0" fontId="9" fillId="21" borderId="10" xfId="0" applyFont="1" applyFill="1" applyBorder="1" applyAlignment="1">
      <alignment horizontal="left" vertical="center" wrapText="1"/>
    </xf>
    <xf numFmtId="170" fontId="3" fillId="14" borderId="10" xfId="0" applyNumberFormat="1" applyFont="1" applyFill="1" applyBorder="1" applyAlignment="1">
      <alignment horizontal="right" vertical="center" wrapText="1"/>
    </xf>
    <xf numFmtId="0" fontId="29" fillId="22" borderId="10" xfId="0" applyFont="1" applyFill="1" applyBorder="1" applyAlignment="1">
      <alignment horizontal="left" vertical="center" wrapText="1"/>
    </xf>
    <xf numFmtId="0" fontId="30" fillId="14" borderId="10" xfId="0" applyFont="1" applyFill="1" applyBorder="1" applyAlignment="1">
      <alignment horizontal="right" vertical="center" wrapText="1"/>
    </xf>
    <xf numFmtId="168" fontId="29" fillId="21" borderId="15" xfId="0" applyNumberFormat="1" applyFont="1" applyFill="1" applyBorder="1" applyAlignment="1">
      <alignment horizontal="center" vertical="center" wrapText="1"/>
    </xf>
    <xf numFmtId="0" fontId="4" fillId="0" borderId="0" xfId="0" applyFont="1"/>
    <xf numFmtId="167" fontId="29" fillId="21" borderId="10" xfId="65" applyNumberFormat="1" applyFont="1" applyFill="1" applyBorder="1" applyAlignment="1">
      <alignment horizontal="center"/>
    </xf>
    <xf numFmtId="167" fontId="53" fillId="21" borderId="10" xfId="65" applyNumberFormat="1" applyFont="1" applyFill="1" applyBorder="1" applyAlignment="1">
      <alignment horizontal="center"/>
    </xf>
    <xf numFmtId="167" fontId="9" fillId="21" borderId="10" xfId="65" applyNumberFormat="1" applyFont="1" applyFill="1" applyBorder="1" applyAlignment="1">
      <alignment horizontal="left"/>
    </xf>
    <xf numFmtId="167" fontId="1" fillId="19" borderId="10" xfId="65" applyNumberFormat="1" applyFont="1" applyFill="1" applyBorder="1" applyAlignment="1">
      <alignment horizontal="left"/>
    </xf>
    <xf numFmtId="0" fontId="9" fillId="22" borderId="10" xfId="65" applyFont="1" applyFill="1" applyBorder="1" applyAlignment="1">
      <alignment horizontal="left" vertical="center" wrapText="1"/>
    </xf>
    <xf numFmtId="167" fontId="6" fillId="21" borderId="10" xfId="65" applyNumberFormat="1" applyFont="1" applyFill="1" applyBorder="1" applyAlignment="1">
      <alignment horizontal="left"/>
    </xf>
    <xf numFmtId="168" fontId="9" fillId="22" borderId="10" xfId="65" applyNumberFormat="1" applyFont="1" applyFill="1" applyBorder="1" applyAlignment="1">
      <alignment horizontal="left" vertical="center" wrapText="1"/>
    </xf>
    <xf numFmtId="0" fontId="29" fillId="21" borderId="10" xfId="0" applyFont="1" applyFill="1" applyBorder="1" applyAlignment="1">
      <alignment horizontal="center" vertical="center" wrapText="1"/>
    </xf>
    <xf numFmtId="0" fontId="1" fillId="0" borderId="0" xfId="56"/>
    <xf numFmtId="168" fontId="9" fillId="21" borderId="10" xfId="65" applyNumberFormat="1" applyFont="1" applyFill="1" applyBorder="1" applyAlignment="1">
      <alignment horizontal="left" vertical="center" wrapText="1"/>
    </xf>
    <xf numFmtId="167" fontId="1" fillId="24" borderId="10" xfId="65" applyNumberFormat="1" applyFont="1" applyFill="1" applyBorder="1" applyAlignment="1">
      <alignment horizontal="left"/>
    </xf>
    <xf numFmtId="168" fontId="29" fillId="21" borderId="10" xfId="0" applyNumberFormat="1" applyFont="1" applyFill="1" applyBorder="1" applyAlignment="1">
      <alignment horizontal="center" vertical="center" wrapText="1"/>
    </xf>
    <xf numFmtId="167" fontId="1" fillId="19" borderId="10" xfId="65" applyNumberFormat="1" applyFont="1" applyFill="1" applyBorder="1" applyAlignment="1"/>
    <xf numFmtId="0" fontId="2" fillId="0" borderId="0" xfId="0" applyFont="1"/>
    <xf numFmtId="0" fontId="1" fillId="25" borderId="0" xfId="47" applyFill="1"/>
    <xf numFmtId="168" fontId="29" fillId="21" borderId="10" xfId="47" quotePrefix="1" applyNumberFormat="1" applyFont="1" applyFill="1" applyBorder="1" applyAlignment="1">
      <alignment horizontal="center" vertical="center" wrapText="1"/>
    </xf>
    <xf numFmtId="49" fontId="29" fillId="21" borderId="10" xfId="47" applyNumberFormat="1" applyFont="1" applyFill="1" applyBorder="1" applyAlignment="1">
      <alignment horizontal="center" vertical="center" wrapText="1"/>
    </xf>
    <xf numFmtId="2" fontId="29" fillId="21" borderId="10" xfId="47" applyNumberFormat="1" applyFont="1" applyFill="1" applyBorder="1" applyAlignment="1">
      <alignment horizontal="center" vertical="center" wrapText="1"/>
    </xf>
    <xf numFmtId="165" fontId="29" fillId="21" borderId="10" xfId="47" applyNumberFormat="1" applyFont="1" applyFill="1" applyBorder="1" applyAlignment="1">
      <alignment horizontal="center" vertical="center" wrapText="1"/>
    </xf>
    <xf numFmtId="39" fontId="29" fillId="21" borderId="11" xfId="47" applyNumberFormat="1" applyFont="1" applyFill="1" applyBorder="1" applyAlignment="1">
      <alignment horizontal="center" vertical="center" wrapText="1"/>
    </xf>
    <xf numFmtId="39" fontId="29" fillId="21" borderId="13" xfId="47" applyNumberFormat="1" applyFont="1" applyFill="1" applyBorder="1" applyAlignment="1">
      <alignment horizontal="center" vertical="center" wrapText="1"/>
    </xf>
    <xf numFmtId="165" fontId="29" fillId="21" borderId="11" xfId="47" applyNumberFormat="1" applyFont="1" applyFill="1" applyBorder="1" applyAlignment="1">
      <alignment horizontal="center" vertical="center" wrapText="1"/>
    </xf>
    <xf numFmtId="167" fontId="9" fillId="21" borderId="10" xfId="47" applyNumberFormat="1" applyFont="1" applyFill="1" applyBorder="1" applyAlignment="1">
      <alignment horizontal="left"/>
    </xf>
    <xf numFmtId="0" fontId="5" fillId="21" borderId="10" xfId="47" applyFont="1" applyFill="1" applyBorder="1" applyAlignment="1">
      <alignment horizontal="left" vertical="center" wrapText="1"/>
    </xf>
    <xf numFmtId="167" fontId="1" fillId="14" borderId="10" xfId="47" applyNumberFormat="1" applyFont="1" applyFill="1" applyBorder="1" applyAlignment="1">
      <alignment horizontal="left"/>
    </xf>
    <xf numFmtId="0" fontId="9" fillId="21" borderId="12" xfId="0" applyFont="1" applyFill="1" applyBorder="1" applyAlignment="1">
      <alignment horizontal="left" vertical="center" wrapText="1"/>
    </xf>
    <xf numFmtId="169" fontId="1" fillId="19" borderId="10" xfId="47" applyNumberFormat="1" applyFont="1" applyFill="1" applyBorder="1" applyAlignment="1">
      <alignment horizontal="right"/>
    </xf>
    <xf numFmtId="9" fontId="1" fillId="14" borderId="10" xfId="47" applyNumberFormat="1" applyFont="1" applyFill="1" applyBorder="1" applyAlignment="1">
      <alignment horizontal="right"/>
    </xf>
    <xf numFmtId="169" fontId="1" fillId="14" borderId="10" xfId="47" applyNumberFormat="1" applyFont="1" applyFill="1" applyBorder="1" applyAlignment="1">
      <alignment horizontal="right"/>
    </xf>
    <xf numFmtId="0" fontId="9" fillId="21" borderId="13" xfId="0" applyFont="1" applyFill="1" applyBorder="1" applyAlignment="1">
      <alignment horizontal="left" vertical="center" wrapText="1"/>
    </xf>
    <xf numFmtId="49" fontId="29" fillId="22" borderId="10" xfId="47" applyNumberFormat="1" applyFont="1" applyFill="1" applyBorder="1"/>
    <xf numFmtId="0" fontId="4" fillId="0" borderId="0" xfId="45" applyFont="1"/>
    <xf numFmtId="171" fontId="55" fillId="0" borderId="0" xfId="0" applyNumberFormat="1" applyFont="1" applyAlignment="1">
      <alignment horizontal="right" vertical="center"/>
    </xf>
    <xf numFmtId="0" fontId="32" fillId="0" borderId="0" xfId="45" applyFont="1"/>
    <xf numFmtId="0" fontId="56" fillId="0" borderId="0" xfId="71" applyFont="1" applyFill="1" applyBorder="1" applyAlignment="1">
      <alignment horizontal="left" vertical="top" wrapText="1"/>
    </xf>
    <xf numFmtId="171" fontId="1" fillId="0" borderId="0" xfId="67" applyNumberFormat="1" applyFont="1" applyFill="1" applyBorder="1" applyAlignment="1">
      <alignment wrapText="1"/>
    </xf>
    <xf numFmtId="0" fontId="1" fillId="0" borderId="0" xfId="45" applyFont="1" applyAlignment="1">
      <alignment wrapText="1"/>
    </xf>
    <xf numFmtId="0" fontId="29" fillId="21" borderId="10" xfId="71" applyFont="1" applyFill="1" applyBorder="1" applyAlignment="1">
      <alignment horizontal="center" vertical="top" wrapText="1"/>
    </xf>
    <xf numFmtId="0" fontId="4" fillId="0" borderId="0" xfId="47" applyFont="1" applyFill="1" applyBorder="1" applyAlignment="1">
      <alignment horizontal="left" vertical="center"/>
    </xf>
    <xf numFmtId="168" fontId="29" fillId="21" borderId="10" xfId="47" applyNumberFormat="1" applyFont="1" applyFill="1" applyBorder="1" applyAlignment="1">
      <alignment horizontal="center" vertical="center" wrapText="1"/>
    </xf>
    <xf numFmtId="0" fontId="1" fillId="0" borderId="0" xfId="45" applyAlignment="1"/>
    <xf numFmtId="0" fontId="1" fillId="0" borderId="0" xfId="45"/>
    <xf numFmtId="0" fontId="29" fillId="21" borderId="10" xfId="45" applyFont="1" applyFill="1" applyBorder="1" applyAlignment="1">
      <alignment horizontal="center"/>
    </xf>
    <xf numFmtId="0" fontId="1" fillId="14" borderId="10" xfId="45" applyFont="1" applyFill="1" applyBorder="1"/>
    <xf numFmtId="0" fontId="29" fillId="22" borderId="10" xfId="45" applyFont="1" applyFill="1" applyBorder="1" applyAlignment="1">
      <alignment horizontal="right"/>
    </xf>
    <xf numFmtId="167" fontId="3" fillId="20" borderId="0" xfId="47" applyNumberFormat="1" applyFont="1" applyBorder="1" applyAlignment="1">
      <alignment horizontal="left"/>
    </xf>
    <xf numFmtId="49" fontId="1" fillId="20" borderId="0" xfId="47" applyNumberFormat="1" applyFont="1"/>
    <xf numFmtId="2" fontId="1" fillId="20" borderId="0" xfId="47" applyNumberFormat="1" applyFont="1" applyBorder="1"/>
    <xf numFmtId="165" fontId="1" fillId="20" borderId="0" xfId="47" applyNumberFormat="1" applyFont="1" applyBorder="1" applyAlignment="1">
      <alignment horizontal="center"/>
    </xf>
    <xf numFmtId="0" fontId="1" fillId="20" borderId="0" xfId="47" applyFont="1"/>
    <xf numFmtId="165" fontId="1" fillId="20" borderId="0" xfId="47" applyNumberFormat="1" applyFont="1" applyBorder="1"/>
    <xf numFmtId="39" fontId="1" fillId="20" borderId="0" xfId="47" applyNumberFormat="1" applyFont="1"/>
    <xf numFmtId="49" fontId="5" fillId="21" borderId="10" xfId="47" applyNumberFormat="1" applyFont="1" applyFill="1" applyBorder="1"/>
    <xf numFmtId="49" fontId="9" fillId="21" borderId="10" xfId="47" applyNumberFormat="1" applyFont="1" applyFill="1" applyBorder="1" applyAlignment="1"/>
    <xf numFmtId="49" fontId="5" fillId="21" borderId="10" xfId="47" applyNumberFormat="1" applyFont="1" applyFill="1" applyBorder="1" applyAlignment="1"/>
    <xf numFmtId="49" fontId="9" fillId="21" borderId="10" xfId="47" applyNumberFormat="1" applyFont="1" applyFill="1" applyBorder="1" applyAlignment="1">
      <alignment vertical="top" wrapText="1"/>
    </xf>
    <xf numFmtId="49" fontId="9" fillId="21" borderId="10" xfId="47" applyNumberFormat="1" applyFont="1" applyFill="1" applyBorder="1"/>
    <xf numFmtId="49" fontId="9" fillId="22" borderId="10" xfId="47" applyNumberFormat="1" applyFont="1" applyFill="1" applyBorder="1"/>
    <xf numFmtId="169" fontId="1" fillId="24" borderId="10" xfId="47" applyNumberFormat="1" applyFont="1" applyFill="1" applyBorder="1" applyAlignment="1">
      <alignment horizontal="right"/>
    </xf>
    <xf numFmtId="171" fontId="55" fillId="20" borderId="0" xfId="47" applyNumberFormat="1" applyFont="1" applyAlignment="1">
      <alignment horizontal="right" vertical="center"/>
    </xf>
    <xf numFmtId="168" fontId="29" fillId="21" borderId="11" xfId="47" quotePrefix="1" applyNumberFormat="1" applyFont="1" applyFill="1" applyBorder="1" applyAlignment="1">
      <alignment horizontal="center" vertical="center" wrapText="1"/>
    </xf>
    <xf numFmtId="49" fontId="29" fillId="21" borderId="11" xfId="47" applyNumberFormat="1" applyFont="1" applyFill="1" applyBorder="1" applyAlignment="1">
      <alignment horizontal="center" vertical="center" wrapText="1"/>
    </xf>
    <xf numFmtId="0" fontId="29" fillId="21" borderId="10" xfId="71" applyFont="1" applyFill="1" applyBorder="1" applyAlignment="1">
      <alignment horizontal="center" vertical="center" wrapText="1"/>
    </xf>
    <xf numFmtId="0" fontId="29" fillId="25" borderId="0" xfId="45" applyFont="1" applyFill="1" applyBorder="1" applyAlignment="1">
      <alignment horizontal="center" vertical="center" wrapText="1"/>
    </xf>
    <xf numFmtId="0" fontId="0" fillId="25" borderId="0" xfId="0" applyFill="1" applyBorder="1" applyAlignment="1">
      <alignment horizontal="center" vertical="center" wrapText="1"/>
    </xf>
    <xf numFmtId="0" fontId="1" fillId="19" borderId="10" xfId="71" applyFont="1" applyFill="1" applyBorder="1" applyAlignment="1">
      <alignment horizontal="right" vertical="top" wrapText="1"/>
    </xf>
    <xf numFmtId="3" fontId="1" fillId="25" borderId="0" xfId="45" applyNumberFormat="1" applyFont="1" applyFill="1" applyBorder="1" applyAlignment="1">
      <alignment wrapText="1"/>
    </xf>
    <xf numFmtId="167" fontId="6" fillId="14" borderId="10" xfId="47" applyNumberFormat="1" applyFont="1" applyFill="1" applyBorder="1" applyAlignment="1">
      <alignment horizontal="left"/>
    </xf>
    <xf numFmtId="3" fontId="30" fillId="25" borderId="0" xfId="45" applyNumberFormat="1" applyFont="1" applyFill="1" applyBorder="1" applyAlignment="1">
      <alignment wrapText="1"/>
    </xf>
    <xf numFmtId="0" fontId="29" fillId="20" borderId="0" xfId="71" applyFont="1" applyFill="1" applyBorder="1" applyAlignment="1">
      <alignment horizontal="center" vertical="top" wrapText="1"/>
    </xf>
    <xf numFmtId="0" fontId="1" fillId="20" borderId="0" xfId="47" applyFill="1"/>
    <xf numFmtId="0" fontId="2" fillId="20" borderId="0" xfId="43" applyFont="1" applyFill="1" applyBorder="1" applyAlignment="1">
      <alignment horizontal="left" vertical="center" wrapText="1"/>
    </xf>
    <xf numFmtId="0" fontId="1" fillId="14" borderId="10" xfId="43" applyFont="1" applyFill="1" applyBorder="1" applyAlignment="1">
      <alignment vertical="top" wrapText="1"/>
    </xf>
    <xf numFmtId="167" fontId="1" fillId="24" borderId="10" xfId="46" applyNumberFormat="1" applyFont="1" applyFill="1" applyBorder="1" applyAlignment="1">
      <alignment horizontal="left"/>
    </xf>
    <xf numFmtId="170" fontId="3" fillId="24" borderId="10" xfId="0" applyNumberFormat="1" applyFont="1" applyFill="1" applyBorder="1" applyAlignment="1">
      <alignment horizontal="right" vertical="center" wrapText="1"/>
    </xf>
    <xf numFmtId="0" fontId="3" fillId="25" borderId="0" xfId="46" applyFont="1" applyFill="1" applyBorder="1" applyAlignment="1">
      <alignment horizontal="left" wrapText="1"/>
    </xf>
    <xf numFmtId="0" fontId="0" fillId="25" borderId="0" xfId="0" applyFill="1" applyBorder="1"/>
    <xf numFmtId="0" fontId="8" fillId="25" borderId="0" xfId="0" applyFont="1" applyFill="1" applyBorder="1" applyAlignment="1">
      <alignment wrapText="1"/>
    </xf>
    <xf numFmtId="0" fontId="52" fillId="26" borderId="0" xfId="73" applyFont="1" applyFill="1" applyBorder="1" applyAlignment="1" applyProtection="1">
      <alignment vertical="center"/>
    </xf>
    <xf numFmtId="0" fontId="58" fillId="26" borderId="0" xfId="73" applyFont="1" applyFill="1" applyBorder="1" applyAlignment="1" applyProtection="1">
      <alignment vertical="center"/>
    </xf>
    <xf numFmtId="0" fontId="7" fillId="14" borderId="12" xfId="44" applyFont="1" applyFill="1" applyBorder="1" applyAlignment="1">
      <alignment vertical="center" wrapText="1"/>
    </xf>
    <xf numFmtId="0" fontId="7" fillId="14" borderId="11" xfId="44" applyFont="1" applyFill="1" applyBorder="1" applyAlignment="1">
      <alignment vertical="center"/>
    </xf>
    <xf numFmtId="0" fontId="29" fillId="28" borderId="10" xfId="0" applyFont="1" applyFill="1" applyBorder="1" applyAlignment="1">
      <alignment horizontal="center" vertical="center" wrapText="1"/>
    </xf>
    <xf numFmtId="49" fontId="9" fillId="28" borderId="10" xfId="47" applyNumberFormat="1" applyFont="1" applyFill="1" applyBorder="1" applyAlignment="1"/>
    <xf numFmtId="169" fontId="1" fillId="24" borderId="10" xfId="48" applyNumberFormat="1" applyFont="1" applyFill="1" applyBorder="1" applyAlignment="1">
      <alignment horizontal="center"/>
    </xf>
    <xf numFmtId="172" fontId="1" fillId="19" borderId="10" xfId="47" applyNumberFormat="1" applyFont="1" applyFill="1" applyBorder="1" applyAlignment="1">
      <alignment horizontal="right"/>
    </xf>
    <xf numFmtId="172" fontId="1" fillId="14" borderId="10" xfId="47" applyNumberFormat="1" applyFont="1" applyFill="1" applyBorder="1" applyAlignment="1">
      <alignment horizontal="right"/>
    </xf>
    <xf numFmtId="172" fontId="30" fillId="14" borderId="10" xfId="47" applyNumberFormat="1" applyFont="1" applyFill="1" applyBorder="1" applyAlignment="1">
      <alignment horizontal="right"/>
    </xf>
    <xf numFmtId="172" fontId="3" fillId="14" borderId="10" xfId="47" applyNumberFormat="1" applyFont="1" applyFill="1" applyBorder="1" applyAlignment="1">
      <alignment horizontal="right"/>
    </xf>
    <xf numFmtId="172" fontId="3" fillId="21" borderId="10" xfId="47" applyNumberFormat="1" applyFont="1" applyFill="1" applyBorder="1" applyAlignment="1">
      <alignment horizontal="center" vertical="center" wrapText="1"/>
    </xf>
    <xf numFmtId="0" fontId="29" fillId="21" borderId="14" xfId="45" applyFont="1" applyFill="1" applyBorder="1" applyAlignment="1">
      <alignment horizontal="center" vertical="center" wrapText="1"/>
    </xf>
    <xf numFmtId="0" fontId="29" fillId="21" borderId="11" xfId="45" applyFont="1" applyFill="1" applyBorder="1" applyAlignment="1">
      <alignment horizontal="center" vertical="center" wrapText="1"/>
    </xf>
    <xf numFmtId="0" fontId="1" fillId="19" borderId="11" xfId="45" applyFont="1" applyFill="1" applyBorder="1" applyAlignment="1">
      <alignment wrapText="1"/>
    </xf>
    <xf numFmtId="3" fontId="1" fillId="19" borderId="11" xfId="45" applyNumberFormat="1" applyFont="1" applyFill="1" applyBorder="1" applyAlignment="1">
      <alignment wrapText="1"/>
    </xf>
    <xf numFmtId="0" fontId="30" fillId="14" borderId="11" xfId="45" applyFont="1" applyFill="1" applyBorder="1" applyAlignment="1">
      <alignment wrapText="1"/>
    </xf>
    <xf numFmtId="3" fontId="30" fillId="14" borderId="11" xfId="45" applyNumberFormat="1" applyFont="1" applyFill="1" applyBorder="1" applyAlignment="1">
      <alignment wrapText="1"/>
    </xf>
    <xf numFmtId="165" fontId="29" fillId="21" borderId="11" xfId="47" applyNumberFormat="1" applyFont="1" applyFill="1" applyBorder="1" applyAlignment="1">
      <alignment horizontal="center" vertical="center" wrapText="1"/>
    </xf>
    <xf numFmtId="0" fontId="29" fillId="21" borderId="10" xfId="0" applyFont="1" applyFill="1" applyBorder="1" applyAlignment="1">
      <alignment horizontal="center" vertical="center" wrapText="1"/>
    </xf>
    <xf numFmtId="0" fontId="29" fillId="21" borderId="10" xfId="44" applyFont="1" applyFill="1" applyBorder="1" applyAlignment="1">
      <alignment horizontal="center" vertical="top"/>
    </xf>
    <xf numFmtId="0" fontId="1" fillId="20" borderId="0" xfId="47" applyAlignment="1"/>
    <xf numFmtId="0" fontId="32" fillId="20" borderId="0" xfId="44" applyFont="1" applyFill="1" applyBorder="1" applyAlignment="1">
      <alignment horizontal="right" vertical="center" wrapText="1"/>
    </xf>
    <xf numFmtId="0" fontId="37" fillId="20" borderId="0" xfId="44" applyFont="1" applyFill="1" applyBorder="1" applyAlignment="1">
      <alignment horizontal="center" vertical="center" wrapText="1"/>
    </xf>
    <xf numFmtId="0" fontId="1" fillId="20" borderId="0" xfId="44" applyFill="1" applyBorder="1" applyAlignment="1">
      <alignment horizontal="center" vertical="center" wrapText="1"/>
    </xf>
    <xf numFmtId="0" fontId="34" fillId="21" borderId="10" xfId="47" applyFont="1" applyFill="1" applyBorder="1" applyAlignment="1">
      <alignment horizontal="center" vertical="center" wrapText="1"/>
    </xf>
    <xf numFmtId="0" fontId="29" fillId="21" borderId="10" xfId="47" applyFont="1" applyFill="1" applyBorder="1" applyAlignment="1">
      <alignment horizontal="center" vertical="top" wrapText="1"/>
    </xf>
    <xf numFmtId="0" fontId="1" fillId="19" borderId="10" xfId="47" applyFill="1" applyBorder="1" applyAlignment="1"/>
    <xf numFmtId="0" fontId="53" fillId="21" borderId="10" xfId="0" applyFont="1" applyFill="1" applyBorder="1" applyAlignment="1">
      <alignment horizontal="center" vertical="center" wrapText="1"/>
    </xf>
    <xf numFmtId="168" fontId="59" fillId="21" borderId="10" xfId="65" applyNumberFormat="1" applyFont="1" applyFill="1" applyBorder="1" applyAlignment="1">
      <alignment horizontal="left" vertical="center" wrapText="1"/>
    </xf>
    <xf numFmtId="167" fontId="59" fillId="21" borderId="17" xfId="57" applyNumberFormat="1" applyFont="1" applyFill="1" applyBorder="1" applyAlignment="1">
      <alignment horizontal="left" vertical="center"/>
    </xf>
    <xf numFmtId="0" fontId="29" fillId="21" borderId="10" xfId="49" applyFont="1" applyFill="1" applyBorder="1" applyAlignment="1">
      <alignment horizontal="center" vertical="center" wrapText="1"/>
    </xf>
    <xf numFmtId="0" fontId="59" fillId="21" borderId="10" xfId="44" applyFont="1" applyFill="1" applyBorder="1" applyAlignment="1">
      <alignment horizontal="left" vertical="center" wrapText="1"/>
    </xf>
    <xf numFmtId="0" fontId="5" fillId="21" borderId="28" xfId="60" applyFont="1" applyFill="1" applyBorder="1" applyAlignment="1" applyProtection="1">
      <alignment vertical="center"/>
      <protection locked="0"/>
    </xf>
    <xf numFmtId="0" fontId="6" fillId="21" borderId="0" xfId="60" applyFont="1" applyFill="1" applyBorder="1" applyAlignment="1">
      <alignment vertical="center"/>
    </xf>
    <xf numFmtId="0" fontId="6" fillId="21" borderId="29" xfId="60" applyFont="1" applyFill="1" applyBorder="1" applyAlignment="1">
      <alignment vertical="center"/>
    </xf>
    <xf numFmtId="0" fontId="5" fillId="19" borderId="10" xfId="47" applyFont="1" applyFill="1" applyBorder="1" applyAlignment="1">
      <alignment vertical="center" wrapText="1"/>
    </xf>
    <xf numFmtId="167" fontId="9" fillId="21" borderId="10" xfId="30" applyNumberFormat="1" applyFont="1" applyFill="1" applyBorder="1" applyAlignment="1">
      <alignment horizontal="center" vertical="center" wrapText="1"/>
    </xf>
    <xf numFmtId="0" fontId="31" fillId="19" borderId="10" xfId="47" applyFont="1" applyFill="1" applyBorder="1" applyAlignment="1">
      <alignment vertical="center" wrapText="1"/>
    </xf>
    <xf numFmtId="0" fontId="7" fillId="19" borderId="10" xfId="47" applyFont="1" applyFill="1" applyBorder="1" applyAlignment="1">
      <alignment vertical="center" wrapText="1"/>
    </xf>
    <xf numFmtId="0" fontId="29" fillId="22" borderId="10" xfId="47" applyFont="1" applyFill="1" applyBorder="1" applyAlignment="1">
      <alignment vertical="center" wrapText="1"/>
    </xf>
    <xf numFmtId="0" fontId="30" fillId="14" borderId="10" xfId="47" applyFont="1" applyFill="1" applyBorder="1" applyAlignment="1">
      <alignment vertical="center" wrapText="1"/>
    </xf>
    <xf numFmtId="0" fontId="31" fillId="22" borderId="10" xfId="47" applyFont="1" applyFill="1" applyBorder="1" applyAlignment="1">
      <alignment vertical="center" wrapText="1"/>
    </xf>
    <xf numFmtId="0" fontId="60" fillId="20" borderId="0" xfId="43" applyFont="1"/>
    <xf numFmtId="0" fontId="57" fillId="20" borderId="0" xfId="73" applyFill="1" applyAlignment="1" applyProtection="1"/>
    <xf numFmtId="0" fontId="3" fillId="0" borderId="0" xfId="0" applyFont="1"/>
    <xf numFmtId="0" fontId="61" fillId="30" borderId="32" xfId="0" applyFont="1" applyFill="1" applyBorder="1" applyAlignment="1">
      <alignment vertical="center" wrapText="1"/>
    </xf>
    <xf numFmtId="0" fontId="61" fillId="0" borderId="45" xfId="0" applyFont="1" applyBorder="1" applyAlignment="1">
      <alignment vertical="center" wrapText="1"/>
    </xf>
    <xf numFmtId="0" fontId="61" fillId="0" borderId="32" xfId="0" applyFont="1" applyBorder="1" applyAlignment="1">
      <alignment vertical="center" wrapText="1"/>
    </xf>
    <xf numFmtId="167" fontId="1" fillId="19" borderId="10" xfId="46" applyNumberFormat="1" applyFont="1" applyFill="1" applyBorder="1" applyAlignment="1">
      <alignment horizontal="center" wrapText="1"/>
    </xf>
    <xf numFmtId="172" fontId="1" fillId="19" borderId="10" xfId="46" applyNumberFormat="1" applyFont="1" applyFill="1" applyBorder="1" applyAlignment="1">
      <alignment horizontal="right"/>
    </xf>
    <xf numFmtId="172" fontId="1" fillId="24" borderId="10" xfId="46" applyNumberFormat="1" applyFont="1" applyFill="1" applyBorder="1" applyAlignment="1">
      <alignment horizontal="right"/>
    </xf>
    <xf numFmtId="172" fontId="1" fillId="21" borderId="10" xfId="46" applyNumberFormat="1" applyFont="1" applyFill="1" applyBorder="1" applyAlignment="1">
      <alignment horizontal="right"/>
    </xf>
    <xf numFmtId="169" fontId="1" fillId="19" borderId="10" xfId="47" applyNumberFormat="1" applyFont="1" applyFill="1" applyBorder="1" applyAlignment="1">
      <alignment horizontal="left"/>
    </xf>
    <xf numFmtId="0" fontId="60" fillId="20" borderId="0" xfId="47" applyFont="1"/>
    <xf numFmtId="164" fontId="60" fillId="20" borderId="0" xfId="30" applyFont="1" applyFill="1"/>
    <xf numFmtId="0" fontId="60" fillId="20" borderId="0" xfId="47" applyFont="1" applyAlignment="1">
      <alignment horizontal="right"/>
    </xf>
    <xf numFmtId="172" fontId="60" fillId="20" borderId="0" xfId="47" applyNumberFormat="1" applyFont="1"/>
    <xf numFmtId="173" fontId="1" fillId="19" borderId="10" xfId="30" applyNumberFormat="1" applyFont="1" applyFill="1" applyBorder="1" applyAlignment="1">
      <alignment horizontal="right" vertical="center" wrapText="1"/>
    </xf>
    <xf numFmtId="173" fontId="30" fillId="14" borderId="10" xfId="30" applyNumberFormat="1" applyFont="1" applyFill="1" applyBorder="1" applyAlignment="1">
      <alignment horizontal="right" vertical="center" wrapText="1"/>
    </xf>
    <xf numFmtId="173" fontId="1" fillId="19" borderId="10" xfId="30" applyNumberFormat="1" applyFont="1" applyFill="1" applyBorder="1" applyAlignment="1">
      <alignment horizontal="left"/>
    </xf>
    <xf numFmtId="173" fontId="6" fillId="21" borderId="10" xfId="30" applyNumberFormat="1" applyFont="1" applyFill="1" applyBorder="1" applyAlignment="1">
      <alignment horizontal="left"/>
    </xf>
    <xf numFmtId="173" fontId="1" fillId="24" borderId="10" xfId="30" applyNumberFormat="1" applyFont="1" applyFill="1" applyBorder="1" applyAlignment="1">
      <alignment horizontal="left"/>
    </xf>
    <xf numFmtId="174" fontId="7" fillId="19" borderId="10" xfId="30" applyNumberFormat="1" applyFont="1" applyFill="1" applyBorder="1" applyAlignment="1">
      <alignment horizontal="right" vertical="center" wrapText="1"/>
    </xf>
    <xf numFmtId="174" fontId="31" fillId="14" borderId="10" xfId="30" applyNumberFormat="1" applyFont="1" applyFill="1" applyBorder="1" applyAlignment="1">
      <alignment horizontal="right" vertical="center" wrapText="1"/>
    </xf>
    <xf numFmtId="174" fontId="7" fillId="14" borderId="10" xfId="30" applyNumberFormat="1" applyFont="1" applyFill="1" applyBorder="1" applyAlignment="1">
      <alignment horizontal="right" vertical="center" wrapText="1"/>
    </xf>
    <xf numFmtId="0" fontId="62" fillId="20" borderId="0" xfId="44" applyFont="1" applyFill="1" applyBorder="1" applyAlignment="1">
      <alignment horizontal="left" vertical="center"/>
    </xf>
    <xf numFmtId="0" fontId="63" fillId="20" borderId="0" xfId="44" applyFont="1" applyFill="1" applyBorder="1" applyAlignment="1">
      <alignment horizontal="left" vertical="center"/>
    </xf>
    <xf numFmtId="164" fontId="0" fillId="24" borderId="10" xfId="30" applyFont="1" applyFill="1" applyBorder="1"/>
    <xf numFmtId="164" fontId="0" fillId="28" borderId="10" xfId="30" applyFont="1" applyFill="1" applyBorder="1"/>
    <xf numFmtId="173" fontId="0" fillId="24" borderId="10" xfId="30" applyNumberFormat="1" applyFont="1" applyFill="1" applyBorder="1"/>
    <xf numFmtId="173" fontId="0" fillId="28" borderId="10" xfId="30" applyNumberFormat="1" applyFont="1" applyFill="1" applyBorder="1"/>
    <xf numFmtId="164" fontId="0" fillId="19" borderId="10" xfId="30" applyFont="1" applyFill="1" applyBorder="1"/>
    <xf numFmtId="169" fontId="1" fillId="19" borderId="10" xfId="48" applyNumberFormat="1" applyFont="1" applyFill="1" applyBorder="1" applyAlignment="1">
      <alignment horizontal="right"/>
    </xf>
    <xf numFmtId="0" fontId="64" fillId="20" borderId="0" xfId="49" applyFont="1"/>
    <xf numFmtId="169" fontId="30" fillId="14" borderId="10" xfId="47" applyNumberFormat="1" applyFont="1" applyFill="1" applyBorder="1" applyAlignment="1">
      <alignment horizontal="right"/>
    </xf>
    <xf numFmtId="3" fontId="27" fillId="20" borderId="0" xfId="46" applyNumberFormat="1" applyFont="1"/>
    <xf numFmtId="0" fontId="27" fillId="20" borderId="0" xfId="46" applyFont="1"/>
    <xf numFmtId="172" fontId="1" fillId="20" borderId="0" xfId="47" applyNumberFormat="1"/>
    <xf numFmtId="173" fontId="1" fillId="14" borderId="10" xfId="30" applyNumberFormat="1" applyFont="1" applyFill="1" applyBorder="1" applyAlignment="1">
      <alignment horizontal="right" vertical="center" wrapText="1"/>
    </xf>
    <xf numFmtId="173" fontId="7" fillId="19" borderId="10" xfId="30" applyNumberFormat="1" applyFont="1" applyFill="1" applyBorder="1" applyAlignment="1">
      <alignment horizontal="right" vertical="center" wrapText="1"/>
    </xf>
    <xf numFmtId="173" fontId="7" fillId="14" borderId="10" xfId="30" applyNumberFormat="1" applyFont="1" applyFill="1" applyBorder="1" applyAlignment="1">
      <alignment horizontal="right" vertical="center" wrapText="1"/>
    </xf>
    <xf numFmtId="173" fontId="31" fillId="14" borderId="10" xfId="30" applyNumberFormat="1" applyFont="1" applyFill="1" applyBorder="1" applyAlignment="1">
      <alignment horizontal="right" vertical="center" wrapText="1"/>
    </xf>
    <xf numFmtId="0" fontId="7" fillId="19" borderId="10" xfId="47" applyFont="1" applyFill="1" applyBorder="1" applyAlignment="1">
      <alignment vertical="center"/>
    </xf>
    <xf numFmtId="167" fontId="7" fillId="19" borderId="10" xfId="47" applyNumberFormat="1" applyFont="1" applyFill="1" applyBorder="1" applyAlignment="1">
      <alignment vertical="center" wrapText="1"/>
    </xf>
    <xf numFmtId="167" fontId="30" fillId="14" borderId="10" xfId="47" applyNumberFormat="1" applyFont="1" applyFill="1" applyBorder="1" applyAlignment="1">
      <alignment vertical="center" wrapText="1"/>
    </xf>
    <xf numFmtId="167" fontId="1" fillId="19" borderId="10" xfId="47" applyNumberFormat="1" applyFill="1" applyBorder="1" applyAlignment="1"/>
    <xf numFmtId="15" fontId="1" fillId="19" borderId="10" xfId="47" applyNumberFormat="1" applyFont="1" applyFill="1" applyBorder="1" applyAlignment="1">
      <alignment vertical="center" wrapText="1"/>
    </xf>
    <xf numFmtId="175" fontId="32" fillId="0" borderId="0" xfId="45" applyNumberFormat="1" applyFont="1"/>
    <xf numFmtId="9" fontId="1" fillId="14" borderId="10" xfId="74" applyFont="1" applyFill="1" applyBorder="1" applyAlignment="1">
      <alignment horizontal="right"/>
    </xf>
    <xf numFmtId="49" fontId="1" fillId="31" borderId="10" xfId="47" applyNumberFormat="1" applyFont="1" applyFill="1" applyBorder="1" applyAlignment="1">
      <alignment vertical="center" wrapText="1"/>
    </xf>
    <xf numFmtId="49" fontId="1" fillId="31" borderId="10" xfId="47" applyNumberFormat="1" applyFont="1" applyFill="1" applyBorder="1" applyAlignment="1">
      <alignment vertical="top" wrapText="1"/>
    </xf>
    <xf numFmtId="9" fontId="3" fillId="24" borderId="10" xfId="74" applyFont="1" applyFill="1" applyBorder="1" applyAlignment="1">
      <alignment horizontal="right"/>
    </xf>
    <xf numFmtId="9" fontId="6" fillId="21" borderId="10" xfId="74" applyFont="1" applyFill="1" applyBorder="1" applyAlignment="1">
      <alignment horizontal="left"/>
    </xf>
    <xf numFmtId="0" fontId="60" fillId="0" borderId="0" xfId="0" applyFont="1"/>
    <xf numFmtId="167" fontId="1" fillId="19" borderId="10" xfId="65" applyNumberFormat="1" applyFont="1" applyFill="1" applyBorder="1" applyAlignment="1">
      <alignment horizontal="left"/>
    </xf>
    <xf numFmtId="43" fontId="0" fillId="0" borderId="0" xfId="0" applyNumberFormat="1"/>
    <xf numFmtId="0" fontId="1" fillId="19" borderId="10" xfId="71" applyFont="1" applyFill="1" applyBorder="1" applyAlignment="1">
      <alignment horizontal="left" vertical="top" wrapText="1"/>
    </xf>
    <xf numFmtId="4" fontId="1" fillId="20" borderId="0" xfId="46" applyNumberFormat="1"/>
    <xf numFmtId="0" fontId="1" fillId="19" borderId="11" xfId="64" applyFont="1" applyFill="1" applyBorder="1" applyAlignment="1" applyProtection="1">
      <alignment horizontal="left"/>
      <protection locked="0"/>
    </xf>
    <xf numFmtId="0" fontId="1" fillId="19" borderId="12" xfId="64" applyFont="1" applyFill="1" applyBorder="1" applyAlignment="1" applyProtection="1">
      <alignment horizontal="left"/>
      <protection locked="0"/>
    </xf>
    <xf numFmtId="0" fontId="1" fillId="19" borderId="13" xfId="64" applyFont="1" applyFill="1" applyBorder="1" applyAlignment="1" applyProtection="1">
      <alignment horizontal="left"/>
      <protection locked="0"/>
    </xf>
    <xf numFmtId="0" fontId="9" fillId="21" borderId="0" xfId="64" applyFont="1" applyFill="1" applyBorder="1" applyAlignment="1">
      <alignment horizontal="right" indent="1"/>
    </xf>
    <xf numFmtId="0" fontId="9" fillId="21" borderId="23" xfId="64" applyFont="1" applyFill="1" applyBorder="1" applyAlignment="1">
      <alignment horizontal="right" indent="1"/>
    </xf>
    <xf numFmtId="0" fontId="1" fillId="19" borderId="10" xfId="64" applyFont="1" applyFill="1" applyBorder="1" applyAlignment="1" applyProtection="1">
      <alignment horizontal="left"/>
      <protection locked="0"/>
    </xf>
    <xf numFmtId="0" fontId="8" fillId="0" borderId="0" xfId="60" applyFont="1" applyFill="1" applyAlignment="1"/>
    <xf numFmtId="0" fontId="42" fillId="0" borderId="0" xfId="63" applyFill="1" applyAlignment="1"/>
    <xf numFmtId="0" fontId="8" fillId="19" borderId="12" xfId="60" applyFont="1" applyFill="1" applyBorder="1" applyAlignment="1"/>
    <xf numFmtId="0" fontId="42" fillId="19" borderId="12" xfId="63" applyFill="1" applyBorder="1" applyAlignment="1"/>
    <xf numFmtId="0" fontId="42" fillId="19" borderId="13" xfId="63" applyFill="1" applyBorder="1" applyAlignment="1"/>
    <xf numFmtId="0" fontId="8" fillId="19" borderId="10" xfId="60" applyFont="1" applyFill="1" applyBorder="1" applyAlignment="1"/>
    <xf numFmtId="0" fontId="42" fillId="19" borderId="10" xfId="60" applyFill="1" applyBorder="1" applyAlignment="1"/>
    <xf numFmtId="0" fontId="4" fillId="20" borderId="25" xfId="60" applyFont="1" applyBorder="1" applyAlignment="1" applyProtection="1">
      <alignment vertical="center"/>
      <protection locked="0"/>
    </xf>
    <xf numFmtId="0" fontId="42" fillId="20" borderId="26" xfId="60" applyBorder="1" applyAlignment="1">
      <alignment vertical="center"/>
    </xf>
    <xf numFmtId="0" fontId="42" fillId="20" borderId="27" xfId="60" applyBorder="1" applyAlignment="1">
      <alignment vertical="center"/>
    </xf>
    <xf numFmtId="165" fontId="3" fillId="19" borderId="28" xfId="61" applyFont="1" applyFill="1" applyBorder="1" applyAlignment="1">
      <alignment vertical="center"/>
      <protection locked="0"/>
    </xf>
    <xf numFmtId="0" fontId="42" fillId="19" borderId="0" xfId="60" applyFill="1" applyBorder="1" applyAlignment="1">
      <alignment vertical="center"/>
    </xf>
    <xf numFmtId="0" fontId="42" fillId="19" borderId="29" xfId="60" applyFill="1" applyBorder="1" applyAlignment="1">
      <alignment vertical="center"/>
    </xf>
    <xf numFmtId="165" fontId="3" fillId="14" borderId="30" xfId="62" applyFont="1" applyBorder="1" applyAlignment="1">
      <alignment vertical="center"/>
    </xf>
    <xf numFmtId="0" fontId="42" fillId="20" borderId="31" xfId="60" applyBorder="1" applyAlignment="1">
      <alignment vertical="center"/>
    </xf>
    <xf numFmtId="0" fontId="42" fillId="20" borderId="32" xfId="60" applyBorder="1" applyAlignment="1">
      <alignment vertical="center"/>
    </xf>
    <xf numFmtId="0" fontId="1" fillId="0" borderId="0" xfId="60" applyFont="1" applyFill="1" applyBorder="1" applyAlignment="1" applyProtection="1"/>
    <xf numFmtId="0" fontId="42" fillId="20" borderId="0" xfId="60" applyBorder="1" applyAlignment="1"/>
    <xf numFmtId="0" fontId="46" fillId="19" borderId="0" xfId="68" applyFont="1" applyFill="1" applyBorder="1" applyAlignment="1">
      <alignment horizontal="center" vertical="center" wrapText="1"/>
    </xf>
    <xf numFmtId="0" fontId="0" fillId="0" borderId="0" xfId="0" applyBorder="1" applyAlignment="1">
      <alignment horizontal="center" vertical="center"/>
    </xf>
    <xf numFmtId="0" fontId="46" fillId="19" borderId="0" xfId="68" applyFont="1" applyFill="1" applyBorder="1" applyAlignment="1">
      <alignment horizontal="center" vertical="center"/>
    </xf>
    <xf numFmtId="0" fontId="2" fillId="0" borderId="0" xfId="46" applyFont="1" applyFill="1" applyAlignment="1"/>
    <xf numFmtId="0" fontId="4" fillId="0" borderId="0" xfId="47" applyFont="1" applyFill="1" applyBorder="1" applyAlignment="1">
      <alignment horizontal="left" vertical="center"/>
    </xf>
    <xf numFmtId="0" fontId="1" fillId="24" borderId="11" xfId="46" applyFont="1" applyFill="1" applyBorder="1" applyAlignment="1">
      <alignment horizontal="left" vertical="center" wrapText="1"/>
    </xf>
    <xf numFmtId="0" fontId="1" fillId="24" borderId="13" xfId="46" applyFont="1" applyFill="1" applyBorder="1" applyAlignment="1">
      <alignment horizontal="left" vertical="center" wrapText="1"/>
    </xf>
    <xf numFmtId="168" fontId="29" fillId="21" borderId="10" xfId="0" applyNumberFormat="1" applyFont="1" applyFill="1" applyBorder="1" applyAlignment="1">
      <alignment horizontal="center" vertical="center" wrapText="1"/>
    </xf>
    <xf numFmtId="0" fontId="0" fillId="0" borderId="10" xfId="0" applyBorder="1" applyAlignment="1"/>
    <xf numFmtId="168" fontId="29" fillId="21" borderId="15" xfId="0" applyNumberFormat="1" applyFont="1" applyFill="1" applyBorder="1" applyAlignment="1">
      <alignment horizontal="center" vertical="center" wrapText="1"/>
    </xf>
    <xf numFmtId="0" fontId="0" fillId="0" borderId="15" xfId="0" applyBorder="1" applyAlignment="1"/>
    <xf numFmtId="167" fontId="1" fillId="19" borderId="10" xfId="65" applyNumberFormat="1" applyFont="1" applyFill="1" applyBorder="1" applyAlignment="1">
      <alignment horizontal="left"/>
    </xf>
    <xf numFmtId="0" fontId="3" fillId="14" borderId="11" xfId="46" applyFont="1" applyFill="1" applyBorder="1" applyAlignment="1">
      <alignment horizontal="left" wrapText="1"/>
    </xf>
    <xf numFmtId="0" fontId="3" fillId="14" borderId="12" xfId="46" applyFont="1" applyFill="1" applyBorder="1" applyAlignment="1">
      <alignment horizontal="left" wrapText="1"/>
    </xf>
    <xf numFmtId="0" fontId="3" fillId="14" borderId="13" xfId="46" applyFont="1" applyFill="1" applyBorder="1" applyAlignment="1">
      <alignment horizontal="left" wrapText="1"/>
    </xf>
    <xf numFmtId="167" fontId="1" fillId="19" borderId="22" xfId="65" applyNumberFormat="1" applyFont="1" applyFill="1" applyBorder="1" applyAlignment="1">
      <alignment horizontal="left" wrapText="1"/>
    </xf>
    <xf numFmtId="167" fontId="1" fillId="19" borderId="0" xfId="65" applyNumberFormat="1" applyFont="1" applyFill="1" applyBorder="1" applyAlignment="1">
      <alignment horizontal="left" wrapText="1"/>
    </xf>
    <xf numFmtId="167" fontId="1" fillId="19" borderId="11" xfId="65" applyNumberFormat="1" applyFont="1" applyFill="1" applyBorder="1" applyAlignment="1">
      <alignment horizontal="left" wrapText="1"/>
    </xf>
    <xf numFmtId="167" fontId="1" fillId="19" borderId="12" xfId="65" applyNumberFormat="1" applyFont="1" applyFill="1" applyBorder="1" applyAlignment="1">
      <alignment horizontal="left" wrapText="1"/>
    </xf>
    <xf numFmtId="167" fontId="1" fillId="19" borderId="13" xfId="65" applyNumberFormat="1" applyFont="1" applyFill="1" applyBorder="1" applyAlignment="1">
      <alignment horizontal="left" wrapText="1"/>
    </xf>
    <xf numFmtId="0" fontId="2" fillId="0" borderId="0" xfId="0" applyFont="1" applyAlignment="1"/>
    <xf numFmtId="0" fontId="0" fillId="0" borderId="0" xfId="0" applyAlignment="1"/>
    <xf numFmtId="0" fontId="1" fillId="24" borderId="11" xfId="58" applyFont="1" applyFill="1" applyBorder="1" applyAlignment="1">
      <alignment vertical="center" wrapText="1"/>
    </xf>
    <xf numFmtId="0" fontId="1" fillId="24" borderId="13" xfId="58" applyFill="1" applyBorder="1" applyAlignment="1">
      <alignment vertical="center" wrapText="1"/>
    </xf>
    <xf numFmtId="0" fontId="3" fillId="14" borderId="11" xfId="69" applyFont="1" applyFill="1" applyBorder="1" applyAlignment="1">
      <alignment vertical="center"/>
    </xf>
    <xf numFmtId="0" fontId="0" fillId="0" borderId="13" xfId="0" applyBorder="1" applyAlignment="1">
      <alignment vertical="center"/>
    </xf>
    <xf numFmtId="167" fontId="29" fillId="21" borderId="22" xfId="65" applyNumberFormat="1" applyFont="1" applyFill="1" applyBorder="1" applyAlignment="1">
      <alignment horizontal="center"/>
    </xf>
    <xf numFmtId="167" fontId="29" fillId="21" borderId="0" xfId="65" applyNumberFormat="1" applyFont="1" applyFill="1" applyBorder="1" applyAlignment="1">
      <alignment horizontal="center"/>
    </xf>
    <xf numFmtId="0" fontId="53" fillId="27" borderId="11" xfId="0" applyFont="1" applyFill="1" applyBorder="1" applyAlignment="1"/>
    <xf numFmtId="0" fontId="53" fillId="27" borderId="12" xfId="0" applyFont="1" applyFill="1" applyBorder="1" applyAlignment="1"/>
    <xf numFmtId="0" fontId="53" fillId="27" borderId="13" xfId="0" applyFont="1" applyFill="1" applyBorder="1" applyAlignment="1"/>
    <xf numFmtId="0" fontId="54" fillId="28" borderId="11" xfId="0" applyFont="1" applyFill="1" applyBorder="1" applyAlignment="1"/>
    <xf numFmtId="0" fontId="54" fillId="28" borderId="12" xfId="0" applyFont="1" applyFill="1" applyBorder="1" applyAlignment="1"/>
    <xf numFmtId="0" fontId="54" fillId="28" borderId="13" xfId="0" applyFont="1" applyFill="1" applyBorder="1" applyAlignment="1"/>
    <xf numFmtId="0" fontId="59" fillId="28" borderId="11" xfId="0" applyFont="1" applyFill="1" applyBorder="1" applyAlignment="1"/>
    <xf numFmtId="0" fontId="59" fillId="28" borderId="12" xfId="0" applyFont="1" applyFill="1" applyBorder="1" applyAlignment="1"/>
    <xf numFmtId="0" fontId="59" fillId="28" borderId="13" xfId="0" applyFont="1" applyFill="1" applyBorder="1" applyAlignment="1"/>
    <xf numFmtId="0" fontId="0" fillId="24" borderId="11" xfId="0" applyFill="1" applyBorder="1" applyAlignment="1">
      <alignment vertical="center" wrapText="1"/>
    </xf>
    <xf numFmtId="0" fontId="0" fillId="24" borderId="12" xfId="0" applyFill="1" applyBorder="1" applyAlignment="1">
      <alignment vertical="center" wrapText="1"/>
    </xf>
    <xf numFmtId="0" fontId="0" fillId="24" borderId="13" xfId="0" applyFill="1" applyBorder="1" applyAlignment="1">
      <alignment vertical="center" wrapText="1"/>
    </xf>
    <xf numFmtId="0" fontId="29" fillId="28" borderId="10" xfId="0" applyFont="1" applyFill="1" applyBorder="1" applyAlignment="1">
      <alignment horizontal="center" vertical="center" wrapText="1"/>
    </xf>
    <xf numFmtId="0" fontId="1" fillId="19" borderId="10" xfId="45" applyFont="1" applyFill="1" applyBorder="1" applyAlignment="1"/>
    <xf numFmtId="0" fontId="1" fillId="0" borderId="10" xfId="0" applyFont="1" applyBorder="1" applyAlignment="1"/>
    <xf numFmtId="0" fontId="29" fillId="22" borderId="11" xfId="45" applyFont="1" applyFill="1" applyBorder="1" applyAlignment="1">
      <alignment horizontal="right"/>
    </xf>
    <xf numFmtId="0" fontId="29" fillId="22" borderId="12" xfId="45" applyFont="1" applyFill="1" applyBorder="1" applyAlignment="1">
      <alignment horizontal="right"/>
    </xf>
    <xf numFmtId="0" fontId="3" fillId="14" borderId="10" xfId="45" applyFont="1" applyFill="1" applyBorder="1" applyAlignment="1"/>
    <xf numFmtId="0" fontId="29" fillId="21" borderId="10" xfId="45" applyFont="1" applyFill="1" applyBorder="1" applyAlignment="1">
      <alignment horizontal="center"/>
    </xf>
    <xf numFmtId="0" fontId="2" fillId="0" borderId="0" xfId="47" applyFont="1" applyFill="1" applyAlignment="1"/>
    <xf numFmtId="0" fontId="1" fillId="20" borderId="0" xfId="47" applyAlignment="1"/>
    <xf numFmtId="0" fontId="1" fillId="24" borderId="11" xfId="58" applyFont="1" applyFill="1" applyBorder="1" applyAlignment="1">
      <alignment horizontal="left" vertical="center" wrapText="1"/>
    </xf>
    <xf numFmtId="0" fontId="1" fillId="24" borderId="13" xfId="58" applyFill="1" applyBorder="1" applyAlignment="1">
      <alignment horizontal="left" vertical="center" wrapText="1"/>
    </xf>
    <xf numFmtId="165" fontId="29" fillId="21" borderId="11" xfId="47"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14" borderId="11" xfId="45" applyFont="1" applyFill="1" applyBorder="1" applyAlignment="1"/>
    <xf numFmtId="0" fontId="0" fillId="0" borderId="12" xfId="0" applyBorder="1" applyAlignment="1"/>
    <xf numFmtId="0" fontId="0" fillId="0" borderId="13" xfId="0" applyBorder="1" applyAlignment="1"/>
    <xf numFmtId="171" fontId="29" fillId="21" borderId="10" xfId="67" applyNumberFormat="1" applyFont="1" applyFill="1" applyBorder="1" applyAlignment="1">
      <alignment horizontal="center" vertical="center" wrapText="1"/>
    </xf>
    <xf numFmtId="0" fontId="29" fillId="21" borderId="10" xfId="0" applyFont="1" applyFill="1" applyBorder="1" applyAlignment="1">
      <alignment horizontal="center" vertical="center" wrapText="1"/>
    </xf>
    <xf numFmtId="171" fontId="1" fillId="19" borderId="11" xfId="67" applyNumberFormat="1" applyFont="1" applyFill="1" applyBorder="1" applyAlignment="1">
      <alignment horizontal="left" vertical="center" wrapText="1"/>
    </xf>
    <xf numFmtId="0" fontId="1" fillId="19" borderId="12" xfId="0" applyFont="1" applyFill="1" applyBorder="1" applyAlignment="1">
      <alignment horizontal="left" vertical="center" wrapText="1"/>
    </xf>
    <xf numFmtId="0" fontId="1" fillId="19" borderId="13" xfId="0" applyFont="1" applyFill="1" applyBorder="1" applyAlignment="1">
      <alignment horizontal="left" vertical="center" wrapText="1"/>
    </xf>
    <xf numFmtId="171" fontId="1" fillId="19" borderId="10" xfId="67" applyNumberFormat="1" applyFont="1" applyFill="1" applyBorder="1" applyAlignment="1">
      <alignment horizontal="left" vertical="center" wrapText="1"/>
    </xf>
    <xf numFmtId="0" fontId="1" fillId="19" borderId="10" xfId="0" applyFont="1" applyFill="1" applyBorder="1" applyAlignment="1">
      <alignment horizontal="left" vertical="center" wrapText="1"/>
    </xf>
    <xf numFmtId="0" fontId="4" fillId="0" borderId="0" xfId="0" applyFont="1" applyFill="1" applyBorder="1" applyAlignment="1">
      <alignment horizontal="left" vertical="center"/>
    </xf>
    <xf numFmtId="171" fontId="31" fillId="19" borderId="10" xfId="67" applyNumberFormat="1" applyFont="1" applyFill="1" applyBorder="1" applyAlignment="1">
      <alignment horizontal="left" vertical="center" wrapText="1"/>
    </xf>
    <xf numFmtId="171" fontId="29" fillId="21" borderId="14" xfId="67" applyNumberFormat="1" applyFont="1" applyFill="1" applyBorder="1" applyAlignment="1">
      <alignment horizontal="center" vertical="center" wrapText="1"/>
    </xf>
    <xf numFmtId="171" fontId="29" fillId="21" borderId="21" xfId="67" applyNumberFormat="1" applyFont="1" applyFill="1" applyBorder="1" applyAlignment="1">
      <alignment horizontal="center" vertical="center" wrapText="1"/>
    </xf>
    <xf numFmtId="0" fontId="1" fillId="19" borderId="11" xfId="45" applyFont="1" applyFill="1" applyBorder="1" applyAlignment="1">
      <alignment wrapText="1"/>
    </xf>
    <xf numFmtId="0" fontId="1" fillId="19" borderId="12" xfId="45" applyFont="1" applyFill="1" applyBorder="1" applyAlignment="1">
      <alignment wrapText="1"/>
    </xf>
    <xf numFmtId="0" fontId="1" fillId="19" borderId="13" xfId="45" applyFont="1" applyFill="1" applyBorder="1" applyAlignment="1">
      <alignment wrapText="1"/>
    </xf>
    <xf numFmtId="0" fontId="3" fillId="14" borderId="11" xfId="46"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9" fillId="22" borderId="19" xfId="45" applyFont="1" applyFill="1" applyBorder="1" applyAlignment="1">
      <alignment horizontal="right" wrapText="1"/>
    </xf>
    <xf numFmtId="0" fontId="1" fillId="20" borderId="19" xfId="47" applyBorder="1" applyAlignment="1">
      <alignment horizontal="right" wrapText="1"/>
    </xf>
    <xf numFmtId="0" fontId="1" fillId="20" borderId="20" xfId="47" applyBorder="1" applyAlignment="1">
      <alignment horizontal="right" wrapText="1"/>
    </xf>
    <xf numFmtId="0" fontId="29" fillId="21" borderId="10" xfId="45" applyFont="1" applyFill="1" applyBorder="1" applyAlignment="1">
      <alignment horizontal="center" vertical="center" wrapText="1"/>
    </xf>
    <xf numFmtId="0" fontId="9" fillId="0" borderId="10" xfId="45" applyFont="1" applyBorder="1" applyAlignment="1">
      <alignment horizontal="center" vertical="center" wrapText="1"/>
    </xf>
    <xf numFmtId="0" fontId="29" fillId="21" borderId="11" xfId="45" applyFont="1" applyFill="1" applyBorder="1" applyAlignment="1">
      <alignment horizontal="center" vertical="center" wrapText="1"/>
    </xf>
    <xf numFmtId="0" fontId="3" fillId="14" borderId="11" xfId="45" applyFont="1" applyFill="1" applyBorder="1" applyAlignment="1">
      <alignment vertical="center"/>
    </xf>
    <xf numFmtId="0" fontId="0" fillId="0" borderId="12" xfId="0" applyBorder="1" applyAlignment="1">
      <alignment vertical="center"/>
    </xf>
    <xf numFmtId="0" fontId="2" fillId="0" borderId="0" xfId="48" applyFont="1" applyFill="1" applyAlignment="1"/>
    <xf numFmtId="0" fontId="1" fillId="24" borderId="11" xfId="46" applyFont="1" applyFill="1" applyBorder="1" applyAlignment="1">
      <alignment vertical="center" wrapText="1"/>
    </xf>
    <xf numFmtId="0" fontId="1" fillId="24" borderId="13" xfId="46" applyFont="1" applyFill="1" applyBorder="1" applyAlignment="1">
      <alignment vertical="center" wrapText="1"/>
    </xf>
    <xf numFmtId="0" fontId="2" fillId="0" borderId="0" xfId="48" applyFont="1" applyFill="1" applyAlignment="1">
      <alignment horizontal="left" wrapText="1"/>
    </xf>
    <xf numFmtId="0" fontId="1" fillId="24" borderId="11" xfId="48" applyFont="1" applyFill="1" applyBorder="1" applyAlignment="1">
      <alignment vertical="center" wrapText="1"/>
    </xf>
    <xf numFmtId="0" fontId="1" fillId="24" borderId="12" xfId="48" applyFont="1" applyFill="1" applyBorder="1" applyAlignment="1">
      <alignment vertical="center" wrapText="1"/>
    </xf>
    <xf numFmtId="0" fontId="1" fillId="24" borderId="13" xfId="48" applyFont="1" applyFill="1" applyBorder="1" applyAlignment="1">
      <alignment vertical="center" wrapText="1"/>
    </xf>
    <xf numFmtId="0" fontId="1" fillId="14" borderId="11" xfId="44" applyFont="1" applyFill="1" applyBorder="1" applyAlignment="1">
      <alignment vertical="center" wrapText="1"/>
    </xf>
    <xf numFmtId="0" fontId="1" fillId="14" borderId="13" xfId="44" applyFont="1" applyFill="1" applyBorder="1" applyAlignment="1">
      <alignment vertical="center" wrapText="1"/>
    </xf>
    <xf numFmtId="0" fontId="7" fillId="19" borderId="10" xfId="44" applyFont="1" applyFill="1" applyBorder="1" applyAlignment="1">
      <alignment horizontal="center"/>
    </xf>
    <xf numFmtId="0" fontId="29" fillId="21" borderId="10" xfId="44" applyFont="1" applyFill="1" applyBorder="1" applyAlignment="1">
      <alignment horizontal="center" vertical="top"/>
    </xf>
    <xf numFmtId="0" fontId="3" fillId="24" borderId="11" xfId="0" applyFont="1" applyFill="1" applyBorder="1" applyAlignment="1">
      <alignment vertical="center" wrapText="1"/>
    </xf>
    <xf numFmtId="0" fontId="1" fillId="24" borderId="11" xfId="49" applyFont="1" applyFill="1" applyBorder="1" applyAlignment="1">
      <alignment horizontal="left" vertical="center" wrapText="1"/>
    </xf>
    <xf numFmtId="0" fontId="1" fillId="24" borderId="13" xfId="49" applyFont="1" applyFill="1" applyBorder="1" applyAlignment="1">
      <alignment horizontal="left" vertical="center" wrapText="1"/>
    </xf>
    <xf numFmtId="0" fontId="1" fillId="24" borderId="11" xfId="44" applyFont="1" applyFill="1" applyBorder="1" applyAlignment="1">
      <alignment vertical="center" wrapText="1"/>
    </xf>
    <xf numFmtId="0" fontId="8" fillId="24" borderId="12" xfId="44" applyFont="1" applyFill="1" applyBorder="1" applyAlignment="1">
      <alignment vertical="center" wrapText="1"/>
    </xf>
    <xf numFmtId="0" fontId="8" fillId="24" borderId="13" xfId="44" applyFont="1" applyFill="1" applyBorder="1" applyAlignment="1">
      <alignment vertical="center" wrapText="1"/>
    </xf>
    <xf numFmtId="0" fontId="29" fillId="21" borderId="11" xfId="44" applyFont="1" applyFill="1" applyBorder="1" applyAlignment="1">
      <alignment horizontal="center" vertical="center" wrapText="1"/>
    </xf>
    <xf numFmtId="0" fontId="29" fillId="21" borderId="10" xfId="44" applyFont="1" applyFill="1" applyBorder="1" applyAlignment="1">
      <alignment horizontal="center" vertical="center" wrapText="1"/>
    </xf>
    <xf numFmtId="0" fontId="29" fillId="21" borderId="14" xfId="44" applyFont="1" applyFill="1" applyBorder="1" applyAlignment="1">
      <alignment horizontal="center" vertical="top" wrapText="1"/>
    </xf>
    <xf numFmtId="0" fontId="9" fillId="21" borderId="21" xfId="44" applyFont="1" applyFill="1" applyBorder="1" applyAlignment="1">
      <alignment horizontal="center" vertical="top" wrapText="1"/>
    </xf>
    <xf numFmtId="0" fontId="1" fillId="20" borderId="16" xfId="47" applyBorder="1" applyAlignment="1">
      <alignment horizontal="center" wrapText="1"/>
    </xf>
    <xf numFmtId="0" fontId="29" fillId="21" borderId="17" xfId="44" applyFont="1" applyFill="1" applyBorder="1" applyAlignment="1">
      <alignment horizontal="center" vertical="center" wrapText="1"/>
    </xf>
    <xf numFmtId="0" fontId="29" fillId="21" borderId="24" xfId="44" applyFont="1" applyFill="1" applyBorder="1" applyAlignment="1">
      <alignment horizontal="center" vertical="center" wrapText="1"/>
    </xf>
    <xf numFmtId="0" fontId="29" fillId="21" borderId="15" xfId="44" applyFont="1" applyFill="1" applyBorder="1" applyAlignment="1">
      <alignment horizontal="center" vertical="center" wrapText="1"/>
    </xf>
    <xf numFmtId="0" fontId="29" fillId="21" borderId="11" xfId="44" applyFont="1" applyFill="1" applyBorder="1" applyAlignment="1">
      <alignment horizontal="center" vertical="top" wrapText="1"/>
    </xf>
    <xf numFmtId="0" fontId="9" fillId="20" borderId="12" xfId="44" applyFont="1" applyBorder="1"/>
    <xf numFmtId="0" fontId="9" fillId="20" borderId="13" xfId="44" applyFont="1" applyBorder="1"/>
    <xf numFmtId="0" fontId="9" fillId="20" borderId="12" xfId="44" applyFont="1" applyBorder="1" applyAlignment="1">
      <alignment horizontal="center" vertical="top" wrapText="1"/>
    </xf>
    <xf numFmtId="0" fontId="9" fillId="20" borderId="13" xfId="44" applyFont="1" applyBorder="1" applyAlignment="1">
      <alignment horizontal="center" vertical="top" wrapText="1"/>
    </xf>
    <xf numFmtId="10" fontId="31" fillId="14" borderId="10" xfId="43" applyNumberFormat="1" applyFont="1" applyFill="1" applyBorder="1"/>
    <xf numFmtId="3" fontId="30" fillId="14" borderId="10" xfId="43" applyNumberFormat="1" applyFont="1" applyFill="1" applyBorder="1" applyAlignment="1">
      <alignment horizontal="right"/>
    </xf>
    <xf numFmtId="0" fontId="3" fillId="14" borderId="18" xfId="43" applyFont="1" applyFill="1" applyBorder="1"/>
    <xf numFmtId="0" fontId="3" fillId="14" borderId="19" xfId="43" applyFont="1" applyFill="1" applyBorder="1"/>
    <xf numFmtId="0" fontId="3" fillId="14" borderId="20" xfId="43" applyFont="1" applyFill="1" applyBorder="1"/>
    <xf numFmtId="3" fontId="31" fillId="14" borderId="11" xfId="43" applyNumberFormat="1" applyFont="1" applyFill="1" applyBorder="1" applyAlignment="1">
      <alignment horizontal="right"/>
    </xf>
    <xf numFmtId="3" fontId="31" fillId="14" borderId="12" xfId="43" applyNumberFormat="1" applyFont="1" applyFill="1" applyBorder="1" applyAlignment="1">
      <alignment horizontal="right"/>
    </xf>
    <xf numFmtId="3" fontId="31" fillId="14" borderId="13" xfId="43" applyNumberFormat="1" applyFont="1" applyFill="1" applyBorder="1" applyAlignment="1">
      <alignment horizontal="right"/>
    </xf>
    <xf numFmtId="3" fontId="31" fillId="14" borderId="10" xfId="43" applyNumberFormat="1" applyFont="1" applyFill="1" applyBorder="1" applyAlignment="1">
      <alignment horizontal="right"/>
    </xf>
    <xf numFmtId="3" fontId="31" fillId="19" borderId="11" xfId="43" applyNumberFormat="1" applyFont="1" applyFill="1" applyBorder="1" applyAlignment="1">
      <alignment horizontal="right"/>
    </xf>
    <xf numFmtId="3" fontId="31" fillId="19" borderId="12" xfId="43" applyNumberFormat="1" applyFont="1" applyFill="1" applyBorder="1" applyAlignment="1">
      <alignment horizontal="right"/>
    </xf>
    <xf numFmtId="3" fontId="31" fillId="19" borderId="13" xfId="43" applyNumberFormat="1" applyFont="1" applyFill="1" applyBorder="1" applyAlignment="1">
      <alignment horizontal="right"/>
    </xf>
    <xf numFmtId="0" fontId="29" fillId="21" borderId="11" xfId="43" applyFont="1" applyFill="1" applyBorder="1" applyAlignment="1">
      <alignment horizontal="center" vertical="top" wrapText="1"/>
    </xf>
    <xf numFmtId="0" fontId="29" fillId="21" borderId="12" xfId="43" applyFont="1" applyFill="1" applyBorder="1" applyAlignment="1">
      <alignment horizontal="center" vertical="top" wrapText="1"/>
    </xf>
    <xf numFmtId="0" fontId="29" fillId="21" borderId="13" xfId="43" applyFont="1" applyFill="1" applyBorder="1" applyAlignment="1">
      <alignment horizontal="center" vertical="top" wrapText="1"/>
    </xf>
    <xf numFmtId="3" fontId="7" fillId="19" borderId="10" xfId="43" applyNumberFormat="1" applyFont="1" applyFill="1" applyBorder="1" applyAlignment="1">
      <alignment horizontal="right" vertical="center" wrapText="1"/>
    </xf>
    <xf numFmtId="0" fontId="7" fillId="19" borderId="10" xfId="43" applyFont="1" applyFill="1" applyBorder="1" applyAlignment="1">
      <alignment horizontal="center" vertical="center" wrapText="1"/>
    </xf>
    <xf numFmtId="3" fontId="7" fillId="14" borderId="11" xfId="43" applyNumberFormat="1" applyFont="1" applyFill="1" applyBorder="1" applyAlignment="1">
      <alignment horizontal="right" vertical="center" wrapText="1"/>
    </xf>
    <xf numFmtId="3" fontId="7" fillId="14" borderId="13" xfId="43" applyNumberFormat="1" applyFont="1" applyFill="1" applyBorder="1" applyAlignment="1">
      <alignment horizontal="right" vertical="center" wrapText="1"/>
    </xf>
    <xf numFmtId="0" fontId="9" fillId="22" borderId="11" xfId="43" applyFont="1" applyFill="1" applyBorder="1" applyAlignment="1">
      <alignment horizontal="center" vertical="center" wrapText="1"/>
    </xf>
    <xf numFmtId="0" fontId="9" fillId="22" borderId="13" xfId="43" applyFont="1" applyFill="1" applyBorder="1" applyAlignment="1">
      <alignment horizontal="center" vertical="center" wrapText="1"/>
    </xf>
    <xf numFmtId="3" fontId="3" fillId="14" borderId="11" xfId="43" applyNumberFormat="1" applyFont="1" applyFill="1" applyBorder="1" applyAlignment="1">
      <alignment horizontal="right"/>
    </xf>
    <xf numFmtId="3" fontId="3" fillId="14" borderId="13" xfId="43" applyNumberFormat="1" applyFont="1" applyFill="1" applyBorder="1" applyAlignment="1">
      <alignment horizontal="right"/>
    </xf>
    <xf numFmtId="0" fontId="29" fillId="22" borderId="11" xfId="43" applyFont="1" applyFill="1" applyBorder="1" applyAlignment="1">
      <alignment horizontal="right" vertical="center" wrapText="1"/>
    </xf>
    <xf numFmtId="0" fontId="29" fillId="22" borderId="12" xfId="43" applyFont="1" applyFill="1" applyBorder="1" applyAlignment="1">
      <alignment horizontal="right" vertical="center" wrapText="1"/>
    </xf>
    <xf numFmtId="0" fontId="29" fillId="22" borderId="13" xfId="43" applyFont="1" applyFill="1" applyBorder="1" applyAlignment="1">
      <alignment horizontal="right" vertical="center" wrapText="1"/>
    </xf>
    <xf numFmtId="0" fontId="29" fillId="21" borderId="10" xfId="43" applyFont="1" applyFill="1" applyBorder="1" applyAlignment="1">
      <alignment horizontal="center" vertical="top" wrapText="1"/>
    </xf>
    <xf numFmtId="3" fontId="7" fillId="19" borderId="11" xfId="43" applyNumberFormat="1" applyFont="1" applyFill="1" applyBorder="1" applyAlignment="1">
      <alignment horizontal="right"/>
    </xf>
    <xf numFmtId="3" fontId="7" fillId="19" borderId="13" xfId="43" applyNumberFormat="1" applyFont="1" applyFill="1" applyBorder="1" applyAlignment="1">
      <alignment horizontal="right"/>
    </xf>
    <xf numFmtId="0" fontId="2" fillId="20" borderId="0" xfId="43" applyFont="1" applyFill="1" applyBorder="1" applyAlignment="1">
      <alignment horizontal="left" vertical="center" wrapText="1"/>
    </xf>
    <xf numFmtId="0" fontId="3" fillId="14" borderId="11" xfId="43" applyFont="1" applyFill="1" applyBorder="1" applyAlignment="1">
      <alignment vertical="center" wrapText="1"/>
    </xf>
    <xf numFmtId="0" fontId="3" fillId="14" borderId="12" xfId="43" applyFont="1" applyFill="1" applyBorder="1" applyAlignment="1">
      <alignment vertical="center" wrapText="1"/>
    </xf>
    <xf numFmtId="0" fontId="3" fillId="14" borderId="13" xfId="43" applyFont="1" applyFill="1" applyBorder="1" applyAlignment="1">
      <alignment vertical="center" wrapText="1"/>
    </xf>
    <xf numFmtId="0" fontId="29" fillId="22" borderId="18" xfId="43" applyFont="1" applyFill="1" applyBorder="1" applyAlignment="1">
      <alignment horizontal="right"/>
    </xf>
    <xf numFmtId="0" fontId="29" fillId="22" borderId="19" xfId="43" applyFont="1" applyFill="1" applyBorder="1" applyAlignment="1">
      <alignment horizontal="right"/>
    </xf>
    <xf numFmtId="0" fontId="29" fillId="22" borderId="20" xfId="43" applyFont="1" applyFill="1" applyBorder="1" applyAlignment="1">
      <alignment horizontal="right"/>
    </xf>
    <xf numFmtId="0" fontId="1" fillId="24" borderId="11" xfId="43" applyFont="1" applyFill="1" applyBorder="1" applyAlignment="1">
      <alignment vertical="center" wrapText="1"/>
    </xf>
    <xf numFmtId="0" fontId="1" fillId="24" borderId="12" xfId="43" applyFont="1" applyFill="1" applyBorder="1" applyAlignment="1">
      <alignment vertical="center" wrapText="1"/>
    </xf>
    <xf numFmtId="0" fontId="1" fillId="24" borderId="13" xfId="43" applyFont="1" applyFill="1" applyBorder="1" applyAlignment="1">
      <alignment vertical="center" wrapText="1"/>
    </xf>
    <xf numFmtId="0" fontId="1" fillId="14" borderId="11" xfId="43" applyFont="1" applyFill="1" applyBorder="1" applyAlignment="1">
      <alignment horizontal="left" vertical="top" wrapText="1"/>
    </xf>
    <xf numFmtId="0" fontId="7" fillId="14" borderId="13" xfId="43" applyFont="1" applyFill="1" applyBorder="1" applyAlignment="1">
      <alignment horizontal="left" vertical="top" wrapText="1"/>
    </xf>
    <xf numFmtId="0" fontId="29" fillId="22" borderId="10" xfId="47" applyFont="1" applyFill="1" applyBorder="1" applyAlignment="1">
      <alignment vertical="center" wrapText="1"/>
    </xf>
    <xf numFmtId="0" fontId="0" fillId="0" borderId="10" xfId="0" applyBorder="1" applyAlignment="1">
      <alignment vertical="center" wrapText="1"/>
    </xf>
    <xf numFmtId="0" fontId="1" fillId="24" borderId="12" xfId="46" applyFont="1" applyFill="1" applyBorder="1" applyAlignment="1">
      <alignment vertical="center" wrapText="1"/>
    </xf>
    <xf numFmtId="0" fontId="29" fillId="21" borderId="10" xfId="47" applyFont="1" applyFill="1" applyBorder="1" applyAlignment="1"/>
    <xf numFmtId="0" fontId="9" fillId="20" borderId="10" xfId="47" applyFont="1" applyBorder="1" applyAlignment="1"/>
    <xf numFmtId="0" fontId="34" fillId="21" borderId="10" xfId="47" applyFont="1" applyFill="1" applyBorder="1" applyAlignment="1">
      <alignment horizontal="center" vertical="center" wrapText="1"/>
    </xf>
    <xf numFmtId="0" fontId="0" fillId="0" borderId="10" xfId="0" applyBorder="1" applyAlignment="1">
      <alignment horizontal="center" vertical="center" wrapText="1"/>
    </xf>
    <xf numFmtId="169" fontId="31" fillId="19" borderId="10" xfId="46" applyNumberFormat="1" applyFont="1" applyFill="1" applyBorder="1" applyAlignment="1">
      <alignment horizontal="center"/>
    </xf>
    <xf numFmtId="49" fontId="29" fillId="21" borderId="10" xfId="46" applyNumberFormat="1" applyFont="1" applyFill="1" applyBorder="1" applyAlignment="1">
      <alignment horizontal="center" vertical="center" wrapText="1"/>
    </xf>
    <xf numFmtId="169" fontId="1" fillId="19" borderId="11" xfId="46" applyNumberFormat="1" applyFont="1" applyFill="1" applyBorder="1" applyAlignment="1">
      <alignment horizontal="center" wrapText="1"/>
    </xf>
    <xf numFmtId="169" fontId="1" fillId="19" borderId="12" xfId="46" applyNumberFormat="1" applyFont="1" applyFill="1" applyBorder="1" applyAlignment="1">
      <alignment horizontal="center" wrapText="1"/>
    </xf>
    <xf numFmtId="169" fontId="1" fillId="19" borderId="13" xfId="46" applyNumberFormat="1" applyFont="1" applyFill="1" applyBorder="1" applyAlignment="1">
      <alignment horizontal="center" wrapText="1"/>
    </xf>
    <xf numFmtId="167" fontId="1" fillId="19" borderId="11" xfId="46"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67" fontId="6" fillId="19" borderId="11" xfId="46" applyNumberFormat="1" applyFont="1" applyFill="1" applyBorder="1" applyAlignment="1">
      <alignment horizontal="center" vertical="center" wrapText="1"/>
    </xf>
    <xf numFmtId="0" fontId="61" fillId="29" borderId="25" xfId="0" applyFont="1" applyFill="1" applyBorder="1" applyAlignment="1">
      <alignment vertical="center" wrapText="1"/>
    </xf>
    <xf numFmtId="0" fontId="61" fillId="29" borderId="27" xfId="0" applyFont="1" applyFill="1" applyBorder="1" applyAlignment="1">
      <alignment vertical="center" wrapText="1"/>
    </xf>
    <xf numFmtId="0" fontId="61" fillId="29" borderId="44" xfId="0" applyFont="1" applyFill="1" applyBorder="1" applyAlignment="1">
      <alignment vertical="center" wrapText="1"/>
    </xf>
    <xf numFmtId="0" fontId="61" fillId="29" borderId="45" xfId="0" applyFont="1" applyFill="1" applyBorder="1" applyAlignment="1">
      <alignment vertical="center" wrapText="1"/>
    </xf>
    <xf numFmtId="0" fontId="61" fillId="29" borderId="30" xfId="0" applyFont="1" applyFill="1" applyBorder="1" applyAlignment="1">
      <alignment vertical="center" wrapText="1"/>
    </xf>
    <xf numFmtId="0" fontId="61" fillId="29" borderId="32" xfId="0" applyFont="1" applyFill="1" applyBorder="1" applyAlignment="1">
      <alignment vertical="center" wrapText="1"/>
    </xf>
    <xf numFmtId="0" fontId="61" fillId="30" borderId="46" xfId="0" applyFont="1" applyFill="1" applyBorder="1" applyAlignment="1">
      <alignment vertical="center" wrapText="1"/>
    </xf>
    <xf numFmtId="0" fontId="61" fillId="30" borderId="47" xfId="0" applyFont="1" applyFill="1" applyBorder="1" applyAlignment="1">
      <alignment vertical="center" wrapText="1"/>
    </xf>
  </cellXfs>
  <cellStyles count="75">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Blockout" xfId="27"/>
    <cellStyle name="Blockout 2" xfId="62"/>
    <cellStyle name="Calculation" xfId="28" builtinId="22" customBuiltin="1"/>
    <cellStyle name="Check Cell" xfId="29" builtinId="23" customBuiltin="1"/>
    <cellStyle name="Comma" xfId="30" builtinId="3"/>
    <cellStyle name="Comma 2" xfId="57"/>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73" builtinId="8"/>
    <cellStyle name="Input" xfId="37" builtinId="20" customBuiltin="1"/>
    <cellStyle name="Input1" xfId="38"/>
    <cellStyle name="Input1 2" xfId="61"/>
    <cellStyle name="Input2" xfId="39"/>
    <cellStyle name="Input3" xfId="40"/>
    <cellStyle name="Linked Cell" xfId="41" builtinId="24" customBuiltin="1"/>
    <cellStyle name="Neutral" xfId="42" builtinId="28" customBuiltin="1"/>
    <cellStyle name="Normal" xfId="0" builtinId="0"/>
    <cellStyle name="Normal 2" xfId="55"/>
    <cellStyle name="Normal 2 2" xfId="59"/>
    <cellStyle name="Normal 3" xfId="56"/>
    <cellStyle name="Normal 4" xfId="58"/>
    <cellStyle name="Normal 5" xfId="66"/>
    <cellStyle name="Normal_20070904 - Suggested revised templates" xfId="67"/>
    <cellStyle name="Normal_2010 06 02 - Urgent RIN for Vic DNSPs revised proposals" xfId="68"/>
    <cellStyle name="Normal_2010 06 22 - AA - Scheme Templates for data collection 2" xfId="63"/>
    <cellStyle name="Normal_2010 06 22 - IE - Scheme Template for data collection" xfId="43"/>
    <cellStyle name="Normal_2010 06 22 - IE - Scheme Template for data collection 2" xfId="60"/>
    <cellStyle name="Normal_2010 10 21 - draft 2009-10 ActewAGL RIN - incentive schemes" xfId="44"/>
    <cellStyle name="Normal_Book1" xfId="45"/>
    <cellStyle name="Normal_Book1 2" xfId="69"/>
    <cellStyle name="Normal_D11 2371025  Financial information - 2012 Draft RIN - Ausgrid" xfId="46"/>
    <cellStyle name="Normal_D11 2371025  Financial information - 2012 Draft RIN - Ausgrid 2" xfId="64"/>
    <cellStyle name="Normal_D12 1569  Opex, DMIS, EBSS - 2012 draft RIN - Ausgrid" xfId="47"/>
    <cellStyle name="Normal_D12 16703  Overheads, Avoided Cost, ACS, Demand and Revenue - 2012 draft RIN - Ausgrid" xfId="48"/>
    <cellStyle name="Normal_D12 5269  Jurisdictional schemes - 2012 draft RIN - Ausgrid" xfId="49"/>
    <cellStyle name="Normal_Section 11-RAB" xfId="70"/>
    <cellStyle name="Normal_Sheet1" xfId="65"/>
    <cellStyle name="Normal_Sheet2" xfId="71"/>
    <cellStyle name="Normal_Sheet3" xfId="72"/>
    <cellStyle name="Note" xfId="50" builtinId="10" customBuiltin="1"/>
    <cellStyle name="Output" xfId="51" builtinId="21" customBuiltin="1"/>
    <cellStyle name="Percent" xfId="74" builtinId="5"/>
    <cellStyle name="Style 1" xfId="1"/>
    <cellStyle name="Title" xfId="52" builtinId="15" customBuiltin="1"/>
    <cellStyle name="Total" xfId="53" builtinId="25" customBuiltin="1"/>
    <cellStyle name="Warning Text" xfId="5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000000"/>
      <color rgb="FF333399"/>
      <color rgb="FF0000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8673" name="Group 1"/>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67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32769" name="Group 13"/>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2771"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9697" name="Group 1"/>
        <xdr:cNvGrpSpPr>
          <a:grpSpLocks/>
        </xdr:cNvGrpSpPr>
      </xdr:nvGrpSpPr>
      <xdr:grpSpPr bwMode="auto">
        <a:xfrm>
          <a:off x="9525" y="0"/>
          <a:ext cx="819150" cy="77152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969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30721" name="Group 1"/>
        <xdr:cNvGrpSpPr>
          <a:grpSpLocks/>
        </xdr:cNvGrpSpPr>
      </xdr:nvGrpSpPr>
      <xdr:grpSpPr bwMode="auto">
        <a:xfrm>
          <a:off x="0" y="19050"/>
          <a:ext cx="838200" cy="75247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7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57150</xdr:colOff>
          <xdr:row>67</xdr:row>
          <xdr:rowOff>57150</xdr:rowOff>
        </xdr:from>
        <xdr:to>
          <xdr:col>4</xdr:col>
          <xdr:colOff>942975</xdr:colOff>
          <xdr:row>69</xdr:row>
          <xdr:rowOff>95250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31745" name="Group 1"/>
        <xdr:cNvGrpSpPr>
          <a:grpSpLocks/>
        </xdr:cNvGrpSpPr>
      </xdr:nvGrpSpPr>
      <xdr:grpSpPr bwMode="auto">
        <a:xfrm>
          <a:off x="0" y="19050"/>
          <a:ext cx="733425" cy="496421"/>
          <a:chOff x="0" y="2"/>
          <a:chExt cx="77" cy="61"/>
        </a:xfrm>
      </xdr:grpSpPr>
      <xdr:sp macro="" textlink="">
        <xdr:nvSpPr>
          <xdr:cNvPr id="317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74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9217" name="Group 1"/>
        <xdr:cNvGrpSpPr>
          <a:grpSpLocks/>
        </xdr:cNvGrpSpPr>
      </xdr:nvGrpSpPr>
      <xdr:grpSpPr bwMode="auto">
        <a:xfrm>
          <a:off x="0" y="0"/>
          <a:ext cx="800100" cy="0"/>
          <a:chOff x="0" y="2"/>
          <a:chExt cx="77" cy="61"/>
        </a:xfrm>
      </xdr:grpSpPr>
      <xdr:sp macro="" textlink="">
        <xdr:nvSpPr>
          <xdr:cNvPr id="921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0" name="Group 4"/>
        <xdr:cNvGrpSpPr>
          <a:grpSpLocks/>
        </xdr:cNvGrpSpPr>
      </xdr:nvGrpSpPr>
      <xdr:grpSpPr bwMode="auto">
        <a:xfrm>
          <a:off x="0" y="19050"/>
          <a:ext cx="733425" cy="581025"/>
          <a:chOff x="0" y="2"/>
          <a:chExt cx="77" cy="61"/>
        </a:xfrm>
      </xdr:grpSpPr>
      <xdr:sp macro="" textlink="">
        <xdr:nvSpPr>
          <xdr:cNvPr id="922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0</xdr:rowOff>
    </xdr:from>
    <xdr:to>
      <xdr:col>0</xdr:col>
      <xdr:colOff>800100</xdr:colOff>
      <xdr:row>0</xdr:row>
      <xdr:rowOff>0</xdr:rowOff>
    </xdr:to>
    <xdr:grpSp>
      <xdr:nvGrpSpPr>
        <xdr:cNvPr id="9223" name="Group 7"/>
        <xdr:cNvGrpSpPr>
          <a:grpSpLocks/>
        </xdr:cNvGrpSpPr>
      </xdr:nvGrpSpPr>
      <xdr:grpSpPr bwMode="auto">
        <a:xfrm>
          <a:off x="0" y="0"/>
          <a:ext cx="800100" cy="0"/>
          <a:chOff x="0" y="2"/>
          <a:chExt cx="77" cy="61"/>
        </a:xfrm>
      </xdr:grpSpPr>
      <xdr:sp macro="" textlink="">
        <xdr:nvSpPr>
          <xdr:cNvPr id="922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5"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6" name="Group 10"/>
        <xdr:cNvGrpSpPr>
          <a:grpSpLocks/>
        </xdr:cNvGrpSpPr>
      </xdr:nvGrpSpPr>
      <xdr:grpSpPr bwMode="auto">
        <a:xfrm>
          <a:off x="0" y="19050"/>
          <a:ext cx="733425" cy="581025"/>
          <a:chOff x="0" y="2"/>
          <a:chExt cx="77" cy="61"/>
        </a:xfrm>
      </xdr:grpSpPr>
      <xdr:sp macro="" textlink="">
        <xdr:nvSpPr>
          <xdr:cNvPr id="922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8"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1114425</xdr:colOff>
      <xdr:row>1</xdr:row>
      <xdr:rowOff>257175</xdr:rowOff>
    </xdr:from>
    <xdr:to>
      <xdr:col>3</xdr:col>
      <xdr:colOff>2238375</xdr:colOff>
      <xdr:row>2</xdr:row>
      <xdr:rowOff>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286375" y="552450"/>
          <a:ext cx="1123950" cy="504825"/>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2" name="Group 4"/>
        <xdr:cNvGrpSpPr>
          <a:grpSpLocks/>
        </xdr:cNvGrpSpPr>
      </xdr:nvGrpSpPr>
      <xdr:grpSpPr bwMode="auto">
        <a:xfrm>
          <a:off x="0" y="19050"/>
          <a:ext cx="695325" cy="708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9050"/>
          <a:ext cx="771525" cy="7143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14375" cy="5905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23900"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6385" name="Group 1"/>
        <xdr:cNvGrpSpPr>
          <a:grpSpLocks/>
        </xdr:cNvGrpSpPr>
      </xdr:nvGrpSpPr>
      <xdr:grpSpPr bwMode="auto">
        <a:xfrm>
          <a:off x="0" y="0"/>
          <a:ext cx="800100" cy="0"/>
          <a:chOff x="0" y="2"/>
          <a:chExt cx="77" cy="61"/>
        </a:xfrm>
      </xdr:grpSpPr>
      <xdr:sp macro="" textlink="">
        <xdr:nvSpPr>
          <xdr:cNvPr id="1638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87"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6388" name="Group 4"/>
        <xdr:cNvGrpSpPr>
          <a:grpSpLocks/>
        </xdr:cNvGrpSpPr>
      </xdr:nvGrpSpPr>
      <xdr:grpSpPr bwMode="auto">
        <a:xfrm>
          <a:off x="0" y="19050"/>
          <a:ext cx="733425" cy="581025"/>
          <a:chOff x="0" y="2"/>
          <a:chExt cx="77" cy="61"/>
        </a:xfrm>
      </xdr:grpSpPr>
      <xdr:sp macro="" textlink="">
        <xdr:nvSpPr>
          <xdr:cNvPr id="1638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9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7409" name="Group 1"/>
        <xdr:cNvGrpSpPr>
          <a:grpSpLocks/>
        </xdr:cNvGrpSpPr>
      </xdr:nvGrpSpPr>
      <xdr:grpSpPr bwMode="auto">
        <a:xfrm>
          <a:off x="0" y="0"/>
          <a:ext cx="800100" cy="0"/>
          <a:chOff x="0" y="2"/>
          <a:chExt cx="77" cy="61"/>
        </a:xfrm>
      </xdr:grpSpPr>
      <xdr:sp macro="" textlink="">
        <xdr:nvSpPr>
          <xdr:cNvPr id="1741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1"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7412" name="Group 4"/>
        <xdr:cNvGrpSpPr>
          <a:grpSpLocks/>
        </xdr:cNvGrpSpPr>
      </xdr:nvGrpSpPr>
      <xdr:grpSpPr bwMode="auto">
        <a:xfrm>
          <a:off x="0" y="19050"/>
          <a:ext cx="733425" cy="581025"/>
          <a:chOff x="0" y="2"/>
          <a:chExt cx="77" cy="61"/>
        </a:xfrm>
      </xdr:grpSpPr>
      <xdr:sp macro="" textlink="">
        <xdr:nvSpPr>
          <xdr:cNvPr id="1741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43"/>
  <sheetViews>
    <sheetView view="pageBreakPreview" zoomScaleNormal="100" zoomScaleSheetLayoutView="100" workbookViewId="0">
      <selection activeCell="A27" sqref="A27"/>
    </sheetView>
  </sheetViews>
  <sheetFormatPr defaultRowHeight="12.75" x14ac:dyDescent="0.2"/>
  <cols>
    <col min="1" max="1" width="26.5703125" style="119" customWidth="1"/>
    <col min="2" max="2" width="23.5703125" style="119" customWidth="1"/>
    <col min="3" max="3" width="9.140625" style="119"/>
    <col min="4" max="4" width="10.5703125" style="119" customWidth="1"/>
    <col min="5" max="5" width="11.7109375" style="119" customWidth="1"/>
    <col min="6" max="6" width="9.140625" style="119"/>
    <col min="7" max="7" width="4.42578125" style="119" customWidth="1"/>
    <col min="8" max="8" width="4.85546875" style="119" customWidth="1"/>
    <col min="9" max="255" width="9.140625" style="119"/>
    <col min="256" max="256" width="26.5703125" style="119" customWidth="1"/>
    <col min="257" max="257" width="23.5703125" style="119" customWidth="1"/>
    <col min="258" max="258" width="9.140625" style="119"/>
    <col min="259" max="259" width="10.5703125" style="119" customWidth="1"/>
    <col min="260" max="260" width="11.7109375" style="119" customWidth="1"/>
    <col min="261" max="261" width="9.140625" style="119"/>
    <col min="262" max="262" width="0" style="119" hidden="1" customWidth="1"/>
    <col min="263" max="263" width="4.42578125" style="119" customWidth="1"/>
    <col min="264" max="264" width="4.85546875" style="119" customWidth="1"/>
    <col min="265" max="511" width="9.140625" style="119"/>
    <col min="512" max="512" width="26.5703125" style="119" customWidth="1"/>
    <col min="513" max="513" width="23.5703125" style="119" customWidth="1"/>
    <col min="514" max="514" width="9.140625" style="119"/>
    <col min="515" max="515" width="10.5703125" style="119" customWidth="1"/>
    <col min="516" max="516" width="11.7109375" style="119" customWidth="1"/>
    <col min="517" max="517" width="9.140625" style="119"/>
    <col min="518" max="518" width="0" style="119" hidden="1" customWidth="1"/>
    <col min="519" max="519" width="4.42578125" style="119" customWidth="1"/>
    <col min="520" max="520" width="4.85546875" style="119" customWidth="1"/>
    <col min="521" max="767" width="9.140625" style="119"/>
    <col min="768" max="768" width="26.5703125" style="119" customWidth="1"/>
    <col min="769" max="769" width="23.5703125" style="119" customWidth="1"/>
    <col min="770" max="770" width="9.140625" style="119"/>
    <col min="771" max="771" width="10.5703125" style="119" customWidth="1"/>
    <col min="772" max="772" width="11.7109375" style="119" customWidth="1"/>
    <col min="773" max="773" width="9.140625" style="119"/>
    <col min="774" max="774" width="0" style="119" hidden="1" customWidth="1"/>
    <col min="775" max="775" width="4.42578125" style="119" customWidth="1"/>
    <col min="776" max="776" width="4.85546875" style="119" customWidth="1"/>
    <col min="777" max="1023" width="9.140625" style="119"/>
    <col min="1024" max="1024" width="26.5703125" style="119" customWidth="1"/>
    <col min="1025" max="1025" width="23.5703125" style="119" customWidth="1"/>
    <col min="1026" max="1026" width="9.140625" style="119"/>
    <col min="1027" max="1027" width="10.5703125" style="119" customWidth="1"/>
    <col min="1028" max="1028" width="11.7109375" style="119" customWidth="1"/>
    <col min="1029" max="1029" width="9.140625" style="119"/>
    <col min="1030" max="1030" width="0" style="119" hidden="1" customWidth="1"/>
    <col min="1031" max="1031" width="4.42578125" style="119" customWidth="1"/>
    <col min="1032" max="1032" width="4.85546875" style="119" customWidth="1"/>
    <col min="1033" max="1279" width="9.140625" style="119"/>
    <col min="1280" max="1280" width="26.5703125" style="119" customWidth="1"/>
    <col min="1281" max="1281" width="23.5703125" style="119" customWidth="1"/>
    <col min="1282" max="1282" width="9.140625" style="119"/>
    <col min="1283" max="1283" width="10.5703125" style="119" customWidth="1"/>
    <col min="1284" max="1284" width="11.7109375" style="119" customWidth="1"/>
    <col min="1285" max="1285" width="9.140625" style="119"/>
    <col min="1286" max="1286" width="0" style="119" hidden="1" customWidth="1"/>
    <col min="1287" max="1287" width="4.42578125" style="119" customWidth="1"/>
    <col min="1288" max="1288" width="4.85546875" style="119" customWidth="1"/>
    <col min="1289" max="1535" width="9.140625" style="119"/>
    <col min="1536" max="1536" width="26.5703125" style="119" customWidth="1"/>
    <col min="1537" max="1537" width="23.5703125" style="119" customWidth="1"/>
    <col min="1538" max="1538" width="9.140625" style="119"/>
    <col min="1539" max="1539" width="10.5703125" style="119" customWidth="1"/>
    <col min="1540" max="1540" width="11.7109375" style="119" customWidth="1"/>
    <col min="1541" max="1541" width="9.140625" style="119"/>
    <col min="1542" max="1542" width="0" style="119" hidden="1" customWidth="1"/>
    <col min="1543" max="1543" width="4.42578125" style="119" customWidth="1"/>
    <col min="1544" max="1544" width="4.85546875" style="119" customWidth="1"/>
    <col min="1545" max="1791" width="9.140625" style="119"/>
    <col min="1792" max="1792" width="26.5703125" style="119" customWidth="1"/>
    <col min="1793" max="1793" width="23.5703125" style="119" customWidth="1"/>
    <col min="1794" max="1794" width="9.140625" style="119"/>
    <col min="1795" max="1795" width="10.5703125" style="119" customWidth="1"/>
    <col min="1796" max="1796" width="11.7109375" style="119" customWidth="1"/>
    <col min="1797" max="1797" width="9.140625" style="119"/>
    <col min="1798" max="1798" width="0" style="119" hidden="1" customWidth="1"/>
    <col min="1799" max="1799" width="4.42578125" style="119" customWidth="1"/>
    <col min="1800" max="1800" width="4.85546875" style="119" customWidth="1"/>
    <col min="1801" max="2047" width="9.140625" style="119"/>
    <col min="2048" max="2048" width="26.5703125" style="119" customWidth="1"/>
    <col min="2049" max="2049" width="23.5703125" style="119" customWidth="1"/>
    <col min="2050" max="2050" width="9.140625" style="119"/>
    <col min="2051" max="2051" width="10.5703125" style="119" customWidth="1"/>
    <col min="2052" max="2052" width="11.7109375" style="119" customWidth="1"/>
    <col min="2053" max="2053" width="9.140625" style="119"/>
    <col min="2054" max="2054" width="0" style="119" hidden="1" customWidth="1"/>
    <col min="2055" max="2055" width="4.42578125" style="119" customWidth="1"/>
    <col min="2056" max="2056" width="4.85546875" style="119" customWidth="1"/>
    <col min="2057" max="2303" width="9.140625" style="119"/>
    <col min="2304" max="2304" width="26.5703125" style="119" customWidth="1"/>
    <col min="2305" max="2305" width="23.5703125" style="119" customWidth="1"/>
    <col min="2306" max="2306" width="9.140625" style="119"/>
    <col min="2307" max="2307" width="10.5703125" style="119" customWidth="1"/>
    <col min="2308" max="2308" width="11.7109375" style="119" customWidth="1"/>
    <col min="2309" max="2309" width="9.140625" style="119"/>
    <col min="2310" max="2310" width="0" style="119" hidden="1" customWidth="1"/>
    <col min="2311" max="2311" width="4.42578125" style="119" customWidth="1"/>
    <col min="2312" max="2312" width="4.85546875" style="119" customWidth="1"/>
    <col min="2313" max="2559" width="9.140625" style="119"/>
    <col min="2560" max="2560" width="26.5703125" style="119" customWidth="1"/>
    <col min="2561" max="2561" width="23.5703125" style="119" customWidth="1"/>
    <col min="2562" max="2562" width="9.140625" style="119"/>
    <col min="2563" max="2563" width="10.5703125" style="119" customWidth="1"/>
    <col min="2564" max="2564" width="11.7109375" style="119" customWidth="1"/>
    <col min="2565" max="2565" width="9.140625" style="119"/>
    <col min="2566" max="2566" width="0" style="119" hidden="1" customWidth="1"/>
    <col min="2567" max="2567" width="4.42578125" style="119" customWidth="1"/>
    <col min="2568" max="2568" width="4.85546875" style="119" customWidth="1"/>
    <col min="2569" max="2815" width="9.140625" style="119"/>
    <col min="2816" max="2816" width="26.5703125" style="119" customWidth="1"/>
    <col min="2817" max="2817" width="23.5703125" style="119" customWidth="1"/>
    <col min="2818" max="2818" width="9.140625" style="119"/>
    <col min="2819" max="2819" width="10.5703125" style="119" customWidth="1"/>
    <col min="2820" max="2820" width="11.7109375" style="119" customWidth="1"/>
    <col min="2821" max="2821" width="9.140625" style="119"/>
    <col min="2822" max="2822" width="0" style="119" hidden="1" customWidth="1"/>
    <col min="2823" max="2823" width="4.42578125" style="119" customWidth="1"/>
    <col min="2824" max="2824" width="4.85546875" style="119" customWidth="1"/>
    <col min="2825" max="3071" width="9.140625" style="119"/>
    <col min="3072" max="3072" width="26.5703125" style="119" customWidth="1"/>
    <col min="3073" max="3073" width="23.5703125" style="119" customWidth="1"/>
    <col min="3074" max="3074" width="9.140625" style="119"/>
    <col min="3075" max="3075" width="10.5703125" style="119" customWidth="1"/>
    <col min="3076" max="3076" width="11.7109375" style="119" customWidth="1"/>
    <col min="3077" max="3077" width="9.140625" style="119"/>
    <col min="3078" max="3078" width="0" style="119" hidden="1" customWidth="1"/>
    <col min="3079" max="3079" width="4.42578125" style="119" customWidth="1"/>
    <col min="3080" max="3080" width="4.85546875" style="119" customWidth="1"/>
    <col min="3081" max="3327" width="9.140625" style="119"/>
    <col min="3328" max="3328" width="26.5703125" style="119" customWidth="1"/>
    <col min="3329" max="3329" width="23.5703125" style="119" customWidth="1"/>
    <col min="3330" max="3330" width="9.140625" style="119"/>
    <col min="3331" max="3331" width="10.5703125" style="119" customWidth="1"/>
    <col min="3332" max="3332" width="11.7109375" style="119" customWidth="1"/>
    <col min="3333" max="3333" width="9.140625" style="119"/>
    <col min="3334" max="3334" width="0" style="119" hidden="1" customWidth="1"/>
    <col min="3335" max="3335" width="4.42578125" style="119" customWidth="1"/>
    <col min="3336" max="3336" width="4.85546875" style="119" customWidth="1"/>
    <col min="3337" max="3583" width="9.140625" style="119"/>
    <col min="3584" max="3584" width="26.5703125" style="119" customWidth="1"/>
    <col min="3585" max="3585" width="23.5703125" style="119" customWidth="1"/>
    <col min="3586" max="3586" width="9.140625" style="119"/>
    <col min="3587" max="3587" width="10.5703125" style="119" customWidth="1"/>
    <col min="3588" max="3588" width="11.7109375" style="119" customWidth="1"/>
    <col min="3589" max="3589" width="9.140625" style="119"/>
    <col min="3590" max="3590" width="0" style="119" hidden="1" customWidth="1"/>
    <col min="3591" max="3591" width="4.42578125" style="119" customWidth="1"/>
    <col min="3592" max="3592" width="4.85546875" style="119" customWidth="1"/>
    <col min="3593" max="3839" width="9.140625" style="119"/>
    <col min="3840" max="3840" width="26.5703125" style="119" customWidth="1"/>
    <col min="3841" max="3841" width="23.5703125" style="119" customWidth="1"/>
    <col min="3842" max="3842" width="9.140625" style="119"/>
    <col min="3843" max="3843" width="10.5703125" style="119" customWidth="1"/>
    <col min="3844" max="3844" width="11.7109375" style="119" customWidth="1"/>
    <col min="3845" max="3845" width="9.140625" style="119"/>
    <col min="3846" max="3846" width="0" style="119" hidden="1" customWidth="1"/>
    <col min="3847" max="3847" width="4.42578125" style="119" customWidth="1"/>
    <col min="3848" max="3848" width="4.85546875" style="119" customWidth="1"/>
    <col min="3849" max="4095" width="9.140625" style="119"/>
    <col min="4096" max="4096" width="26.5703125" style="119" customWidth="1"/>
    <col min="4097" max="4097" width="23.5703125" style="119" customWidth="1"/>
    <col min="4098" max="4098" width="9.140625" style="119"/>
    <col min="4099" max="4099" width="10.5703125" style="119" customWidth="1"/>
    <col min="4100" max="4100" width="11.7109375" style="119" customWidth="1"/>
    <col min="4101" max="4101" width="9.140625" style="119"/>
    <col min="4102" max="4102" width="0" style="119" hidden="1" customWidth="1"/>
    <col min="4103" max="4103" width="4.42578125" style="119" customWidth="1"/>
    <col min="4104" max="4104" width="4.85546875" style="119" customWidth="1"/>
    <col min="4105" max="4351" width="9.140625" style="119"/>
    <col min="4352" max="4352" width="26.5703125" style="119" customWidth="1"/>
    <col min="4353" max="4353" width="23.5703125" style="119" customWidth="1"/>
    <col min="4354" max="4354" width="9.140625" style="119"/>
    <col min="4355" max="4355" width="10.5703125" style="119" customWidth="1"/>
    <col min="4356" max="4356" width="11.7109375" style="119" customWidth="1"/>
    <col min="4357" max="4357" width="9.140625" style="119"/>
    <col min="4358" max="4358" width="0" style="119" hidden="1" customWidth="1"/>
    <col min="4359" max="4359" width="4.42578125" style="119" customWidth="1"/>
    <col min="4360" max="4360" width="4.85546875" style="119" customWidth="1"/>
    <col min="4361" max="4607" width="9.140625" style="119"/>
    <col min="4608" max="4608" width="26.5703125" style="119" customWidth="1"/>
    <col min="4609" max="4609" width="23.5703125" style="119" customWidth="1"/>
    <col min="4610" max="4610" width="9.140625" style="119"/>
    <col min="4611" max="4611" width="10.5703125" style="119" customWidth="1"/>
    <col min="4612" max="4612" width="11.7109375" style="119" customWidth="1"/>
    <col min="4613" max="4613" width="9.140625" style="119"/>
    <col min="4614" max="4614" width="0" style="119" hidden="1" customWidth="1"/>
    <col min="4615" max="4615" width="4.42578125" style="119" customWidth="1"/>
    <col min="4616" max="4616" width="4.85546875" style="119" customWidth="1"/>
    <col min="4617" max="4863" width="9.140625" style="119"/>
    <col min="4864" max="4864" width="26.5703125" style="119" customWidth="1"/>
    <col min="4865" max="4865" width="23.5703125" style="119" customWidth="1"/>
    <col min="4866" max="4866" width="9.140625" style="119"/>
    <col min="4867" max="4867" width="10.5703125" style="119" customWidth="1"/>
    <col min="4868" max="4868" width="11.7109375" style="119" customWidth="1"/>
    <col min="4869" max="4869" width="9.140625" style="119"/>
    <col min="4870" max="4870" width="0" style="119" hidden="1" customWidth="1"/>
    <col min="4871" max="4871" width="4.42578125" style="119" customWidth="1"/>
    <col min="4872" max="4872" width="4.85546875" style="119" customWidth="1"/>
    <col min="4873" max="5119" width="9.140625" style="119"/>
    <col min="5120" max="5120" width="26.5703125" style="119" customWidth="1"/>
    <col min="5121" max="5121" width="23.5703125" style="119" customWidth="1"/>
    <col min="5122" max="5122" width="9.140625" style="119"/>
    <col min="5123" max="5123" width="10.5703125" style="119" customWidth="1"/>
    <col min="5124" max="5124" width="11.7109375" style="119" customWidth="1"/>
    <col min="5125" max="5125" width="9.140625" style="119"/>
    <col min="5126" max="5126" width="0" style="119" hidden="1" customWidth="1"/>
    <col min="5127" max="5127" width="4.42578125" style="119" customWidth="1"/>
    <col min="5128" max="5128" width="4.85546875" style="119" customWidth="1"/>
    <col min="5129" max="5375" width="9.140625" style="119"/>
    <col min="5376" max="5376" width="26.5703125" style="119" customWidth="1"/>
    <col min="5377" max="5377" width="23.5703125" style="119" customWidth="1"/>
    <col min="5378" max="5378" width="9.140625" style="119"/>
    <col min="5379" max="5379" width="10.5703125" style="119" customWidth="1"/>
    <col min="5380" max="5380" width="11.7109375" style="119" customWidth="1"/>
    <col min="5381" max="5381" width="9.140625" style="119"/>
    <col min="5382" max="5382" width="0" style="119" hidden="1" customWidth="1"/>
    <col min="5383" max="5383" width="4.42578125" style="119" customWidth="1"/>
    <col min="5384" max="5384" width="4.85546875" style="119" customWidth="1"/>
    <col min="5385" max="5631" width="9.140625" style="119"/>
    <col min="5632" max="5632" width="26.5703125" style="119" customWidth="1"/>
    <col min="5633" max="5633" width="23.5703125" style="119" customWidth="1"/>
    <col min="5634" max="5634" width="9.140625" style="119"/>
    <col min="5635" max="5635" width="10.5703125" style="119" customWidth="1"/>
    <col min="5636" max="5636" width="11.7109375" style="119" customWidth="1"/>
    <col min="5637" max="5637" width="9.140625" style="119"/>
    <col min="5638" max="5638" width="0" style="119" hidden="1" customWidth="1"/>
    <col min="5639" max="5639" width="4.42578125" style="119" customWidth="1"/>
    <col min="5640" max="5640" width="4.85546875" style="119" customWidth="1"/>
    <col min="5641" max="5887" width="9.140625" style="119"/>
    <col min="5888" max="5888" width="26.5703125" style="119" customWidth="1"/>
    <col min="5889" max="5889" width="23.5703125" style="119" customWidth="1"/>
    <col min="5890" max="5890" width="9.140625" style="119"/>
    <col min="5891" max="5891" width="10.5703125" style="119" customWidth="1"/>
    <col min="5892" max="5892" width="11.7109375" style="119" customWidth="1"/>
    <col min="5893" max="5893" width="9.140625" style="119"/>
    <col min="5894" max="5894" width="0" style="119" hidden="1" customWidth="1"/>
    <col min="5895" max="5895" width="4.42578125" style="119" customWidth="1"/>
    <col min="5896" max="5896" width="4.85546875" style="119" customWidth="1"/>
    <col min="5897" max="6143" width="9.140625" style="119"/>
    <col min="6144" max="6144" width="26.5703125" style="119" customWidth="1"/>
    <col min="6145" max="6145" width="23.5703125" style="119" customWidth="1"/>
    <col min="6146" max="6146" width="9.140625" style="119"/>
    <col min="6147" max="6147" width="10.5703125" style="119" customWidth="1"/>
    <col min="6148" max="6148" width="11.7109375" style="119" customWidth="1"/>
    <col min="6149" max="6149" width="9.140625" style="119"/>
    <col min="6150" max="6150" width="0" style="119" hidden="1" customWidth="1"/>
    <col min="6151" max="6151" width="4.42578125" style="119" customWidth="1"/>
    <col min="6152" max="6152" width="4.85546875" style="119" customWidth="1"/>
    <col min="6153" max="6399" width="9.140625" style="119"/>
    <col min="6400" max="6400" width="26.5703125" style="119" customWidth="1"/>
    <col min="6401" max="6401" width="23.5703125" style="119" customWidth="1"/>
    <col min="6402" max="6402" width="9.140625" style="119"/>
    <col min="6403" max="6403" width="10.5703125" style="119" customWidth="1"/>
    <col min="6404" max="6404" width="11.7109375" style="119" customWidth="1"/>
    <col min="6405" max="6405" width="9.140625" style="119"/>
    <col min="6406" max="6406" width="0" style="119" hidden="1" customWidth="1"/>
    <col min="6407" max="6407" width="4.42578125" style="119" customWidth="1"/>
    <col min="6408" max="6408" width="4.85546875" style="119" customWidth="1"/>
    <col min="6409" max="6655" width="9.140625" style="119"/>
    <col min="6656" max="6656" width="26.5703125" style="119" customWidth="1"/>
    <col min="6657" max="6657" width="23.5703125" style="119" customWidth="1"/>
    <col min="6658" max="6658" width="9.140625" style="119"/>
    <col min="6659" max="6659" width="10.5703125" style="119" customWidth="1"/>
    <col min="6660" max="6660" width="11.7109375" style="119" customWidth="1"/>
    <col min="6661" max="6661" width="9.140625" style="119"/>
    <col min="6662" max="6662" width="0" style="119" hidden="1" customWidth="1"/>
    <col min="6663" max="6663" width="4.42578125" style="119" customWidth="1"/>
    <col min="6664" max="6664" width="4.85546875" style="119" customWidth="1"/>
    <col min="6665" max="6911" width="9.140625" style="119"/>
    <col min="6912" max="6912" width="26.5703125" style="119" customWidth="1"/>
    <col min="6913" max="6913" width="23.5703125" style="119" customWidth="1"/>
    <col min="6914" max="6914" width="9.140625" style="119"/>
    <col min="6915" max="6915" width="10.5703125" style="119" customWidth="1"/>
    <col min="6916" max="6916" width="11.7109375" style="119" customWidth="1"/>
    <col min="6917" max="6917" width="9.140625" style="119"/>
    <col min="6918" max="6918" width="0" style="119" hidden="1" customWidth="1"/>
    <col min="6919" max="6919" width="4.42578125" style="119" customWidth="1"/>
    <col min="6920" max="6920" width="4.85546875" style="119" customWidth="1"/>
    <col min="6921" max="7167" width="9.140625" style="119"/>
    <col min="7168" max="7168" width="26.5703125" style="119" customWidth="1"/>
    <col min="7169" max="7169" width="23.5703125" style="119" customWidth="1"/>
    <col min="7170" max="7170" width="9.140625" style="119"/>
    <col min="7171" max="7171" width="10.5703125" style="119" customWidth="1"/>
    <col min="7172" max="7172" width="11.7109375" style="119" customWidth="1"/>
    <col min="7173" max="7173" width="9.140625" style="119"/>
    <col min="7174" max="7174" width="0" style="119" hidden="1" customWidth="1"/>
    <col min="7175" max="7175" width="4.42578125" style="119" customWidth="1"/>
    <col min="7176" max="7176" width="4.85546875" style="119" customWidth="1"/>
    <col min="7177" max="7423" width="9.140625" style="119"/>
    <col min="7424" max="7424" width="26.5703125" style="119" customWidth="1"/>
    <col min="7425" max="7425" width="23.5703125" style="119" customWidth="1"/>
    <col min="7426" max="7426" width="9.140625" style="119"/>
    <col min="7427" max="7427" width="10.5703125" style="119" customWidth="1"/>
    <col min="7428" max="7428" width="11.7109375" style="119" customWidth="1"/>
    <col min="7429" max="7429" width="9.140625" style="119"/>
    <col min="7430" max="7430" width="0" style="119" hidden="1" customWidth="1"/>
    <col min="7431" max="7431" width="4.42578125" style="119" customWidth="1"/>
    <col min="7432" max="7432" width="4.85546875" style="119" customWidth="1"/>
    <col min="7433" max="7679" width="9.140625" style="119"/>
    <col min="7680" max="7680" width="26.5703125" style="119" customWidth="1"/>
    <col min="7681" max="7681" width="23.5703125" style="119" customWidth="1"/>
    <col min="7682" max="7682" width="9.140625" style="119"/>
    <col min="7683" max="7683" width="10.5703125" style="119" customWidth="1"/>
    <col min="7684" max="7684" width="11.7109375" style="119" customWidth="1"/>
    <col min="7685" max="7685" width="9.140625" style="119"/>
    <col min="7686" max="7686" width="0" style="119" hidden="1" customWidth="1"/>
    <col min="7687" max="7687" width="4.42578125" style="119" customWidth="1"/>
    <col min="7688" max="7688" width="4.85546875" style="119" customWidth="1"/>
    <col min="7689" max="7935" width="9.140625" style="119"/>
    <col min="7936" max="7936" width="26.5703125" style="119" customWidth="1"/>
    <col min="7937" max="7937" width="23.5703125" style="119" customWidth="1"/>
    <col min="7938" max="7938" width="9.140625" style="119"/>
    <col min="7939" max="7939" width="10.5703125" style="119" customWidth="1"/>
    <col min="7940" max="7940" width="11.7109375" style="119" customWidth="1"/>
    <col min="7941" max="7941" width="9.140625" style="119"/>
    <col min="7942" max="7942" width="0" style="119" hidden="1" customWidth="1"/>
    <col min="7943" max="7943" width="4.42578125" style="119" customWidth="1"/>
    <col min="7944" max="7944" width="4.85546875" style="119" customWidth="1"/>
    <col min="7945" max="8191" width="9.140625" style="119"/>
    <col min="8192" max="8192" width="26.5703125" style="119" customWidth="1"/>
    <col min="8193" max="8193" width="23.5703125" style="119" customWidth="1"/>
    <col min="8194" max="8194" width="9.140625" style="119"/>
    <col min="8195" max="8195" width="10.5703125" style="119" customWidth="1"/>
    <col min="8196" max="8196" width="11.7109375" style="119" customWidth="1"/>
    <col min="8197" max="8197" width="9.140625" style="119"/>
    <col min="8198" max="8198" width="0" style="119" hidden="1" customWidth="1"/>
    <col min="8199" max="8199" width="4.42578125" style="119" customWidth="1"/>
    <col min="8200" max="8200" width="4.85546875" style="119" customWidth="1"/>
    <col min="8201" max="8447" width="9.140625" style="119"/>
    <col min="8448" max="8448" width="26.5703125" style="119" customWidth="1"/>
    <col min="8449" max="8449" width="23.5703125" style="119" customWidth="1"/>
    <col min="8450" max="8450" width="9.140625" style="119"/>
    <col min="8451" max="8451" width="10.5703125" style="119" customWidth="1"/>
    <col min="8452" max="8452" width="11.7109375" style="119" customWidth="1"/>
    <col min="8453" max="8453" width="9.140625" style="119"/>
    <col min="8454" max="8454" width="0" style="119" hidden="1" customWidth="1"/>
    <col min="8455" max="8455" width="4.42578125" style="119" customWidth="1"/>
    <col min="8456" max="8456" width="4.85546875" style="119" customWidth="1"/>
    <col min="8457" max="8703" width="9.140625" style="119"/>
    <col min="8704" max="8704" width="26.5703125" style="119" customWidth="1"/>
    <col min="8705" max="8705" width="23.5703125" style="119" customWidth="1"/>
    <col min="8706" max="8706" width="9.140625" style="119"/>
    <col min="8707" max="8707" width="10.5703125" style="119" customWidth="1"/>
    <col min="8708" max="8708" width="11.7109375" style="119" customWidth="1"/>
    <col min="8709" max="8709" width="9.140625" style="119"/>
    <col min="8710" max="8710" width="0" style="119" hidden="1" customWidth="1"/>
    <col min="8711" max="8711" width="4.42578125" style="119" customWidth="1"/>
    <col min="8712" max="8712" width="4.85546875" style="119" customWidth="1"/>
    <col min="8713" max="8959" width="9.140625" style="119"/>
    <col min="8960" max="8960" width="26.5703125" style="119" customWidth="1"/>
    <col min="8961" max="8961" width="23.5703125" style="119" customWidth="1"/>
    <col min="8962" max="8962" width="9.140625" style="119"/>
    <col min="8963" max="8963" width="10.5703125" style="119" customWidth="1"/>
    <col min="8964" max="8964" width="11.7109375" style="119" customWidth="1"/>
    <col min="8965" max="8965" width="9.140625" style="119"/>
    <col min="8966" max="8966" width="0" style="119" hidden="1" customWidth="1"/>
    <col min="8967" max="8967" width="4.42578125" style="119" customWidth="1"/>
    <col min="8968" max="8968" width="4.85546875" style="119" customWidth="1"/>
    <col min="8969" max="9215" width="9.140625" style="119"/>
    <col min="9216" max="9216" width="26.5703125" style="119" customWidth="1"/>
    <col min="9217" max="9217" width="23.5703125" style="119" customWidth="1"/>
    <col min="9218" max="9218" width="9.140625" style="119"/>
    <col min="9219" max="9219" width="10.5703125" style="119" customWidth="1"/>
    <col min="9220" max="9220" width="11.7109375" style="119" customWidth="1"/>
    <col min="9221" max="9221" width="9.140625" style="119"/>
    <col min="9222" max="9222" width="0" style="119" hidden="1" customWidth="1"/>
    <col min="9223" max="9223" width="4.42578125" style="119" customWidth="1"/>
    <col min="9224" max="9224" width="4.85546875" style="119" customWidth="1"/>
    <col min="9225" max="9471" width="9.140625" style="119"/>
    <col min="9472" max="9472" width="26.5703125" style="119" customWidth="1"/>
    <col min="9473" max="9473" width="23.5703125" style="119" customWidth="1"/>
    <col min="9474" max="9474" width="9.140625" style="119"/>
    <col min="9475" max="9475" width="10.5703125" style="119" customWidth="1"/>
    <col min="9476" max="9476" width="11.7109375" style="119" customWidth="1"/>
    <col min="9477" max="9477" width="9.140625" style="119"/>
    <col min="9478" max="9478" width="0" style="119" hidden="1" customWidth="1"/>
    <col min="9479" max="9479" width="4.42578125" style="119" customWidth="1"/>
    <col min="9480" max="9480" width="4.85546875" style="119" customWidth="1"/>
    <col min="9481" max="9727" width="9.140625" style="119"/>
    <col min="9728" max="9728" width="26.5703125" style="119" customWidth="1"/>
    <col min="9729" max="9729" width="23.5703125" style="119" customWidth="1"/>
    <col min="9730" max="9730" width="9.140625" style="119"/>
    <col min="9731" max="9731" width="10.5703125" style="119" customWidth="1"/>
    <col min="9732" max="9732" width="11.7109375" style="119" customWidth="1"/>
    <col min="9733" max="9733" width="9.140625" style="119"/>
    <col min="9734" max="9734" width="0" style="119" hidden="1" customWidth="1"/>
    <col min="9735" max="9735" width="4.42578125" style="119" customWidth="1"/>
    <col min="9736" max="9736" width="4.85546875" style="119" customWidth="1"/>
    <col min="9737" max="9983" width="9.140625" style="119"/>
    <col min="9984" max="9984" width="26.5703125" style="119" customWidth="1"/>
    <col min="9985" max="9985" width="23.5703125" style="119" customWidth="1"/>
    <col min="9986" max="9986" width="9.140625" style="119"/>
    <col min="9987" max="9987" width="10.5703125" style="119" customWidth="1"/>
    <col min="9988" max="9988" width="11.7109375" style="119" customWidth="1"/>
    <col min="9989" max="9989" width="9.140625" style="119"/>
    <col min="9990" max="9990" width="0" style="119" hidden="1" customWidth="1"/>
    <col min="9991" max="9991" width="4.42578125" style="119" customWidth="1"/>
    <col min="9992" max="9992" width="4.85546875" style="119" customWidth="1"/>
    <col min="9993" max="10239" width="9.140625" style="119"/>
    <col min="10240" max="10240" width="26.5703125" style="119" customWidth="1"/>
    <col min="10241" max="10241" width="23.5703125" style="119" customWidth="1"/>
    <col min="10242" max="10242" width="9.140625" style="119"/>
    <col min="10243" max="10243" width="10.5703125" style="119" customWidth="1"/>
    <col min="10244" max="10244" width="11.7109375" style="119" customWidth="1"/>
    <col min="10245" max="10245" width="9.140625" style="119"/>
    <col min="10246" max="10246" width="0" style="119" hidden="1" customWidth="1"/>
    <col min="10247" max="10247" width="4.42578125" style="119" customWidth="1"/>
    <col min="10248" max="10248" width="4.85546875" style="119" customWidth="1"/>
    <col min="10249" max="10495" width="9.140625" style="119"/>
    <col min="10496" max="10496" width="26.5703125" style="119" customWidth="1"/>
    <col min="10497" max="10497" width="23.5703125" style="119" customWidth="1"/>
    <col min="10498" max="10498" width="9.140625" style="119"/>
    <col min="10499" max="10499" width="10.5703125" style="119" customWidth="1"/>
    <col min="10500" max="10500" width="11.7109375" style="119" customWidth="1"/>
    <col min="10501" max="10501" width="9.140625" style="119"/>
    <col min="10502" max="10502" width="0" style="119" hidden="1" customWidth="1"/>
    <col min="10503" max="10503" width="4.42578125" style="119" customWidth="1"/>
    <col min="10504" max="10504" width="4.85546875" style="119" customWidth="1"/>
    <col min="10505" max="10751" width="9.140625" style="119"/>
    <col min="10752" max="10752" width="26.5703125" style="119" customWidth="1"/>
    <col min="10753" max="10753" width="23.5703125" style="119" customWidth="1"/>
    <col min="10754" max="10754" width="9.140625" style="119"/>
    <col min="10755" max="10755" width="10.5703125" style="119" customWidth="1"/>
    <col min="10756" max="10756" width="11.7109375" style="119" customWidth="1"/>
    <col min="10757" max="10757" width="9.140625" style="119"/>
    <col min="10758" max="10758" width="0" style="119" hidden="1" customWidth="1"/>
    <col min="10759" max="10759" width="4.42578125" style="119" customWidth="1"/>
    <col min="10760" max="10760" width="4.85546875" style="119" customWidth="1"/>
    <col min="10761" max="11007" width="9.140625" style="119"/>
    <col min="11008" max="11008" width="26.5703125" style="119" customWidth="1"/>
    <col min="11009" max="11009" width="23.5703125" style="119" customWidth="1"/>
    <col min="11010" max="11010" width="9.140625" style="119"/>
    <col min="11011" max="11011" width="10.5703125" style="119" customWidth="1"/>
    <col min="11012" max="11012" width="11.7109375" style="119" customWidth="1"/>
    <col min="11013" max="11013" width="9.140625" style="119"/>
    <col min="11014" max="11014" width="0" style="119" hidden="1" customWidth="1"/>
    <col min="11015" max="11015" width="4.42578125" style="119" customWidth="1"/>
    <col min="11016" max="11016" width="4.85546875" style="119" customWidth="1"/>
    <col min="11017" max="11263" width="9.140625" style="119"/>
    <col min="11264" max="11264" width="26.5703125" style="119" customWidth="1"/>
    <col min="11265" max="11265" width="23.5703125" style="119" customWidth="1"/>
    <col min="11266" max="11266" width="9.140625" style="119"/>
    <col min="11267" max="11267" width="10.5703125" style="119" customWidth="1"/>
    <col min="11268" max="11268" width="11.7109375" style="119" customWidth="1"/>
    <col min="11269" max="11269" width="9.140625" style="119"/>
    <col min="11270" max="11270" width="0" style="119" hidden="1" customWidth="1"/>
    <col min="11271" max="11271" width="4.42578125" style="119" customWidth="1"/>
    <col min="11272" max="11272" width="4.85546875" style="119" customWidth="1"/>
    <col min="11273" max="11519" width="9.140625" style="119"/>
    <col min="11520" max="11520" width="26.5703125" style="119" customWidth="1"/>
    <col min="11521" max="11521" width="23.5703125" style="119" customWidth="1"/>
    <col min="11522" max="11522" width="9.140625" style="119"/>
    <col min="11523" max="11523" width="10.5703125" style="119" customWidth="1"/>
    <col min="11524" max="11524" width="11.7109375" style="119" customWidth="1"/>
    <col min="11525" max="11525" width="9.140625" style="119"/>
    <col min="11526" max="11526" width="0" style="119" hidden="1" customWidth="1"/>
    <col min="11527" max="11527" width="4.42578125" style="119" customWidth="1"/>
    <col min="11528" max="11528" width="4.85546875" style="119" customWidth="1"/>
    <col min="11529" max="11775" width="9.140625" style="119"/>
    <col min="11776" max="11776" width="26.5703125" style="119" customWidth="1"/>
    <col min="11777" max="11777" width="23.5703125" style="119" customWidth="1"/>
    <col min="11778" max="11778" width="9.140625" style="119"/>
    <col min="11779" max="11779" width="10.5703125" style="119" customWidth="1"/>
    <col min="11780" max="11780" width="11.7109375" style="119" customWidth="1"/>
    <col min="11781" max="11781" width="9.140625" style="119"/>
    <col min="11782" max="11782" width="0" style="119" hidden="1" customWidth="1"/>
    <col min="11783" max="11783" width="4.42578125" style="119" customWidth="1"/>
    <col min="11784" max="11784" width="4.85546875" style="119" customWidth="1"/>
    <col min="11785" max="12031" width="9.140625" style="119"/>
    <col min="12032" max="12032" width="26.5703125" style="119" customWidth="1"/>
    <col min="12033" max="12033" width="23.5703125" style="119" customWidth="1"/>
    <col min="12034" max="12034" width="9.140625" style="119"/>
    <col min="12035" max="12035" width="10.5703125" style="119" customWidth="1"/>
    <col min="12036" max="12036" width="11.7109375" style="119" customWidth="1"/>
    <col min="12037" max="12037" width="9.140625" style="119"/>
    <col min="12038" max="12038" width="0" style="119" hidden="1" customWidth="1"/>
    <col min="12039" max="12039" width="4.42578125" style="119" customWidth="1"/>
    <col min="12040" max="12040" width="4.85546875" style="119" customWidth="1"/>
    <col min="12041" max="12287" width="9.140625" style="119"/>
    <col min="12288" max="12288" width="26.5703125" style="119" customWidth="1"/>
    <col min="12289" max="12289" width="23.5703125" style="119" customWidth="1"/>
    <col min="12290" max="12290" width="9.140625" style="119"/>
    <col min="12291" max="12291" width="10.5703125" style="119" customWidth="1"/>
    <col min="12292" max="12292" width="11.7109375" style="119" customWidth="1"/>
    <col min="12293" max="12293" width="9.140625" style="119"/>
    <col min="12294" max="12294" width="0" style="119" hidden="1" customWidth="1"/>
    <col min="12295" max="12295" width="4.42578125" style="119" customWidth="1"/>
    <col min="12296" max="12296" width="4.85546875" style="119" customWidth="1"/>
    <col min="12297" max="12543" width="9.140625" style="119"/>
    <col min="12544" max="12544" width="26.5703125" style="119" customWidth="1"/>
    <col min="12545" max="12545" width="23.5703125" style="119" customWidth="1"/>
    <col min="12546" max="12546" width="9.140625" style="119"/>
    <col min="12547" max="12547" width="10.5703125" style="119" customWidth="1"/>
    <col min="12548" max="12548" width="11.7109375" style="119" customWidth="1"/>
    <col min="12549" max="12549" width="9.140625" style="119"/>
    <col min="12550" max="12550" width="0" style="119" hidden="1" customWidth="1"/>
    <col min="12551" max="12551" width="4.42578125" style="119" customWidth="1"/>
    <col min="12552" max="12552" width="4.85546875" style="119" customWidth="1"/>
    <col min="12553" max="12799" width="9.140625" style="119"/>
    <col min="12800" max="12800" width="26.5703125" style="119" customWidth="1"/>
    <col min="12801" max="12801" width="23.5703125" style="119" customWidth="1"/>
    <col min="12802" max="12802" width="9.140625" style="119"/>
    <col min="12803" max="12803" width="10.5703125" style="119" customWidth="1"/>
    <col min="12804" max="12804" width="11.7109375" style="119" customWidth="1"/>
    <col min="12805" max="12805" width="9.140625" style="119"/>
    <col min="12806" max="12806" width="0" style="119" hidden="1" customWidth="1"/>
    <col min="12807" max="12807" width="4.42578125" style="119" customWidth="1"/>
    <col min="12808" max="12808" width="4.85546875" style="119" customWidth="1"/>
    <col min="12809" max="13055" width="9.140625" style="119"/>
    <col min="13056" max="13056" width="26.5703125" style="119" customWidth="1"/>
    <col min="13057" max="13057" width="23.5703125" style="119" customWidth="1"/>
    <col min="13058" max="13058" width="9.140625" style="119"/>
    <col min="13059" max="13059" width="10.5703125" style="119" customWidth="1"/>
    <col min="13060" max="13060" width="11.7109375" style="119" customWidth="1"/>
    <col min="13061" max="13061" width="9.140625" style="119"/>
    <col min="13062" max="13062" width="0" style="119" hidden="1" customWidth="1"/>
    <col min="13063" max="13063" width="4.42578125" style="119" customWidth="1"/>
    <col min="13064" max="13064" width="4.85546875" style="119" customWidth="1"/>
    <col min="13065" max="13311" width="9.140625" style="119"/>
    <col min="13312" max="13312" width="26.5703125" style="119" customWidth="1"/>
    <col min="13313" max="13313" width="23.5703125" style="119" customWidth="1"/>
    <col min="13314" max="13314" width="9.140625" style="119"/>
    <col min="13315" max="13315" width="10.5703125" style="119" customWidth="1"/>
    <col min="13316" max="13316" width="11.7109375" style="119" customWidth="1"/>
    <col min="13317" max="13317" width="9.140625" style="119"/>
    <col min="13318" max="13318" width="0" style="119" hidden="1" customWidth="1"/>
    <col min="13319" max="13319" width="4.42578125" style="119" customWidth="1"/>
    <col min="13320" max="13320" width="4.85546875" style="119" customWidth="1"/>
    <col min="13321" max="13567" width="9.140625" style="119"/>
    <col min="13568" max="13568" width="26.5703125" style="119" customWidth="1"/>
    <col min="13569" max="13569" width="23.5703125" style="119" customWidth="1"/>
    <col min="13570" max="13570" width="9.140625" style="119"/>
    <col min="13571" max="13571" width="10.5703125" style="119" customWidth="1"/>
    <col min="13572" max="13572" width="11.7109375" style="119" customWidth="1"/>
    <col min="13573" max="13573" width="9.140625" style="119"/>
    <col min="13574" max="13574" width="0" style="119" hidden="1" customWidth="1"/>
    <col min="13575" max="13575" width="4.42578125" style="119" customWidth="1"/>
    <col min="13576" max="13576" width="4.85546875" style="119" customWidth="1"/>
    <col min="13577" max="13823" width="9.140625" style="119"/>
    <col min="13824" max="13824" width="26.5703125" style="119" customWidth="1"/>
    <col min="13825" max="13825" width="23.5703125" style="119" customWidth="1"/>
    <col min="13826" max="13826" width="9.140625" style="119"/>
    <col min="13827" max="13827" width="10.5703125" style="119" customWidth="1"/>
    <col min="13828" max="13828" width="11.7109375" style="119" customWidth="1"/>
    <col min="13829" max="13829" width="9.140625" style="119"/>
    <col min="13830" max="13830" width="0" style="119" hidden="1" customWidth="1"/>
    <col min="13831" max="13831" width="4.42578125" style="119" customWidth="1"/>
    <col min="13832" max="13832" width="4.85546875" style="119" customWidth="1"/>
    <col min="13833" max="14079" width="9.140625" style="119"/>
    <col min="14080" max="14080" width="26.5703125" style="119" customWidth="1"/>
    <col min="14081" max="14081" width="23.5703125" style="119" customWidth="1"/>
    <col min="14082" max="14082" width="9.140625" style="119"/>
    <col min="14083" max="14083" width="10.5703125" style="119" customWidth="1"/>
    <col min="14084" max="14084" width="11.7109375" style="119" customWidth="1"/>
    <col min="14085" max="14085" width="9.140625" style="119"/>
    <col min="14086" max="14086" width="0" style="119" hidden="1" customWidth="1"/>
    <col min="14087" max="14087" width="4.42578125" style="119" customWidth="1"/>
    <col min="14088" max="14088" width="4.85546875" style="119" customWidth="1"/>
    <col min="14089" max="14335" width="9.140625" style="119"/>
    <col min="14336" max="14336" width="26.5703125" style="119" customWidth="1"/>
    <col min="14337" max="14337" width="23.5703125" style="119" customWidth="1"/>
    <col min="14338" max="14338" width="9.140625" style="119"/>
    <col min="14339" max="14339" width="10.5703125" style="119" customWidth="1"/>
    <col min="14340" max="14340" width="11.7109375" style="119" customWidth="1"/>
    <col min="14341" max="14341" width="9.140625" style="119"/>
    <col min="14342" max="14342" width="0" style="119" hidden="1" customWidth="1"/>
    <col min="14343" max="14343" width="4.42578125" style="119" customWidth="1"/>
    <col min="14344" max="14344" width="4.85546875" style="119" customWidth="1"/>
    <col min="14345" max="14591" width="9.140625" style="119"/>
    <col min="14592" max="14592" width="26.5703125" style="119" customWidth="1"/>
    <col min="14593" max="14593" width="23.5703125" style="119" customWidth="1"/>
    <col min="14594" max="14594" width="9.140625" style="119"/>
    <col min="14595" max="14595" width="10.5703125" style="119" customWidth="1"/>
    <col min="14596" max="14596" width="11.7109375" style="119" customWidth="1"/>
    <col min="14597" max="14597" width="9.140625" style="119"/>
    <col min="14598" max="14598" width="0" style="119" hidden="1" customWidth="1"/>
    <col min="14599" max="14599" width="4.42578125" style="119" customWidth="1"/>
    <col min="14600" max="14600" width="4.85546875" style="119" customWidth="1"/>
    <col min="14601" max="14847" width="9.140625" style="119"/>
    <col min="14848" max="14848" width="26.5703125" style="119" customWidth="1"/>
    <col min="14849" max="14849" width="23.5703125" style="119" customWidth="1"/>
    <col min="14850" max="14850" width="9.140625" style="119"/>
    <col min="14851" max="14851" width="10.5703125" style="119" customWidth="1"/>
    <col min="14852" max="14852" width="11.7109375" style="119" customWidth="1"/>
    <col min="14853" max="14853" width="9.140625" style="119"/>
    <col min="14854" max="14854" width="0" style="119" hidden="1" customWidth="1"/>
    <col min="14855" max="14855" width="4.42578125" style="119" customWidth="1"/>
    <col min="14856" max="14856" width="4.85546875" style="119" customWidth="1"/>
    <col min="14857" max="15103" width="9.140625" style="119"/>
    <col min="15104" max="15104" width="26.5703125" style="119" customWidth="1"/>
    <col min="15105" max="15105" width="23.5703125" style="119" customWidth="1"/>
    <col min="15106" max="15106" width="9.140625" style="119"/>
    <col min="15107" max="15107" width="10.5703125" style="119" customWidth="1"/>
    <col min="15108" max="15108" width="11.7109375" style="119" customWidth="1"/>
    <col min="15109" max="15109" width="9.140625" style="119"/>
    <col min="15110" max="15110" width="0" style="119" hidden="1" customWidth="1"/>
    <col min="15111" max="15111" width="4.42578125" style="119" customWidth="1"/>
    <col min="15112" max="15112" width="4.85546875" style="119" customWidth="1"/>
    <col min="15113" max="15359" width="9.140625" style="119"/>
    <col min="15360" max="15360" width="26.5703125" style="119" customWidth="1"/>
    <col min="15361" max="15361" width="23.5703125" style="119" customWidth="1"/>
    <col min="15362" max="15362" width="9.140625" style="119"/>
    <col min="15363" max="15363" width="10.5703125" style="119" customWidth="1"/>
    <col min="15364" max="15364" width="11.7109375" style="119" customWidth="1"/>
    <col min="15365" max="15365" width="9.140625" style="119"/>
    <col min="15366" max="15366" width="0" style="119" hidden="1" customWidth="1"/>
    <col min="15367" max="15367" width="4.42578125" style="119" customWidth="1"/>
    <col min="15368" max="15368" width="4.85546875" style="119" customWidth="1"/>
    <col min="15369" max="15615" width="9.140625" style="119"/>
    <col min="15616" max="15616" width="26.5703125" style="119" customWidth="1"/>
    <col min="15617" max="15617" width="23.5703125" style="119" customWidth="1"/>
    <col min="15618" max="15618" width="9.140625" style="119"/>
    <col min="15619" max="15619" width="10.5703125" style="119" customWidth="1"/>
    <col min="15620" max="15620" width="11.7109375" style="119" customWidth="1"/>
    <col min="15621" max="15621" width="9.140625" style="119"/>
    <col min="15622" max="15622" width="0" style="119" hidden="1" customWidth="1"/>
    <col min="15623" max="15623" width="4.42578125" style="119" customWidth="1"/>
    <col min="15624" max="15624" width="4.85546875" style="119" customWidth="1"/>
    <col min="15625" max="15871" width="9.140625" style="119"/>
    <col min="15872" max="15872" width="26.5703125" style="119" customWidth="1"/>
    <col min="15873" max="15873" width="23.5703125" style="119" customWidth="1"/>
    <col min="15874" max="15874" width="9.140625" style="119"/>
    <col min="15875" max="15875" width="10.5703125" style="119" customWidth="1"/>
    <col min="15876" max="15876" width="11.7109375" style="119" customWidth="1"/>
    <col min="15877" max="15877" width="9.140625" style="119"/>
    <col min="15878" max="15878" width="0" style="119" hidden="1" customWidth="1"/>
    <col min="15879" max="15879" width="4.42578125" style="119" customWidth="1"/>
    <col min="15880" max="15880" width="4.85546875" style="119" customWidth="1"/>
    <col min="15881" max="16127" width="9.140625" style="119"/>
    <col min="16128" max="16128" width="26.5703125" style="119" customWidth="1"/>
    <col min="16129" max="16129" width="23.5703125" style="119" customWidth="1"/>
    <col min="16130" max="16130" width="9.140625" style="119"/>
    <col min="16131" max="16131" width="10.5703125" style="119" customWidth="1"/>
    <col min="16132" max="16132" width="11.7109375" style="119" customWidth="1"/>
    <col min="16133" max="16133" width="9.140625" style="119"/>
    <col min="16134" max="16134" width="0" style="119" hidden="1" customWidth="1"/>
    <col min="16135" max="16135" width="4.42578125" style="119" customWidth="1"/>
    <col min="16136" max="16136" width="4.85546875" style="119" customWidth="1"/>
    <col min="16137" max="16384" width="9.140625" style="119"/>
  </cols>
  <sheetData>
    <row r="3" spans="1:8" x14ac:dyDescent="0.2">
      <c r="D3" s="359" t="s">
        <v>363</v>
      </c>
    </row>
    <row r="4" spans="1:8" x14ac:dyDescent="0.2">
      <c r="D4" s="360" t="s">
        <v>334</v>
      </c>
    </row>
    <row r="8" spans="1:8" ht="20.25" x14ac:dyDescent="0.3">
      <c r="A8" s="118" t="s">
        <v>116</v>
      </c>
    </row>
    <row r="9" spans="1:8" ht="20.25" x14ac:dyDescent="0.3">
      <c r="A9" s="118" t="s">
        <v>117</v>
      </c>
    </row>
    <row r="11" spans="1:8" x14ac:dyDescent="0.2">
      <c r="A11" s="120" t="s">
        <v>118</v>
      </c>
    </row>
    <row r="12" spans="1:8" ht="13.5" thickBot="1" x14ac:dyDescent="0.25"/>
    <row r="13" spans="1:8" ht="15.75" x14ac:dyDescent="0.2">
      <c r="A13" s="428" t="s">
        <v>119</v>
      </c>
      <c r="B13" s="429"/>
      <c r="C13" s="429"/>
      <c r="D13" s="429"/>
      <c r="E13" s="429"/>
      <c r="F13" s="429"/>
      <c r="G13" s="429"/>
      <c r="H13" s="430"/>
    </row>
    <row r="14" spans="1:8" x14ac:dyDescent="0.2">
      <c r="A14" s="349" t="s">
        <v>333</v>
      </c>
      <c r="B14" s="350"/>
      <c r="C14" s="350"/>
      <c r="D14" s="350"/>
      <c r="E14" s="350"/>
      <c r="F14" s="350"/>
      <c r="G14" s="350"/>
      <c r="H14" s="351"/>
    </row>
    <row r="15" spans="1:8" x14ac:dyDescent="0.2">
      <c r="A15" s="431" t="s">
        <v>331</v>
      </c>
      <c r="B15" s="432"/>
      <c r="C15" s="432"/>
      <c r="D15" s="432"/>
      <c r="E15" s="432"/>
      <c r="F15" s="432"/>
      <c r="G15" s="432"/>
      <c r="H15" s="433"/>
    </row>
    <row r="16" spans="1:8" ht="13.5" thickBot="1" x14ac:dyDescent="0.25">
      <c r="A16" s="434" t="s">
        <v>330</v>
      </c>
      <c r="B16" s="435"/>
      <c r="C16" s="435"/>
      <c r="D16" s="435"/>
      <c r="E16" s="435"/>
      <c r="F16" s="435"/>
      <c r="G16" s="435"/>
      <c r="H16" s="436"/>
    </row>
    <row r="17" spans="1:9" x14ac:dyDescent="0.2">
      <c r="A17" s="437"/>
      <c r="B17" s="438"/>
      <c r="C17" s="438"/>
      <c r="D17" s="438"/>
      <c r="E17" s="438"/>
      <c r="F17" s="438"/>
      <c r="G17" s="438"/>
      <c r="H17" s="438"/>
    </row>
    <row r="18" spans="1:9" x14ac:dyDescent="0.2">
      <c r="A18" s="121" t="s">
        <v>120</v>
      </c>
      <c r="B18" s="122"/>
      <c r="C18" s="122"/>
      <c r="D18" s="123"/>
      <c r="E18" s="123"/>
      <c r="F18" s="123"/>
    </row>
    <row r="19" spans="1:9" x14ac:dyDescent="0.2">
      <c r="A19" s="124" t="s">
        <v>307</v>
      </c>
    </row>
    <row r="21" spans="1:9" x14ac:dyDescent="0.2">
      <c r="I21" s="125"/>
    </row>
    <row r="22" spans="1:9" ht="18" x14ac:dyDescent="0.25">
      <c r="A22" s="126" t="s">
        <v>121</v>
      </c>
      <c r="B22" s="127"/>
      <c r="C22" s="426" t="s">
        <v>122</v>
      </c>
      <c r="D22" s="427"/>
      <c r="E22" s="427"/>
    </row>
    <row r="23" spans="1:9" ht="18" x14ac:dyDescent="0.25">
      <c r="A23" s="128"/>
      <c r="B23" s="128"/>
    </row>
    <row r="24" spans="1:9" ht="18" x14ac:dyDescent="0.25">
      <c r="A24" s="126" t="s">
        <v>123</v>
      </c>
      <c r="B24" s="127"/>
      <c r="C24" s="426" t="s">
        <v>384</v>
      </c>
      <c r="D24" s="427"/>
      <c r="E24" s="427"/>
    </row>
    <row r="25" spans="1:9" ht="18" x14ac:dyDescent="0.25">
      <c r="A25" s="128"/>
      <c r="B25" s="128"/>
      <c r="C25" s="421"/>
      <c r="D25" s="422"/>
      <c r="E25" s="422"/>
    </row>
    <row r="26" spans="1:9" ht="18" x14ac:dyDescent="0.25">
      <c r="A26" s="129" t="s">
        <v>124</v>
      </c>
      <c r="B26" s="130"/>
      <c r="C26" s="423" t="s">
        <v>362</v>
      </c>
      <c r="D26" s="424"/>
      <c r="E26" s="425"/>
    </row>
    <row r="29" spans="1:9" ht="13.5" thickBot="1" x14ac:dyDescent="0.25"/>
    <row r="30" spans="1:9" x14ac:dyDescent="0.2">
      <c r="A30" s="131"/>
      <c r="B30" s="132"/>
      <c r="C30" s="132"/>
      <c r="D30" s="132"/>
      <c r="E30" s="133"/>
      <c r="F30" s="133"/>
      <c r="G30" s="134"/>
    </row>
    <row r="31" spans="1:9" x14ac:dyDescent="0.2">
      <c r="A31" s="135" t="s">
        <v>125</v>
      </c>
      <c r="B31" s="418" t="s">
        <v>126</v>
      </c>
      <c r="C31" s="419"/>
      <c r="D31" s="415" t="s">
        <v>385</v>
      </c>
      <c r="E31" s="416"/>
      <c r="F31" s="416"/>
      <c r="G31" s="136"/>
    </row>
    <row r="32" spans="1:9" x14ac:dyDescent="0.2">
      <c r="A32" s="135"/>
      <c r="B32" s="418" t="s">
        <v>127</v>
      </c>
      <c r="C32" s="419"/>
      <c r="D32" s="415" t="s">
        <v>386</v>
      </c>
      <c r="E32" s="416"/>
      <c r="F32" s="416"/>
      <c r="G32" s="136"/>
    </row>
    <row r="33" spans="1:7" x14ac:dyDescent="0.2">
      <c r="A33" s="135"/>
      <c r="B33" s="137"/>
      <c r="C33" s="138" t="s">
        <v>128</v>
      </c>
      <c r="D33" s="139" t="s">
        <v>387</v>
      </c>
      <c r="E33" s="138" t="s">
        <v>129</v>
      </c>
      <c r="F33" s="139">
        <v>2444</v>
      </c>
      <c r="G33" s="141"/>
    </row>
    <row r="34" spans="1:7" x14ac:dyDescent="0.2">
      <c r="A34" s="135"/>
      <c r="B34" s="137"/>
      <c r="C34" s="137"/>
      <c r="D34" s="137"/>
      <c r="E34" s="140"/>
      <c r="F34" s="137"/>
      <c r="G34" s="142"/>
    </row>
    <row r="35" spans="1:7" x14ac:dyDescent="0.2">
      <c r="A35" s="135" t="s">
        <v>130</v>
      </c>
      <c r="B35" s="418" t="s">
        <v>126</v>
      </c>
      <c r="C35" s="419"/>
      <c r="D35" s="420" t="s">
        <v>388</v>
      </c>
      <c r="E35" s="420"/>
      <c r="F35" s="420"/>
      <c r="G35" s="143"/>
    </row>
    <row r="36" spans="1:7" x14ac:dyDescent="0.2">
      <c r="A36" s="135"/>
      <c r="B36" s="418" t="s">
        <v>127</v>
      </c>
      <c r="C36" s="419"/>
      <c r="D36" s="420" t="s">
        <v>386</v>
      </c>
      <c r="E36" s="420"/>
      <c r="F36" s="420"/>
      <c r="G36" s="143"/>
    </row>
    <row r="37" spans="1:7" x14ac:dyDescent="0.2">
      <c r="A37" s="144"/>
      <c r="B37" s="137"/>
      <c r="C37" s="138" t="s">
        <v>128</v>
      </c>
      <c r="D37" s="139" t="s">
        <v>387</v>
      </c>
      <c r="E37" s="138" t="s">
        <v>129</v>
      </c>
      <c r="F37" s="139">
        <v>2444</v>
      </c>
      <c r="G37" s="141"/>
    </row>
    <row r="38" spans="1:7" ht="13.5" thickBot="1" x14ac:dyDescent="0.25">
      <c r="A38" s="145"/>
      <c r="B38" s="146"/>
      <c r="C38" s="146"/>
      <c r="D38" s="146"/>
      <c r="E38" s="147"/>
      <c r="F38" s="147"/>
      <c r="G38" s="148"/>
    </row>
    <row r="39" spans="1:7" x14ac:dyDescent="0.2">
      <c r="A39" s="131"/>
      <c r="B39" s="132"/>
      <c r="C39" s="132"/>
      <c r="D39" s="132"/>
      <c r="E39" s="133"/>
      <c r="F39" s="133"/>
      <c r="G39" s="134"/>
    </row>
    <row r="40" spans="1:7" x14ac:dyDescent="0.2">
      <c r="A40" s="135" t="s">
        <v>131</v>
      </c>
      <c r="B40" s="415" t="s">
        <v>389</v>
      </c>
      <c r="C40" s="416"/>
      <c r="D40" s="416"/>
      <c r="E40" s="416"/>
      <c r="F40" s="417"/>
      <c r="G40" s="142"/>
    </row>
    <row r="41" spans="1:7" x14ac:dyDescent="0.2">
      <c r="A41" s="135" t="s">
        <v>132</v>
      </c>
      <c r="B41" s="415" t="s">
        <v>390</v>
      </c>
      <c r="C41" s="416"/>
      <c r="D41" s="416"/>
      <c r="E41" s="416"/>
      <c r="F41" s="417"/>
      <c r="G41" s="142"/>
    </row>
    <row r="42" spans="1:7" x14ac:dyDescent="0.2">
      <c r="A42" s="135" t="s">
        <v>133</v>
      </c>
      <c r="B42" s="415" t="s">
        <v>391</v>
      </c>
      <c r="C42" s="416"/>
      <c r="D42" s="416"/>
      <c r="E42" s="416"/>
      <c r="F42" s="417"/>
      <c r="G42" s="142"/>
    </row>
    <row r="43" spans="1:7" ht="13.5" thickBot="1" x14ac:dyDescent="0.25">
      <c r="A43" s="145"/>
      <c r="B43" s="146"/>
      <c r="C43" s="146"/>
      <c r="D43" s="146"/>
      <c r="E43" s="147"/>
      <c r="F43" s="147"/>
      <c r="G43" s="148"/>
    </row>
  </sheetData>
  <mergeCells count="19">
    <mergeCell ref="C24:E24"/>
    <mergeCell ref="A13:H13"/>
    <mergeCell ref="A15:H15"/>
    <mergeCell ref="A16:H16"/>
    <mergeCell ref="A17:H17"/>
    <mergeCell ref="C22:E22"/>
    <mergeCell ref="C25:E25"/>
    <mergeCell ref="C26:E26"/>
    <mergeCell ref="B31:C31"/>
    <mergeCell ref="D31:F31"/>
    <mergeCell ref="B32:C32"/>
    <mergeCell ref="D32:F32"/>
    <mergeCell ref="B42:F42"/>
    <mergeCell ref="B35:C35"/>
    <mergeCell ref="D35:F35"/>
    <mergeCell ref="B36:C36"/>
    <mergeCell ref="D36:F36"/>
    <mergeCell ref="B40:F40"/>
    <mergeCell ref="B41:F41"/>
  </mergeCells>
  <dataValidations count="1">
    <dataValidation type="list" allowBlank="1" showInputMessage="1" showErrorMessage="1" sqref="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IX65562:IZ65562 ST65562:SV65562 ACP65562:ACR65562 AML65562:AMN65562 AWH65562:AWJ65562 BGD65562:BGF65562 BPZ65562:BQB65562 BZV65562:BZX65562 CJR65562:CJT65562 CTN65562:CTP65562 DDJ65562:DDL65562 DNF65562:DNH65562 DXB65562:DXD65562 EGX65562:EGZ65562 EQT65562:EQV65562 FAP65562:FAR65562 FKL65562:FKN65562 FUH65562:FUJ65562 GED65562:GEF65562 GNZ65562:GOB65562 GXV65562:GXX65562 HHR65562:HHT65562 HRN65562:HRP65562 IBJ65562:IBL65562 ILF65562:ILH65562 IVB65562:IVD65562 JEX65562:JEZ65562 JOT65562:JOV65562 JYP65562:JYR65562 KIL65562:KIN65562 KSH65562:KSJ65562 LCD65562:LCF65562 LLZ65562:LMB65562 LVV65562:LVX65562 MFR65562:MFT65562 MPN65562:MPP65562 MZJ65562:MZL65562 NJF65562:NJH65562 NTB65562:NTD65562 OCX65562:OCZ65562 OMT65562:OMV65562 OWP65562:OWR65562 PGL65562:PGN65562 PQH65562:PQJ65562 QAD65562:QAF65562 QJZ65562:QKB65562 QTV65562:QTX65562 RDR65562:RDT65562 RNN65562:RNP65562 RXJ65562:RXL65562 SHF65562:SHH65562 SRB65562:SRD65562 TAX65562:TAZ65562 TKT65562:TKV65562 TUP65562:TUR65562 UEL65562:UEN65562 UOH65562:UOJ65562 UYD65562:UYF65562 VHZ65562:VIB65562 VRV65562:VRX65562 WBR65562:WBT65562 WLN65562:WLP65562 WVJ65562:WVL65562 IX131098:IZ131098 ST131098:SV131098 ACP131098:ACR131098 AML131098:AMN131098 AWH131098:AWJ131098 BGD131098:BGF131098 BPZ131098:BQB131098 BZV131098:BZX131098 CJR131098:CJT131098 CTN131098:CTP131098 DDJ131098:DDL131098 DNF131098:DNH131098 DXB131098:DXD131098 EGX131098:EGZ131098 EQT131098:EQV131098 FAP131098:FAR131098 FKL131098:FKN131098 FUH131098:FUJ131098 GED131098:GEF131098 GNZ131098:GOB131098 GXV131098:GXX131098 HHR131098:HHT131098 HRN131098:HRP131098 IBJ131098:IBL131098 ILF131098:ILH131098 IVB131098:IVD131098 JEX131098:JEZ131098 JOT131098:JOV131098 JYP131098:JYR131098 KIL131098:KIN131098 KSH131098:KSJ131098 LCD131098:LCF131098 LLZ131098:LMB131098 LVV131098:LVX131098 MFR131098:MFT131098 MPN131098:MPP131098 MZJ131098:MZL131098 NJF131098:NJH131098 NTB131098:NTD131098 OCX131098:OCZ131098 OMT131098:OMV131098 OWP131098:OWR131098 PGL131098:PGN131098 PQH131098:PQJ131098 QAD131098:QAF131098 QJZ131098:QKB131098 QTV131098:QTX131098 RDR131098:RDT131098 RNN131098:RNP131098 RXJ131098:RXL131098 SHF131098:SHH131098 SRB131098:SRD131098 TAX131098:TAZ131098 TKT131098:TKV131098 TUP131098:TUR131098 UEL131098:UEN131098 UOH131098:UOJ131098 UYD131098:UYF131098 VHZ131098:VIB131098 VRV131098:VRX131098 WBR131098:WBT131098 WLN131098:WLP131098 WVJ131098:WVL131098 IX196634:IZ196634 ST196634:SV196634 ACP196634:ACR196634 AML196634:AMN196634 AWH196634:AWJ196634 BGD196634:BGF196634 BPZ196634:BQB196634 BZV196634:BZX196634 CJR196634:CJT196634 CTN196634:CTP196634 DDJ196634:DDL196634 DNF196634:DNH196634 DXB196634:DXD196634 EGX196634:EGZ196634 EQT196634:EQV196634 FAP196634:FAR196634 FKL196634:FKN196634 FUH196634:FUJ196634 GED196634:GEF196634 GNZ196634:GOB196634 GXV196634:GXX196634 HHR196634:HHT196634 HRN196634:HRP196634 IBJ196634:IBL196634 ILF196634:ILH196634 IVB196634:IVD196634 JEX196634:JEZ196634 JOT196634:JOV196634 JYP196634:JYR196634 KIL196634:KIN196634 KSH196634:KSJ196634 LCD196634:LCF196634 LLZ196634:LMB196634 LVV196634:LVX196634 MFR196634:MFT196634 MPN196634:MPP196634 MZJ196634:MZL196634 NJF196634:NJH196634 NTB196634:NTD196634 OCX196634:OCZ196634 OMT196634:OMV196634 OWP196634:OWR196634 PGL196634:PGN196634 PQH196634:PQJ196634 QAD196634:QAF196634 QJZ196634:QKB196634 QTV196634:QTX196634 RDR196634:RDT196634 RNN196634:RNP196634 RXJ196634:RXL196634 SHF196634:SHH196634 SRB196634:SRD196634 TAX196634:TAZ196634 TKT196634:TKV196634 TUP196634:TUR196634 UEL196634:UEN196634 UOH196634:UOJ196634 UYD196634:UYF196634 VHZ196634:VIB196634 VRV196634:VRX196634 WBR196634:WBT196634 WLN196634:WLP196634 WVJ196634:WVL196634 IX262170:IZ262170 ST262170:SV262170 ACP262170:ACR262170 AML262170:AMN262170 AWH262170:AWJ262170 BGD262170:BGF262170 BPZ262170:BQB262170 BZV262170:BZX262170 CJR262170:CJT262170 CTN262170:CTP262170 DDJ262170:DDL262170 DNF262170:DNH262170 DXB262170:DXD262170 EGX262170:EGZ262170 EQT262170:EQV262170 FAP262170:FAR262170 FKL262170:FKN262170 FUH262170:FUJ262170 GED262170:GEF262170 GNZ262170:GOB262170 GXV262170:GXX262170 HHR262170:HHT262170 HRN262170:HRP262170 IBJ262170:IBL262170 ILF262170:ILH262170 IVB262170:IVD262170 JEX262170:JEZ262170 JOT262170:JOV262170 JYP262170:JYR262170 KIL262170:KIN262170 KSH262170:KSJ262170 LCD262170:LCF262170 LLZ262170:LMB262170 LVV262170:LVX262170 MFR262170:MFT262170 MPN262170:MPP262170 MZJ262170:MZL262170 NJF262170:NJH262170 NTB262170:NTD262170 OCX262170:OCZ262170 OMT262170:OMV262170 OWP262170:OWR262170 PGL262170:PGN262170 PQH262170:PQJ262170 QAD262170:QAF262170 QJZ262170:QKB262170 QTV262170:QTX262170 RDR262170:RDT262170 RNN262170:RNP262170 RXJ262170:RXL262170 SHF262170:SHH262170 SRB262170:SRD262170 TAX262170:TAZ262170 TKT262170:TKV262170 TUP262170:TUR262170 UEL262170:UEN262170 UOH262170:UOJ262170 UYD262170:UYF262170 VHZ262170:VIB262170 VRV262170:VRX262170 WBR262170:WBT262170 WLN262170:WLP262170 WVJ262170:WVL262170 IX327706:IZ327706 ST327706:SV327706 ACP327706:ACR327706 AML327706:AMN327706 AWH327706:AWJ327706 BGD327706:BGF327706 BPZ327706:BQB327706 BZV327706:BZX327706 CJR327706:CJT327706 CTN327706:CTP327706 DDJ327706:DDL327706 DNF327706:DNH327706 DXB327706:DXD327706 EGX327706:EGZ327706 EQT327706:EQV327706 FAP327706:FAR327706 FKL327706:FKN327706 FUH327706:FUJ327706 GED327706:GEF327706 GNZ327706:GOB327706 GXV327706:GXX327706 HHR327706:HHT327706 HRN327706:HRP327706 IBJ327706:IBL327706 ILF327706:ILH327706 IVB327706:IVD327706 JEX327706:JEZ327706 JOT327706:JOV327706 JYP327706:JYR327706 KIL327706:KIN327706 KSH327706:KSJ327706 LCD327706:LCF327706 LLZ327706:LMB327706 LVV327706:LVX327706 MFR327706:MFT327706 MPN327706:MPP327706 MZJ327706:MZL327706 NJF327706:NJH327706 NTB327706:NTD327706 OCX327706:OCZ327706 OMT327706:OMV327706 OWP327706:OWR327706 PGL327706:PGN327706 PQH327706:PQJ327706 QAD327706:QAF327706 QJZ327706:QKB327706 QTV327706:QTX327706 RDR327706:RDT327706 RNN327706:RNP327706 RXJ327706:RXL327706 SHF327706:SHH327706 SRB327706:SRD327706 TAX327706:TAZ327706 TKT327706:TKV327706 TUP327706:TUR327706 UEL327706:UEN327706 UOH327706:UOJ327706 UYD327706:UYF327706 VHZ327706:VIB327706 VRV327706:VRX327706 WBR327706:WBT327706 WLN327706:WLP327706 WVJ327706:WVL327706 IX393242:IZ393242 ST393242:SV393242 ACP393242:ACR393242 AML393242:AMN393242 AWH393242:AWJ393242 BGD393242:BGF393242 BPZ393242:BQB393242 BZV393242:BZX393242 CJR393242:CJT393242 CTN393242:CTP393242 DDJ393242:DDL393242 DNF393242:DNH393242 DXB393242:DXD393242 EGX393242:EGZ393242 EQT393242:EQV393242 FAP393242:FAR393242 FKL393242:FKN393242 FUH393242:FUJ393242 GED393242:GEF393242 GNZ393242:GOB393242 GXV393242:GXX393242 HHR393242:HHT393242 HRN393242:HRP393242 IBJ393242:IBL393242 ILF393242:ILH393242 IVB393242:IVD393242 JEX393242:JEZ393242 JOT393242:JOV393242 JYP393242:JYR393242 KIL393242:KIN393242 KSH393242:KSJ393242 LCD393242:LCF393242 LLZ393242:LMB393242 LVV393242:LVX393242 MFR393242:MFT393242 MPN393242:MPP393242 MZJ393242:MZL393242 NJF393242:NJH393242 NTB393242:NTD393242 OCX393242:OCZ393242 OMT393242:OMV393242 OWP393242:OWR393242 PGL393242:PGN393242 PQH393242:PQJ393242 QAD393242:QAF393242 QJZ393242:QKB393242 QTV393242:QTX393242 RDR393242:RDT393242 RNN393242:RNP393242 RXJ393242:RXL393242 SHF393242:SHH393242 SRB393242:SRD393242 TAX393242:TAZ393242 TKT393242:TKV393242 TUP393242:TUR393242 UEL393242:UEN393242 UOH393242:UOJ393242 UYD393242:UYF393242 VHZ393242:VIB393242 VRV393242:VRX393242 WBR393242:WBT393242 WLN393242:WLP393242 WVJ393242:WVL393242 IX458778:IZ458778 ST458778:SV458778 ACP458778:ACR458778 AML458778:AMN458778 AWH458778:AWJ458778 BGD458778:BGF458778 BPZ458778:BQB458778 BZV458778:BZX458778 CJR458778:CJT458778 CTN458778:CTP458778 DDJ458778:DDL458778 DNF458778:DNH458778 DXB458778:DXD458778 EGX458778:EGZ458778 EQT458778:EQV458778 FAP458778:FAR458778 FKL458778:FKN458778 FUH458778:FUJ458778 GED458778:GEF458778 GNZ458778:GOB458778 GXV458778:GXX458778 HHR458778:HHT458778 HRN458778:HRP458778 IBJ458778:IBL458778 ILF458778:ILH458778 IVB458778:IVD458778 JEX458778:JEZ458778 JOT458778:JOV458778 JYP458778:JYR458778 KIL458778:KIN458778 KSH458778:KSJ458778 LCD458778:LCF458778 LLZ458778:LMB458778 LVV458778:LVX458778 MFR458778:MFT458778 MPN458778:MPP458778 MZJ458778:MZL458778 NJF458778:NJH458778 NTB458778:NTD458778 OCX458778:OCZ458778 OMT458778:OMV458778 OWP458778:OWR458778 PGL458778:PGN458778 PQH458778:PQJ458778 QAD458778:QAF458778 QJZ458778:QKB458778 QTV458778:QTX458778 RDR458778:RDT458778 RNN458778:RNP458778 RXJ458778:RXL458778 SHF458778:SHH458778 SRB458778:SRD458778 TAX458778:TAZ458778 TKT458778:TKV458778 TUP458778:TUR458778 UEL458778:UEN458778 UOH458778:UOJ458778 UYD458778:UYF458778 VHZ458778:VIB458778 VRV458778:VRX458778 WBR458778:WBT458778 WLN458778:WLP458778 WVJ458778:WVL458778 IX524314:IZ524314 ST524314:SV524314 ACP524314:ACR524314 AML524314:AMN524314 AWH524314:AWJ524314 BGD524314:BGF524314 BPZ524314:BQB524314 BZV524314:BZX524314 CJR524314:CJT524314 CTN524314:CTP524314 DDJ524314:DDL524314 DNF524314:DNH524314 DXB524314:DXD524314 EGX524314:EGZ524314 EQT524314:EQV524314 FAP524314:FAR524314 FKL524314:FKN524314 FUH524314:FUJ524314 GED524314:GEF524314 GNZ524314:GOB524314 GXV524314:GXX524314 HHR524314:HHT524314 HRN524314:HRP524314 IBJ524314:IBL524314 ILF524314:ILH524314 IVB524314:IVD524314 JEX524314:JEZ524314 JOT524314:JOV524314 JYP524314:JYR524314 KIL524314:KIN524314 KSH524314:KSJ524314 LCD524314:LCF524314 LLZ524314:LMB524314 LVV524314:LVX524314 MFR524314:MFT524314 MPN524314:MPP524314 MZJ524314:MZL524314 NJF524314:NJH524314 NTB524314:NTD524314 OCX524314:OCZ524314 OMT524314:OMV524314 OWP524314:OWR524314 PGL524314:PGN524314 PQH524314:PQJ524314 QAD524314:QAF524314 QJZ524314:QKB524314 QTV524314:QTX524314 RDR524314:RDT524314 RNN524314:RNP524314 RXJ524314:RXL524314 SHF524314:SHH524314 SRB524314:SRD524314 TAX524314:TAZ524314 TKT524314:TKV524314 TUP524314:TUR524314 UEL524314:UEN524314 UOH524314:UOJ524314 UYD524314:UYF524314 VHZ524314:VIB524314 VRV524314:VRX524314 WBR524314:WBT524314 WLN524314:WLP524314 WVJ524314:WVL524314 IX589850:IZ589850 ST589850:SV589850 ACP589850:ACR589850 AML589850:AMN589850 AWH589850:AWJ589850 BGD589850:BGF589850 BPZ589850:BQB589850 BZV589850:BZX589850 CJR589850:CJT589850 CTN589850:CTP589850 DDJ589850:DDL589850 DNF589850:DNH589850 DXB589850:DXD589850 EGX589850:EGZ589850 EQT589850:EQV589850 FAP589850:FAR589850 FKL589850:FKN589850 FUH589850:FUJ589850 GED589850:GEF589850 GNZ589850:GOB589850 GXV589850:GXX589850 HHR589850:HHT589850 HRN589850:HRP589850 IBJ589850:IBL589850 ILF589850:ILH589850 IVB589850:IVD589850 JEX589850:JEZ589850 JOT589850:JOV589850 JYP589850:JYR589850 KIL589850:KIN589850 KSH589850:KSJ589850 LCD589850:LCF589850 LLZ589850:LMB589850 LVV589850:LVX589850 MFR589850:MFT589850 MPN589850:MPP589850 MZJ589850:MZL589850 NJF589850:NJH589850 NTB589850:NTD589850 OCX589850:OCZ589850 OMT589850:OMV589850 OWP589850:OWR589850 PGL589850:PGN589850 PQH589850:PQJ589850 QAD589850:QAF589850 QJZ589850:QKB589850 QTV589850:QTX589850 RDR589850:RDT589850 RNN589850:RNP589850 RXJ589850:RXL589850 SHF589850:SHH589850 SRB589850:SRD589850 TAX589850:TAZ589850 TKT589850:TKV589850 TUP589850:TUR589850 UEL589850:UEN589850 UOH589850:UOJ589850 UYD589850:UYF589850 VHZ589850:VIB589850 VRV589850:VRX589850 WBR589850:WBT589850 WLN589850:WLP589850 WVJ589850:WVL589850 IX655386:IZ655386 ST655386:SV655386 ACP655386:ACR655386 AML655386:AMN655386 AWH655386:AWJ655386 BGD655386:BGF655386 BPZ655386:BQB655386 BZV655386:BZX655386 CJR655386:CJT655386 CTN655386:CTP655386 DDJ655386:DDL655386 DNF655386:DNH655386 DXB655386:DXD655386 EGX655386:EGZ655386 EQT655386:EQV655386 FAP655386:FAR655386 FKL655386:FKN655386 FUH655386:FUJ655386 GED655386:GEF655386 GNZ655386:GOB655386 GXV655386:GXX655386 HHR655386:HHT655386 HRN655386:HRP655386 IBJ655386:IBL655386 ILF655386:ILH655386 IVB655386:IVD655386 JEX655386:JEZ655386 JOT655386:JOV655386 JYP655386:JYR655386 KIL655386:KIN655386 KSH655386:KSJ655386 LCD655386:LCF655386 LLZ655386:LMB655386 LVV655386:LVX655386 MFR655386:MFT655386 MPN655386:MPP655386 MZJ655386:MZL655386 NJF655386:NJH655386 NTB655386:NTD655386 OCX655386:OCZ655386 OMT655386:OMV655386 OWP655386:OWR655386 PGL655386:PGN655386 PQH655386:PQJ655386 QAD655386:QAF655386 QJZ655386:QKB655386 QTV655386:QTX655386 RDR655386:RDT655386 RNN655386:RNP655386 RXJ655386:RXL655386 SHF655386:SHH655386 SRB655386:SRD655386 TAX655386:TAZ655386 TKT655386:TKV655386 TUP655386:TUR655386 UEL655386:UEN655386 UOH655386:UOJ655386 UYD655386:UYF655386 VHZ655386:VIB655386 VRV655386:VRX655386 WBR655386:WBT655386 WLN655386:WLP655386 WVJ655386:WVL655386 IX720922:IZ720922 ST720922:SV720922 ACP720922:ACR720922 AML720922:AMN720922 AWH720922:AWJ720922 BGD720922:BGF720922 BPZ720922:BQB720922 BZV720922:BZX720922 CJR720922:CJT720922 CTN720922:CTP720922 DDJ720922:DDL720922 DNF720922:DNH720922 DXB720922:DXD720922 EGX720922:EGZ720922 EQT720922:EQV720922 FAP720922:FAR720922 FKL720922:FKN720922 FUH720922:FUJ720922 GED720922:GEF720922 GNZ720922:GOB720922 GXV720922:GXX720922 HHR720922:HHT720922 HRN720922:HRP720922 IBJ720922:IBL720922 ILF720922:ILH720922 IVB720922:IVD720922 JEX720922:JEZ720922 JOT720922:JOV720922 JYP720922:JYR720922 KIL720922:KIN720922 KSH720922:KSJ720922 LCD720922:LCF720922 LLZ720922:LMB720922 LVV720922:LVX720922 MFR720922:MFT720922 MPN720922:MPP720922 MZJ720922:MZL720922 NJF720922:NJH720922 NTB720922:NTD720922 OCX720922:OCZ720922 OMT720922:OMV720922 OWP720922:OWR720922 PGL720922:PGN720922 PQH720922:PQJ720922 QAD720922:QAF720922 QJZ720922:QKB720922 QTV720922:QTX720922 RDR720922:RDT720922 RNN720922:RNP720922 RXJ720922:RXL720922 SHF720922:SHH720922 SRB720922:SRD720922 TAX720922:TAZ720922 TKT720922:TKV720922 TUP720922:TUR720922 UEL720922:UEN720922 UOH720922:UOJ720922 UYD720922:UYF720922 VHZ720922:VIB720922 VRV720922:VRX720922 WBR720922:WBT720922 WLN720922:WLP720922 WVJ720922:WVL720922 IX786458:IZ786458 ST786458:SV786458 ACP786458:ACR786458 AML786458:AMN786458 AWH786458:AWJ786458 BGD786458:BGF786458 BPZ786458:BQB786458 BZV786458:BZX786458 CJR786458:CJT786458 CTN786458:CTP786458 DDJ786458:DDL786458 DNF786458:DNH786458 DXB786458:DXD786458 EGX786458:EGZ786458 EQT786458:EQV786458 FAP786458:FAR786458 FKL786458:FKN786458 FUH786458:FUJ786458 GED786458:GEF786458 GNZ786458:GOB786458 GXV786458:GXX786458 HHR786458:HHT786458 HRN786458:HRP786458 IBJ786458:IBL786458 ILF786458:ILH786458 IVB786458:IVD786458 JEX786458:JEZ786458 JOT786458:JOV786458 JYP786458:JYR786458 KIL786458:KIN786458 KSH786458:KSJ786458 LCD786458:LCF786458 LLZ786458:LMB786458 LVV786458:LVX786458 MFR786458:MFT786458 MPN786458:MPP786458 MZJ786458:MZL786458 NJF786458:NJH786458 NTB786458:NTD786458 OCX786458:OCZ786458 OMT786458:OMV786458 OWP786458:OWR786458 PGL786458:PGN786458 PQH786458:PQJ786458 QAD786458:QAF786458 QJZ786458:QKB786458 QTV786458:QTX786458 RDR786458:RDT786458 RNN786458:RNP786458 RXJ786458:RXL786458 SHF786458:SHH786458 SRB786458:SRD786458 TAX786458:TAZ786458 TKT786458:TKV786458 TUP786458:TUR786458 UEL786458:UEN786458 UOH786458:UOJ786458 UYD786458:UYF786458 VHZ786458:VIB786458 VRV786458:VRX786458 WBR786458:WBT786458 WLN786458:WLP786458 WVJ786458:WVL786458 IX851994:IZ851994 ST851994:SV851994 ACP851994:ACR851994 AML851994:AMN851994 AWH851994:AWJ851994 BGD851994:BGF851994 BPZ851994:BQB851994 BZV851994:BZX851994 CJR851994:CJT851994 CTN851994:CTP851994 DDJ851994:DDL851994 DNF851994:DNH851994 DXB851994:DXD851994 EGX851994:EGZ851994 EQT851994:EQV851994 FAP851994:FAR851994 FKL851994:FKN851994 FUH851994:FUJ851994 GED851994:GEF851994 GNZ851994:GOB851994 GXV851994:GXX851994 HHR851994:HHT851994 HRN851994:HRP851994 IBJ851994:IBL851994 ILF851994:ILH851994 IVB851994:IVD851994 JEX851994:JEZ851994 JOT851994:JOV851994 JYP851994:JYR851994 KIL851994:KIN851994 KSH851994:KSJ851994 LCD851994:LCF851994 LLZ851994:LMB851994 LVV851994:LVX851994 MFR851994:MFT851994 MPN851994:MPP851994 MZJ851994:MZL851994 NJF851994:NJH851994 NTB851994:NTD851994 OCX851994:OCZ851994 OMT851994:OMV851994 OWP851994:OWR851994 PGL851994:PGN851994 PQH851994:PQJ851994 QAD851994:QAF851994 QJZ851994:QKB851994 QTV851994:QTX851994 RDR851994:RDT851994 RNN851994:RNP851994 RXJ851994:RXL851994 SHF851994:SHH851994 SRB851994:SRD851994 TAX851994:TAZ851994 TKT851994:TKV851994 TUP851994:TUR851994 UEL851994:UEN851994 UOH851994:UOJ851994 UYD851994:UYF851994 VHZ851994:VIB851994 VRV851994:VRX851994 WBR851994:WBT851994 WLN851994:WLP851994 WVJ851994:WVL851994 IX917530:IZ917530 ST917530:SV917530 ACP917530:ACR917530 AML917530:AMN917530 AWH917530:AWJ917530 BGD917530:BGF917530 BPZ917530:BQB917530 BZV917530:BZX917530 CJR917530:CJT917530 CTN917530:CTP917530 DDJ917530:DDL917530 DNF917530:DNH917530 DXB917530:DXD917530 EGX917530:EGZ917530 EQT917530:EQV917530 FAP917530:FAR917530 FKL917530:FKN917530 FUH917530:FUJ917530 GED917530:GEF917530 GNZ917530:GOB917530 GXV917530:GXX917530 HHR917530:HHT917530 HRN917530:HRP917530 IBJ917530:IBL917530 ILF917530:ILH917530 IVB917530:IVD917530 JEX917530:JEZ917530 JOT917530:JOV917530 JYP917530:JYR917530 KIL917530:KIN917530 KSH917530:KSJ917530 LCD917530:LCF917530 LLZ917530:LMB917530 LVV917530:LVX917530 MFR917530:MFT917530 MPN917530:MPP917530 MZJ917530:MZL917530 NJF917530:NJH917530 NTB917530:NTD917530 OCX917530:OCZ917530 OMT917530:OMV917530 OWP917530:OWR917530 PGL917530:PGN917530 PQH917530:PQJ917530 QAD917530:QAF917530 QJZ917530:QKB917530 QTV917530:QTX917530 RDR917530:RDT917530 RNN917530:RNP917530 RXJ917530:RXL917530 SHF917530:SHH917530 SRB917530:SRD917530 TAX917530:TAZ917530 TKT917530:TKV917530 TUP917530:TUR917530 UEL917530:UEN917530 UOH917530:UOJ917530 UYD917530:UYF917530 VHZ917530:VIB917530 VRV917530:VRX917530 WBR917530:WBT917530 WLN917530:WLP917530 WVJ917530:WVL917530 IX983066:IZ983066 ST983066:SV983066 ACP983066:ACR983066 AML983066:AMN983066 AWH983066:AWJ983066 BGD983066:BGF983066 BPZ983066:BQB983066 BZV983066:BZX983066 CJR983066:CJT983066 CTN983066:CTP983066 DDJ983066:DDL983066 DNF983066:DNH983066 DXB983066:DXD983066 EGX983066:EGZ983066 EQT983066:EQV983066 FAP983066:FAR983066 FKL983066:FKN983066 FUH983066:FUJ983066 GED983066:GEF983066 GNZ983066:GOB983066 GXV983066:GXX983066 HHR983066:HHT983066 HRN983066:HRP983066 IBJ983066:IBL983066 ILF983066:ILH983066 IVB983066:IVD983066 JEX983066:JEZ983066 JOT983066:JOV983066 JYP983066:JYR983066 KIL983066:KIN983066 KSH983066:KSJ983066 LCD983066:LCF983066 LLZ983066:LMB983066 LVV983066:LVX983066 MFR983066:MFT983066 MPN983066:MPP983066 MZJ983066:MZL983066 NJF983066:NJH983066 NTB983066:NTD983066 OCX983066:OCZ983066 OMT983066:OMV983066 OWP983066:OWR983066 PGL983066:PGN983066 PQH983066:PQJ983066 QAD983066:QAF983066 QJZ983066:QKB983066 QTV983066:QTX983066 RDR983066:RDT983066 RNN983066:RNP983066 RXJ983066:RXL983066 SHF983066:SHH983066 SRB983066:SRD983066 TAX983066:TAZ983066 TKT983066:TKV983066 TUP983066:TUR983066 UEL983066:UEN983066 UOH983066:UOJ983066 UYD983066:UYF983066 VHZ983066:VIB983066 VRV983066:VRX983066 WBR983066:WBT983066 WLN983066:WLP983066 WVJ983066:WVL983066 C983066:E983066 C917530:E917530 C851994:E851994 C786458:E786458 C720922:E720922 C655386:E655386 C589850:E589850 C524314:E524314 C458778:E458778 C393242:E393242 C327706:E327706 C262170:E262170 C196634:E196634 C131098:E131098 C65562:E65562 C26:E26">
      <formula1>"2012-13, 2013-14"</formula1>
    </dataValidation>
  </dataValidations>
  <hyperlinks>
    <hyperlink ref="D4" location="Amendments!A1" display="Click here for details."/>
  </hyperlinks>
  <pageMargins left="0.35433070866141736" right="0.35433070866141736" top="0.59055118110236227" bottom="0.59055118110236227" header="0.51181102362204722" footer="0.11811023622047245"/>
  <pageSetup paperSize="9" scale="98" fitToHeight="100" orientation="portrait" r:id="rId1"/>
  <headerFooter scaleWithDoc="0" alignWithMargins="0">
    <oddFooter>&amp;L&amp;8&amp;D&amp;C&amp;8&amp; Template: &amp;A
&amp;F&amp;R&amp;8&amp;P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R35"/>
  <sheetViews>
    <sheetView view="pageBreakPreview" zoomScaleNormal="100" zoomScaleSheetLayoutView="100" workbookViewId="0">
      <selection activeCell="C12" sqref="C12"/>
    </sheetView>
  </sheetViews>
  <sheetFormatPr defaultRowHeight="15" x14ac:dyDescent="0.2"/>
  <cols>
    <col min="1" max="1" width="11.85546875" style="36" customWidth="1"/>
    <col min="2" max="2" width="46.28515625" style="36" customWidth="1"/>
    <col min="3" max="3" width="19.28515625" style="36" customWidth="1"/>
    <col min="4" max="4" width="9.140625" style="36"/>
    <col min="5" max="5" width="10.42578125" style="36" customWidth="1"/>
    <col min="6" max="16384" width="9.140625" style="36"/>
  </cols>
  <sheetData>
    <row r="1" spans="2:5" ht="23.25" customHeight="1" x14ac:dyDescent="0.3">
      <c r="B1" s="2" t="s">
        <v>122</v>
      </c>
    </row>
    <row r="2" spans="2:5" ht="17.25" customHeight="1" x14ac:dyDescent="0.3">
      <c r="B2" s="37" t="s">
        <v>0</v>
      </c>
    </row>
    <row r="3" spans="2:5" ht="17.25" customHeight="1" x14ac:dyDescent="0.3">
      <c r="B3" s="2" t="str">
        <f>Cover!C26</f>
        <v>2013-14</v>
      </c>
    </row>
    <row r="4" spans="2:5" ht="17.25" customHeight="1" x14ac:dyDescent="0.3">
      <c r="B4" s="2"/>
    </row>
    <row r="5" spans="2:5" ht="27.75" customHeight="1" x14ac:dyDescent="0.2">
      <c r="B5" s="522" t="s">
        <v>302</v>
      </c>
      <c r="C5" s="523"/>
    </row>
    <row r="6" spans="2:5" ht="13.5" customHeight="1" x14ac:dyDescent="0.2">
      <c r="B6" s="39"/>
      <c r="C6" s="39"/>
      <c r="D6" s="39"/>
      <c r="E6" s="39"/>
    </row>
    <row r="7" spans="2:5" ht="15.75" x14ac:dyDescent="0.25">
      <c r="B7" s="40" t="s">
        <v>1</v>
      </c>
      <c r="C7" s="40"/>
    </row>
    <row r="8" spans="2:5" ht="15.75" x14ac:dyDescent="0.25">
      <c r="B8" s="40"/>
      <c r="C8" s="40"/>
    </row>
    <row r="9" spans="2:5" ht="72" customHeight="1" x14ac:dyDescent="0.2">
      <c r="B9" s="528" t="s">
        <v>332</v>
      </c>
      <c r="C9" s="529"/>
    </row>
    <row r="10" spans="2:5" ht="15.75" x14ac:dyDescent="0.25">
      <c r="B10" s="40"/>
      <c r="C10" s="40"/>
    </row>
    <row r="11" spans="2:5" x14ac:dyDescent="0.2">
      <c r="B11" s="42"/>
      <c r="C11" s="336" t="s">
        <v>89</v>
      </c>
    </row>
    <row r="12" spans="2:5" x14ac:dyDescent="0.2">
      <c r="B12" s="348" t="s">
        <v>81</v>
      </c>
      <c r="C12" s="395">
        <f>'8. Maintenance'!H18+'10. Operating costs'!H20</f>
        <v>455471.22861502296</v>
      </c>
    </row>
    <row r="13" spans="2:5" x14ac:dyDescent="0.2">
      <c r="B13" s="43" t="s">
        <v>2</v>
      </c>
      <c r="C13" s="396">
        <v>166.63383093645064</v>
      </c>
    </row>
    <row r="14" spans="2:5" x14ac:dyDescent="0.2">
      <c r="B14" s="43" t="s">
        <v>3</v>
      </c>
      <c r="C14" s="396" t="s">
        <v>85</v>
      </c>
    </row>
    <row r="15" spans="2:5" x14ac:dyDescent="0.2">
      <c r="B15" s="43" t="s">
        <v>107</v>
      </c>
      <c r="C15" s="396">
        <v>4565.31801</v>
      </c>
    </row>
    <row r="16" spans="2:5" x14ac:dyDescent="0.2">
      <c r="B16" s="43" t="s">
        <v>4</v>
      </c>
      <c r="C16" s="396">
        <v>20601.931788328482</v>
      </c>
    </row>
    <row r="17" spans="2:11" x14ac:dyDescent="0.2">
      <c r="B17" s="43" t="s">
        <v>5</v>
      </c>
      <c r="C17" s="396" t="s">
        <v>85</v>
      </c>
    </row>
    <row r="18" spans="2:11" x14ac:dyDescent="0.2">
      <c r="B18" s="43" t="s">
        <v>6</v>
      </c>
      <c r="C18" s="396" t="s">
        <v>85</v>
      </c>
    </row>
    <row r="19" spans="2:11" x14ac:dyDescent="0.2">
      <c r="B19" s="43" t="s">
        <v>138</v>
      </c>
      <c r="C19" s="397">
        <f>(C32)</f>
        <v>0</v>
      </c>
    </row>
    <row r="20" spans="2:11" x14ac:dyDescent="0.2">
      <c r="B20" s="43" t="s">
        <v>7</v>
      </c>
      <c r="C20" s="398">
        <f>SUM(C13:C19)</f>
        <v>25333.883629264932</v>
      </c>
    </row>
    <row r="21" spans="2:11" x14ac:dyDescent="0.2">
      <c r="B21" s="34" t="s">
        <v>8</v>
      </c>
      <c r="C21" s="375">
        <f>C12-C20</f>
        <v>430137.34498575801</v>
      </c>
    </row>
    <row r="23" spans="2:11" ht="15.75" x14ac:dyDescent="0.25">
      <c r="B23" s="41" t="s">
        <v>9</v>
      </c>
    </row>
    <row r="24" spans="2:11" ht="15.75" x14ac:dyDescent="0.25">
      <c r="B24" s="41"/>
    </row>
    <row r="25" spans="2:11" x14ac:dyDescent="0.2">
      <c r="B25" s="319" t="s">
        <v>10</v>
      </c>
      <c r="C25" s="44"/>
      <c r="D25" s="44"/>
      <c r="E25" s="318"/>
      <c r="F25" s="44"/>
      <c r="G25" s="44"/>
      <c r="H25" s="44"/>
      <c r="I25" s="44"/>
      <c r="J25" s="44"/>
      <c r="K25" s="45"/>
    </row>
    <row r="27" spans="2:11" ht="63.75" x14ac:dyDescent="0.2">
      <c r="B27" s="151" t="s">
        <v>80</v>
      </c>
      <c r="C27" s="46" t="s">
        <v>149</v>
      </c>
      <c r="D27" s="531" t="s">
        <v>88</v>
      </c>
      <c r="E27" s="531"/>
      <c r="F27" s="531"/>
      <c r="G27" s="531"/>
      <c r="H27" s="531"/>
      <c r="I27" s="531"/>
      <c r="J27" s="531"/>
      <c r="K27" s="531"/>
    </row>
    <row r="28" spans="2:11" x14ac:dyDescent="0.2">
      <c r="B28" s="47"/>
      <c r="C28" s="47"/>
      <c r="D28" s="530"/>
      <c r="E28" s="530"/>
      <c r="F28" s="530"/>
      <c r="G28" s="530"/>
      <c r="H28" s="530"/>
      <c r="I28" s="530"/>
      <c r="J28" s="530"/>
      <c r="K28" s="530"/>
    </row>
    <row r="29" spans="2:11" x14ac:dyDescent="0.2">
      <c r="B29" s="47"/>
      <c r="C29" s="47"/>
      <c r="D29" s="530"/>
      <c r="E29" s="530"/>
      <c r="F29" s="530"/>
      <c r="G29" s="530"/>
      <c r="H29" s="530"/>
      <c r="I29" s="530"/>
      <c r="J29" s="530"/>
      <c r="K29" s="530"/>
    </row>
    <row r="30" spans="2:11" x14ac:dyDescent="0.2">
      <c r="B30" s="47"/>
      <c r="C30" s="47"/>
      <c r="D30" s="530"/>
      <c r="E30" s="530"/>
      <c r="F30" s="530"/>
      <c r="G30" s="530"/>
      <c r="H30" s="530"/>
      <c r="I30" s="530"/>
      <c r="J30" s="530"/>
      <c r="K30" s="530"/>
    </row>
    <row r="31" spans="2:11" x14ac:dyDescent="0.2">
      <c r="B31" s="47"/>
      <c r="C31" s="47"/>
      <c r="D31" s="530"/>
      <c r="E31" s="530"/>
      <c r="F31" s="530"/>
      <c r="G31" s="530"/>
      <c r="H31" s="530"/>
      <c r="I31" s="530"/>
      <c r="J31" s="530"/>
      <c r="K31" s="530"/>
    </row>
    <row r="32" spans="2:11" x14ac:dyDescent="0.2">
      <c r="B32" s="48" t="s">
        <v>97</v>
      </c>
      <c r="C32" s="49">
        <f>SUM(C28:C31)</f>
        <v>0</v>
      </c>
    </row>
    <row r="35" spans="2:18" x14ac:dyDescent="0.2">
      <c r="B35" s="114"/>
      <c r="C35" s="114"/>
      <c r="D35" s="114"/>
      <c r="E35" s="114"/>
      <c r="F35" s="114"/>
      <c r="G35" s="114"/>
      <c r="H35" s="114"/>
      <c r="I35" s="114"/>
      <c r="J35" s="114"/>
      <c r="K35" s="114"/>
      <c r="L35" s="114"/>
      <c r="M35" s="114"/>
      <c r="N35" s="114"/>
      <c r="O35" s="114"/>
      <c r="P35" s="114"/>
      <c r="Q35" s="114"/>
      <c r="R35" s="114"/>
    </row>
  </sheetData>
  <mergeCells count="7">
    <mergeCell ref="B5:C5"/>
    <mergeCell ref="B9:C9"/>
    <mergeCell ref="D31:K31"/>
    <mergeCell ref="D27:K27"/>
    <mergeCell ref="D28:K28"/>
    <mergeCell ref="D29:K29"/>
    <mergeCell ref="D30:K30"/>
  </mergeCells>
  <phoneticPr fontId="27" type="noConversion"/>
  <pageMargins left="0.35433070866141736" right="0.35433070866141736" top="0.59055118110236227" bottom="0.59055118110236227" header="0.51181102362204722" footer="0.11811023622047245"/>
  <pageSetup paperSize="9" scale="72" fitToHeight="100" orientation="portrait" r:id="rId1"/>
  <headerFooter scaleWithDoc="0" alignWithMargins="0">
    <oddFooter>&amp;L&amp;8&amp;D&amp;C&amp;8&amp; Template: &amp;A
&amp;F&amp;R&amp;8&amp;P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F16"/>
  <sheetViews>
    <sheetView view="pageBreakPreview" zoomScaleNormal="100" zoomScaleSheetLayoutView="100" workbookViewId="0">
      <selection activeCell="C12" sqref="C12"/>
    </sheetView>
  </sheetViews>
  <sheetFormatPr defaultRowHeight="15" x14ac:dyDescent="0.2"/>
  <cols>
    <col min="1" max="1" width="14" style="107" customWidth="1"/>
    <col min="2" max="2" width="60.7109375" style="107" customWidth="1"/>
    <col min="3" max="3" width="15.7109375" style="107" customWidth="1"/>
    <col min="4" max="6" width="30.7109375" style="107" customWidth="1"/>
    <col min="7" max="16384" width="9.140625" style="107"/>
  </cols>
  <sheetData>
    <row r="1" spans="2:6" ht="22.5" customHeight="1" x14ac:dyDescent="0.3">
      <c r="B1" s="2" t="s">
        <v>122</v>
      </c>
    </row>
    <row r="2" spans="2:6" ht="20.25" x14ac:dyDescent="0.3">
      <c r="B2" s="106" t="s">
        <v>310</v>
      </c>
      <c r="C2" s="108"/>
      <c r="D2" s="108"/>
    </row>
    <row r="3" spans="2:6" ht="18" customHeight="1" x14ac:dyDescent="0.3">
      <c r="B3" s="2" t="str">
        <f>Cover!C26</f>
        <v>2013-14</v>
      </c>
      <c r="C3" s="108"/>
      <c r="D3" s="108"/>
    </row>
    <row r="4" spans="2:6" ht="15.75" customHeight="1" x14ac:dyDescent="0.4">
      <c r="B4" s="109"/>
      <c r="C4" s="108"/>
      <c r="D4" s="108"/>
    </row>
    <row r="5" spans="2:6" ht="29.25" customHeight="1" x14ac:dyDescent="0.25">
      <c r="B5" s="533" t="s">
        <v>327</v>
      </c>
      <c r="C5" s="534"/>
      <c r="D5" s="108"/>
    </row>
    <row r="6" spans="2:6" ht="15.75" customHeight="1" x14ac:dyDescent="0.4">
      <c r="B6" s="109"/>
      <c r="C6" s="108"/>
      <c r="D6" s="108"/>
    </row>
    <row r="7" spans="2:6" ht="15.75" x14ac:dyDescent="0.25">
      <c r="B7" s="532" t="s">
        <v>173</v>
      </c>
      <c r="C7" s="478"/>
      <c r="D7" s="108"/>
    </row>
    <row r="8" spans="2:6" ht="15.75" customHeight="1" x14ac:dyDescent="0.4">
      <c r="B8" s="109"/>
      <c r="C8" s="108"/>
      <c r="D8" s="108"/>
    </row>
    <row r="9" spans="2:6" ht="15.75" customHeight="1" x14ac:dyDescent="0.25">
      <c r="B9" s="315" t="s">
        <v>309</v>
      </c>
      <c r="C9" s="108"/>
      <c r="D9" s="108"/>
    </row>
    <row r="10" spans="2:6" ht="15.75" customHeight="1" x14ac:dyDescent="0.4">
      <c r="B10" s="109"/>
      <c r="C10" s="108"/>
      <c r="D10" s="108"/>
    </row>
    <row r="11" spans="2:6" s="110" customFormat="1" ht="51" x14ac:dyDescent="0.25">
      <c r="B11" s="154" t="s">
        <v>79</v>
      </c>
      <c r="C11" s="347" t="s">
        <v>329</v>
      </c>
      <c r="D11" s="108"/>
      <c r="E11" s="108"/>
      <c r="F11" s="108"/>
    </row>
    <row r="12" spans="2:6" x14ac:dyDescent="0.2">
      <c r="B12" s="155" t="s">
        <v>372</v>
      </c>
      <c r="C12" s="111">
        <v>-4260.9199999999983</v>
      </c>
      <c r="D12" s="390"/>
      <c r="E12" s="156"/>
      <c r="F12" s="156"/>
    </row>
    <row r="13" spans="2:6" x14ac:dyDescent="0.2">
      <c r="B13" s="155"/>
      <c r="C13" s="111"/>
      <c r="D13" s="156"/>
      <c r="E13" s="156"/>
      <c r="F13" s="156"/>
    </row>
    <row r="14" spans="2:6" x14ac:dyDescent="0.2">
      <c r="B14" s="155"/>
      <c r="C14" s="111"/>
      <c r="D14" s="156"/>
      <c r="E14" s="156"/>
      <c r="F14" s="156"/>
    </row>
    <row r="15" spans="2:6" x14ac:dyDescent="0.2">
      <c r="B15" s="155"/>
      <c r="C15" s="111"/>
      <c r="D15" s="156"/>
      <c r="E15" s="156"/>
      <c r="F15" s="156"/>
    </row>
    <row r="16" spans="2:6" x14ac:dyDescent="0.2">
      <c r="B16" s="157" t="s">
        <v>311</v>
      </c>
      <c r="C16" s="158">
        <f>SUM(C12:C15)</f>
        <v>-4260.9199999999983</v>
      </c>
      <c r="D16" s="156"/>
      <c r="E16" s="156"/>
      <c r="F16" s="156"/>
    </row>
  </sheetData>
  <mergeCells count="2">
    <mergeCell ref="B7:C7"/>
    <mergeCell ref="B5:C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I33"/>
  <sheetViews>
    <sheetView view="pageBreakPreview" zoomScale="90" zoomScaleNormal="100" zoomScaleSheetLayoutView="90" workbookViewId="0">
      <selection activeCell="B3" sqref="B3"/>
    </sheetView>
  </sheetViews>
  <sheetFormatPr defaultColWidth="8.85546875" defaultRowHeight="12.75" x14ac:dyDescent="0.2"/>
  <cols>
    <col min="1" max="1" width="13.5703125" style="50" customWidth="1"/>
    <col min="2" max="2" width="43.7109375" style="50" customWidth="1"/>
    <col min="3" max="6" width="15.7109375" style="50" customWidth="1"/>
    <col min="7" max="7" width="11.7109375" style="50" customWidth="1"/>
    <col min="8" max="8" width="19.7109375" style="50" customWidth="1"/>
    <col min="9" max="16384" width="8.85546875" style="50"/>
  </cols>
  <sheetData>
    <row r="1" spans="2:9" ht="20.25" x14ac:dyDescent="0.3">
      <c r="B1" s="2" t="s">
        <v>122</v>
      </c>
      <c r="E1" s="51"/>
    </row>
    <row r="2" spans="2:9" ht="20.25" x14ac:dyDescent="0.3">
      <c r="B2" s="37" t="s">
        <v>11</v>
      </c>
      <c r="E2" s="51"/>
    </row>
    <row r="3" spans="2:9" ht="20.25" x14ac:dyDescent="0.3">
      <c r="B3" s="2" t="str">
        <f>Cover!C26</f>
        <v>2013-14</v>
      </c>
      <c r="E3" s="51"/>
    </row>
    <row r="4" spans="2:9" ht="20.25" x14ac:dyDescent="0.3">
      <c r="B4" s="38"/>
      <c r="E4" s="51"/>
    </row>
    <row r="5" spans="2:9" ht="18" x14ac:dyDescent="0.2">
      <c r="B5" s="112" t="s">
        <v>12</v>
      </c>
      <c r="E5" s="51"/>
    </row>
    <row r="6" spans="2:9" ht="18" x14ac:dyDescent="0.2">
      <c r="B6" s="112"/>
      <c r="E6" s="51"/>
    </row>
    <row r="7" spans="2:9" ht="80.25" customHeight="1" x14ac:dyDescent="0.2">
      <c r="B7" s="535" t="s">
        <v>303</v>
      </c>
      <c r="C7" s="536"/>
      <c r="D7" s="537"/>
      <c r="E7" s="51"/>
    </row>
    <row r="8" spans="2:9" ht="18" x14ac:dyDescent="0.2">
      <c r="B8" s="112"/>
      <c r="E8" s="51"/>
    </row>
    <row r="9" spans="2:9" ht="15.75" x14ac:dyDescent="0.25">
      <c r="B9" s="41" t="s">
        <v>13</v>
      </c>
      <c r="H9" s="52"/>
    </row>
    <row r="10" spans="2:9" ht="15.75" x14ac:dyDescent="0.25">
      <c r="B10" s="41"/>
      <c r="C10" s="52"/>
      <c r="D10" s="52"/>
      <c r="E10" s="52"/>
      <c r="F10" s="52"/>
      <c r="G10" s="52"/>
      <c r="H10" s="52"/>
    </row>
    <row r="11" spans="2:9" ht="17.25" customHeight="1" x14ac:dyDescent="0.2">
      <c r="B11" s="543" t="s">
        <v>108</v>
      </c>
      <c r="C11" s="546" t="s">
        <v>78</v>
      </c>
      <c r="D11" s="547"/>
      <c r="E11" s="548"/>
      <c r="F11" s="339"/>
      <c r="G11" s="340"/>
      <c r="H11" s="340"/>
    </row>
    <row r="12" spans="2:9" ht="16.5" customHeight="1" x14ac:dyDescent="0.2">
      <c r="B12" s="544"/>
      <c r="C12" s="546" t="str">
        <f>B3</f>
        <v>2013-14</v>
      </c>
      <c r="D12" s="549"/>
      <c r="E12" s="550"/>
      <c r="F12" s="339"/>
      <c r="G12" s="340"/>
      <c r="H12" s="383"/>
    </row>
    <row r="13" spans="2:9" ht="38.25" x14ac:dyDescent="0.2">
      <c r="B13" s="545"/>
      <c r="C13" s="53" t="s">
        <v>111</v>
      </c>
      <c r="D13" s="53" t="s">
        <v>112</v>
      </c>
      <c r="E13" s="53" t="s">
        <v>113</v>
      </c>
      <c r="F13" s="339"/>
      <c r="G13" s="340"/>
      <c r="H13" s="340"/>
      <c r="I13" s="382"/>
    </row>
    <row r="14" spans="2:9" ht="15" x14ac:dyDescent="0.2">
      <c r="B14" s="54" t="s">
        <v>412</v>
      </c>
      <c r="C14" s="379">
        <v>35.431645774132939</v>
      </c>
      <c r="D14" s="379">
        <v>15.725349999999988</v>
      </c>
      <c r="E14" s="380">
        <f>SUM(C14:D14)</f>
        <v>51.156995774132923</v>
      </c>
      <c r="F14" s="338"/>
      <c r="G14" s="338"/>
      <c r="H14" s="340"/>
      <c r="I14" s="382"/>
    </row>
    <row r="15" spans="2:9" ht="15" x14ac:dyDescent="0.2">
      <c r="B15" s="54" t="s">
        <v>413</v>
      </c>
      <c r="C15" s="379">
        <v>24.046117307620616</v>
      </c>
      <c r="D15" s="379">
        <v>28.223880000000008</v>
      </c>
      <c r="E15" s="380">
        <f t="shared" ref="E15:E19" si="0">SUM(C15:D15)</f>
        <v>52.269997307620628</v>
      </c>
      <c r="F15" s="338"/>
      <c r="G15" s="382"/>
      <c r="H15" s="338"/>
    </row>
    <row r="16" spans="2:9" ht="25.5" x14ac:dyDescent="0.2">
      <c r="B16" s="54" t="s">
        <v>414</v>
      </c>
      <c r="C16" s="379">
        <v>17.672295770384004</v>
      </c>
      <c r="D16" s="379">
        <v>125.14841</v>
      </c>
      <c r="E16" s="380">
        <f t="shared" si="0"/>
        <v>142.820705770384</v>
      </c>
      <c r="F16" s="338"/>
      <c r="G16" s="382"/>
      <c r="H16" s="338"/>
    </row>
    <row r="17" spans="2:8" ht="15" x14ac:dyDescent="0.2">
      <c r="B17" s="54" t="s">
        <v>415</v>
      </c>
      <c r="C17" s="379">
        <v>18.529186471357256</v>
      </c>
      <c r="D17" s="379">
        <v>0</v>
      </c>
      <c r="E17" s="380">
        <f t="shared" si="0"/>
        <v>18.529186471357256</v>
      </c>
      <c r="F17" s="338"/>
      <c r="G17" s="338"/>
      <c r="H17" s="338"/>
    </row>
    <row r="18" spans="2:8" ht="15" x14ac:dyDescent="0.2">
      <c r="B18" s="54" t="s">
        <v>416</v>
      </c>
      <c r="C18" s="379">
        <v>23.054958918632316</v>
      </c>
      <c r="D18" s="379">
        <v>0</v>
      </c>
      <c r="E18" s="380">
        <f t="shared" si="0"/>
        <v>23.054958918632316</v>
      </c>
      <c r="F18" s="338"/>
      <c r="G18" s="338"/>
      <c r="H18" s="338"/>
    </row>
    <row r="19" spans="2:8" ht="15" x14ac:dyDescent="0.2">
      <c r="B19" s="54" t="s">
        <v>417</v>
      </c>
      <c r="C19" s="379">
        <v>15.604405757872684</v>
      </c>
      <c r="D19" s="379">
        <v>77.399620000000027</v>
      </c>
      <c r="E19" s="380">
        <f t="shared" si="0"/>
        <v>93.004025757872711</v>
      </c>
      <c r="F19" s="338"/>
      <c r="G19" s="382"/>
      <c r="H19" s="338"/>
    </row>
    <row r="20" spans="2:8" ht="15" x14ac:dyDescent="0.2">
      <c r="B20" s="55" t="s">
        <v>97</v>
      </c>
      <c r="C20" s="381">
        <f>SUM(C14:C19)</f>
        <v>134.33860999999982</v>
      </c>
      <c r="D20" s="381">
        <f>SUM(D14:D19)</f>
        <v>246.49726000000004</v>
      </c>
      <c r="E20" s="381">
        <f>SUM(E14:E19)</f>
        <v>380.83586999999989</v>
      </c>
      <c r="F20" s="338"/>
      <c r="G20" s="338"/>
      <c r="H20" s="338"/>
    </row>
    <row r="21" spans="2:8" ht="15.75" x14ac:dyDescent="0.2">
      <c r="B21" s="56"/>
      <c r="C21" s="57"/>
      <c r="D21" s="57"/>
      <c r="E21" s="57"/>
      <c r="F21" s="36"/>
      <c r="G21" s="36"/>
      <c r="H21" s="36"/>
    </row>
    <row r="22" spans="2:8" ht="15.75" x14ac:dyDescent="0.25">
      <c r="B22" s="41" t="s">
        <v>169</v>
      </c>
      <c r="C22" s="52"/>
      <c r="D22" s="52"/>
      <c r="E22" s="52"/>
      <c r="F22" s="52"/>
    </row>
    <row r="23" spans="2:8" ht="15.75" x14ac:dyDescent="0.25">
      <c r="B23" s="41"/>
      <c r="C23" s="52"/>
      <c r="D23" s="52"/>
      <c r="E23" s="52"/>
      <c r="F23" s="52"/>
    </row>
    <row r="24" spans="2:8" x14ac:dyDescent="0.2">
      <c r="B24" s="538" t="s">
        <v>108</v>
      </c>
      <c r="C24" s="540" t="s">
        <v>97</v>
      </c>
      <c r="D24" s="541"/>
      <c r="E24" s="541"/>
      <c r="F24" s="542"/>
    </row>
    <row r="25" spans="2:8" ht="25.5" x14ac:dyDescent="0.2">
      <c r="B25" s="539"/>
      <c r="C25" s="53" t="s">
        <v>20</v>
      </c>
      <c r="D25" s="53" t="s">
        <v>21</v>
      </c>
      <c r="E25" s="53" t="s">
        <v>139</v>
      </c>
      <c r="F25" s="53" t="s">
        <v>22</v>
      </c>
    </row>
    <row r="26" spans="2:8" x14ac:dyDescent="0.2">
      <c r="B26" s="54" t="s">
        <v>14</v>
      </c>
      <c r="C26" s="54"/>
      <c r="D26" s="54"/>
      <c r="E26" s="35">
        <v>0</v>
      </c>
      <c r="F26" s="54"/>
    </row>
    <row r="27" spans="2:8" x14ac:dyDescent="0.2">
      <c r="B27" s="54" t="s">
        <v>15</v>
      </c>
      <c r="C27" s="54"/>
      <c r="D27" s="54"/>
      <c r="E27" s="35">
        <v>0</v>
      </c>
      <c r="F27" s="54"/>
    </row>
    <row r="28" spans="2:8" x14ac:dyDescent="0.2">
      <c r="B28" s="54" t="s">
        <v>16</v>
      </c>
      <c r="C28" s="54"/>
      <c r="D28" s="54"/>
      <c r="E28" s="35">
        <v>0</v>
      </c>
      <c r="F28" s="54"/>
    </row>
    <row r="29" spans="2:8" x14ac:dyDescent="0.2">
      <c r="B29" s="54" t="s">
        <v>17</v>
      </c>
      <c r="C29" s="54"/>
      <c r="D29" s="54"/>
      <c r="E29" s="35">
        <v>0</v>
      </c>
      <c r="F29" s="54"/>
    </row>
    <row r="30" spans="2:8" x14ac:dyDescent="0.2">
      <c r="B30" s="54" t="s">
        <v>18</v>
      </c>
      <c r="C30" s="54"/>
      <c r="D30" s="54"/>
      <c r="E30" s="35">
        <v>0</v>
      </c>
      <c r="F30" s="54"/>
    </row>
    <row r="31" spans="2:8" x14ac:dyDescent="0.2">
      <c r="B31" s="54" t="s">
        <v>19</v>
      </c>
      <c r="C31" s="54"/>
      <c r="D31" s="54"/>
      <c r="E31" s="35">
        <v>0</v>
      </c>
      <c r="F31" s="54"/>
    </row>
    <row r="32" spans="2:8" x14ac:dyDescent="0.2">
      <c r="B32" s="58" t="s">
        <v>97</v>
      </c>
      <c r="C32" s="35">
        <v>0</v>
      </c>
      <c r="D32" s="35">
        <v>0</v>
      </c>
      <c r="E32" s="35">
        <v>0</v>
      </c>
      <c r="F32" s="59"/>
    </row>
    <row r="33" spans="3:5" ht="15" x14ac:dyDescent="0.2">
      <c r="C33" s="60"/>
      <c r="E33" s="61"/>
    </row>
  </sheetData>
  <mergeCells count="6">
    <mergeCell ref="B7:D7"/>
    <mergeCell ref="B24:B25"/>
    <mergeCell ref="C24:F24"/>
    <mergeCell ref="B11:B13"/>
    <mergeCell ref="C11:E11"/>
    <mergeCell ref="C12:E12"/>
  </mergeCells>
  <phoneticPr fontId="27" type="noConversion"/>
  <pageMargins left="0.35433070866141736" right="0.35433070866141736" top="0.59055118110236227" bottom="0.59055118110236227" header="0.51181102362204722" footer="0.11811023622047245"/>
  <pageSetup paperSize="9" scale="92" fitToHeight="100" orientation="portrait" r:id="rId1"/>
  <headerFooter scaleWithDoc="0" alignWithMargins="0">
    <oddFooter>&amp;L&amp;8&amp;D&amp;C&amp;8&amp; Template: &amp;A
&amp;F&amp;R&amp;8&amp;P of &amp;N</oddFooter>
  </headerFooter>
  <colBreaks count="1" manualBreakCount="1">
    <brk id="7"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84"/>
  <sheetViews>
    <sheetView showGridLines="0" view="pageBreakPreview" zoomScaleNormal="100" zoomScaleSheetLayoutView="100" workbookViewId="0">
      <selection activeCell="F10" sqref="F10"/>
    </sheetView>
  </sheetViews>
  <sheetFormatPr defaultColWidth="8.85546875" defaultRowHeight="12.75" x14ac:dyDescent="0.2"/>
  <cols>
    <col min="1" max="1" width="12.28515625" style="1" customWidth="1"/>
    <col min="2" max="2" width="54.7109375" style="1" customWidth="1"/>
    <col min="3" max="9" width="15.7109375" style="1" customWidth="1"/>
    <col min="10" max="10" width="7.140625" style="1" customWidth="1"/>
    <col min="11" max="20" width="10.7109375" style="1" customWidth="1"/>
    <col min="21" max="16384" width="8.85546875" style="1"/>
  </cols>
  <sheetData>
    <row r="1" spans="1:256" ht="20.25" x14ac:dyDescent="0.3">
      <c r="B1" s="2" t="s">
        <v>122</v>
      </c>
      <c r="C1" s="62"/>
      <c r="D1" s="62"/>
      <c r="E1" s="62"/>
      <c r="F1" s="62"/>
      <c r="G1" s="62"/>
    </row>
    <row r="2" spans="1:256" ht="20.25" x14ac:dyDescent="0.2">
      <c r="B2" s="580" t="s">
        <v>23</v>
      </c>
      <c r="C2" s="580"/>
      <c r="D2" s="580"/>
      <c r="E2" s="580"/>
      <c r="F2" s="580"/>
      <c r="G2" s="580"/>
    </row>
    <row r="3" spans="1:256" ht="20.25" x14ac:dyDescent="0.3">
      <c r="B3" s="2" t="str">
        <f>Cover!C26</f>
        <v>2013-14</v>
      </c>
      <c r="C3" s="63"/>
      <c r="D3" s="63"/>
      <c r="E3" s="63"/>
      <c r="F3" s="63"/>
      <c r="G3" s="63"/>
    </row>
    <row r="4" spans="1:256" ht="20.25" x14ac:dyDescent="0.3">
      <c r="B4" s="2"/>
      <c r="C4" s="63"/>
      <c r="D4" s="63"/>
      <c r="E4" s="63"/>
      <c r="F4" s="63"/>
      <c r="G4" s="63"/>
    </row>
    <row r="5" spans="1:256" s="64" customFormat="1" ht="18" customHeight="1" x14ac:dyDescent="0.2">
      <c r="A5" s="63"/>
      <c r="B5" s="113" t="s">
        <v>24</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256" s="64" customFormat="1" ht="18" customHeight="1" x14ac:dyDescent="0.2">
      <c r="A6" s="309"/>
      <c r="B6" s="113"/>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256" s="64" customFormat="1" ht="70.5" customHeight="1" x14ac:dyDescent="0.2">
      <c r="A7" s="309"/>
      <c r="B7" s="587" t="s">
        <v>304</v>
      </c>
      <c r="C7" s="588"/>
      <c r="D7" s="58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09"/>
      <c r="CE7" s="309"/>
      <c r="CF7" s="309"/>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256" s="64" customFormat="1" ht="18" customHeight="1" x14ac:dyDescent="0.25">
      <c r="A8" s="63"/>
      <c r="B8" s="66"/>
      <c r="C8" s="67"/>
      <c r="D8" s="67"/>
      <c r="E8" s="65"/>
      <c r="F8" s="67"/>
      <c r="G8" s="67"/>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4" customFormat="1" ht="73.5" customHeight="1" x14ac:dyDescent="0.25">
      <c r="A9" s="63"/>
      <c r="B9" s="581" t="s">
        <v>64</v>
      </c>
      <c r="C9" s="582"/>
      <c r="D9" s="583"/>
      <c r="E9" s="67"/>
      <c r="F9" s="67"/>
      <c r="G9" s="67"/>
      <c r="H9" s="67"/>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66.75" customHeight="1" x14ac:dyDescent="0.2">
      <c r="A10" s="63"/>
      <c r="B10" s="310" t="s">
        <v>114</v>
      </c>
      <c r="C10" s="590" t="s">
        <v>115</v>
      </c>
      <c r="D10" s="591"/>
      <c r="E10" s="68"/>
      <c r="F10" s="69"/>
      <c r="G10" s="69"/>
      <c r="H10" s="69"/>
      <c r="I10" s="69"/>
      <c r="J10" s="69"/>
      <c r="K10" s="69"/>
      <c r="L10" s="69"/>
      <c r="M10" s="69"/>
    </row>
    <row r="11" spans="1:256" s="64" customFormat="1" ht="12.75" customHeight="1" x14ac:dyDescent="0.25">
      <c r="A11" s="63"/>
      <c r="B11" s="66"/>
      <c r="C11" s="67"/>
      <c r="D11" s="65"/>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0.25" x14ac:dyDescent="0.25">
      <c r="A12" s="63"/>
      <c r="B12" s="70" t="s">
        <v>67</v>
      </c>
      <c r="C12" s="69"/>
      <c r="D12" s="69"/>
      <c r="E12" s="69"/>
      <c r="F12" s="69"/>
      <c r="G12" s="69"/>
      <c r="H12" s="69"/>
      <c r="I12" s="69"/>
      <c r="J12" s="69"/>
      <c r="K12" s="69"/>
      <c r="L12" s="69"/>
      <c r="M12" s="69"/>
    </row>
    <row r="13" spans="1:256" ht="12.75" customHeight="1" x14ac:dyDescent="0.2">
      <c r="A13" s="63"/>
      <c r="B13" s="69"/>
      <c r="C13" s="69"/>
      <c r="D13" s="69"/>
      <c r="E13" s="69"/>
      <c r="F13" s="69"/>
      <c r="G13" s="69"/>
      <c r="H13" s="69"/>
      <c r="I13" s="69"/>
      <c r="J13" s="69"/>
      <c r="K13" s="69"/>
      <c r="L13" s="69"/>
      <c r="M13" s="69"/>
    </row>
    <row r="14" spans="1:256" ht="26.25" customHeight="1" x14ac:dyDescent="0.2">
      <c r="A14" s="63"/>
      <c r="B14" s="71" t="s">
        <v>108</v>
      </c>
      <c r="C14" s="170" t="s">
        <v>150</v>
      </c>
      <c r="D14" s="170" t="s">
        <v>151</v>
      </c>
      <c r="E14" s="170" t="s">
        <v>152</v>
      </c>
      <c r="F14" s="170" t="s">
        <v>153</v>
      </c>
      <c r="G14" s="170" t="s">
        <v>154</v>
      </c>
      <c r="H14" s="170" t="s">
        <v>155</v>
      </c>
      <c r="I14" s="69"/>
      <c r="J14" s="69"/>
      <c r="K14" s="69"/>
      <c r="L14" s="69"/>
      <c r="M14" s="69"/>
    </row>
    <row r="15" spans="1:256" ht="12.75" customHeight="1" x14ac:dyDescent="0.2">
      <c r="A15" s="63"/>
      <c r="B15" s="72" t="s">
        <v>14</v>
      </c>
      <c r="C15" s="73"/>
      <c r="D15" s="73"/>
      <c r="E15" s="74">
        <f>C15-D15</f>
        <v>0</v>
      </c>
      <c r="F15" s="74">
        <f>E15*(1+$C$62)</f>
        <v>0</v>
      </c>
      <c r="G15" s="73"/>
      <c r="H15" s="74">
        <f>IF(F15&gt;G15, G15, F15)</f>
        <v>0</v>
      </c>
      <c r="I15" s="69"/>
      <c r="J15" s="69"/>
      <c r="K15" s="69"/>
      <c r="L15" s="69"/>
      <c r="M15" s="69"/>
    </row>
    <row r="16" spans="1:256" ht="12.75" customHeight="1" x14ac:dyDescent="0.2">
      <c r="A16" s="63"/>
      <c r="B16" s="72" t="s">
        <v>15</v>
      </c>
      <c r="C16" s="73"/>
      <c r="D16" s="73"/>
      <c r="E16" s="74">
        <f>C16-D16</f>
        <v>0</v>
      </c>
      <c r="F16" s="74">
        <f>E16*(1+$C$62)</f>
        <v>0</v>
      </c>
      <c r="G16" s="73"/>
      <c r="H16" s="74">
        <f>IF(F16&gt;G16, G16, F16)</f>
        <v>0</v>
      </c>
      <c r="I16" s="69"/>
      <c r="J16" s="69"/>
      <c r="K16" s="69"/>
      <c r="L16" s="69"/>
      <c r="M16" s="69"/>
    </row>
    <row r="17" spans="1:13" ht="12.75" customHeight="1" x14ac:dyDescent="0.2">
      <c r="A17" s="63"/>
      <c r="B17" s="72" t="s">
        <v>16</v>
      </c>
      <c r="C17" s="73"/>
      <c r="D17" s="73"/>
      <c r="E17" s="74">
        <f>C17-D17</f>
        <v>0</v>
      </c>
      <c r="F17" s="74">
        <f>E17*(1+$C$62)</f>
        <v>0</v>
      </c>
      <c r="G17" s="73"/>
      <c r="H17" s="74">
        <f>IF(F17&gt;G17, G17, F17)</f>
        <v>0</v>
      </c>
      <c r="I17" s="69"/>
      <c r="J17" s="69"/>
      <c r="K17" s="69"/>
      <c r="L17" s="69"/>
      <c r="M17" s="69"/>
    </row>
    <row r="18" spans="1:13" ht="12.75" customHeight="1" x14ac:dyDescent="0.2">
      <c r="A18" s="63"/>
      <c r="B18" s="75" t="s">
        <v>25</v>
      </c>
      <c r="C18" s="76">
        <f t="shared" ref="C18:H18" si="0">SUM(C15:C17)</f>
        <v>0</v>
      </c>
      <c r="D18" s="76">
        <f t="shared" si="0"/>
        <v>0</v>
      </c>
      <c r="E18" s="76">
        <f t="shared" si="0"/>
        <v>0</v>
      </c>
      <c r="F18" s="76">
        <f t="shared" si="0"/>
        <v>0</v>
      </c>
      <c r="G18" s="76">
        <f t="shared" si="0"/>
        <v>0</v>
      </c>
      <c r="H18" s="76">
        <f t="shared" si="0"/>
        <v>0</v>
      </c>
      <c r="I18" s="69"/>
      <c r="J18" s="69"/>
      <c r="K18" s="69"/>
      <c r="L18" s="69"/>
      <c r="M18" s="69"/>
    </row>
    <row r="19" spans="1:13" ht="12.75" customHeight="1" x14ac:dyDescent="0.2">
      <c r="A19" s="63"/>
      <c r="B19" s="69"/>
      <c r="C19" s="69"/>
      <c r="D19" s="69"/>
      <c r="E19" s="69"/>
      <c r="F19" s="69"/>
      <c r="G19" s="69"/>
      <c r="H19" s="69"/>
      <c r="I19" s="69"/>
      <c r="J19" s="69"/>
      <c r="K19" s="69"/>
      <c r="L19" s="69"/>
      <c r="M19" s="69"/>
    </row>
    <row r="20" spans="1:13" ht="12.75" customHeight="1" x14ac:dyDescent="0.25">
      <c r="A20" s="63"/>
      <c r="B20" s="70" t="s">
        <v>68</v>
      </c>
      <c r="C20" s="69"/>
      <c r="D20" s="69"/>
      <c r="E20" s="69"/>
      <c r="F20" s="69"/>
      <c r="G20" s="69"/>
      <c r="H20" s="69"/>
      <c r="I20" s="69"/>
      <c r="J20" s="69"/>
      <c r="K20" s="69"/>
      <c r="L20" s="69"/>
      <c r="M20" s="69"/>
    </row>
    <row r="21" spans="1:13" ht="12.75" customHeight="1" x14ac:dyDescent="0.25">
      <c r="A21" s="63"/>
      <c r="B21" s="70"/>
      <c r="C21" s="69"/>
      <c r="D21" s="69"/>
      <c r="E21" s="69"/>
      <c r="F21" s="69"/>
      <c r="G21" s="69"/>
      <c r="H21" s="69"/>
      <c r="I21" s="69"/>
      <c r="J21" s="69"/>
      <c r="K21" s="69"/>
      <c r="L21" s="69"/>
      <c r="M21" s="69"/>
    </row>
    <row r="22" spans="1:13" ht="26.25" customHeight="1" x14ac:dyDescent="0.2">
      <c r="A22" s="63"/>
      <c r="B22" s="71" t="s">
        <v>108</v>
      </c>
      <c r="C22" s="77" t="s">
        <v>26</v>
      </c>
      <c r="D22" s="71" t="s">
        <v>27</v>
      </c>
      <c r="E22" s="71" t="s">
        <v>28</v>
      </c>
      <c r="F22" s="71" t="s">
        <v>29</v>
      </c>
      <c r="G22" s="170" t="s">
        <v>156</v>
      </c>
      <c r="H22" s="71" t="s">
        <v>30</v>
      </c>
      <c r="I22" s="170" t="s">
        <v>157</v>
      </c>
      <c r="J22" s="69"/>
      <c r="K22" s="69"/>
      <c r="L22" s="69"/>
      <c r="M22" s="69"/>
    </row>
    <row r="23" spans="1:13" ht="12.75" customHeight="1" x14ac:dyDescent="0.2">
      <c r="A23" s="63"/>
      <c r="B23" s="72" t="s">
        <v>14</v>
      </c>
      <c r="C23" s="78"/>
      <c r="D23" s="78"/>
      <c r="E23" s="78"/>
      <c r="F23" s="78"/>
      <c r="G23" s="79">
        <f>SUM(C23:D23)-SUM(E23:F23)</f>
        <v>0</v>
      </c>
      <c r="H23" s="78"/>
      <c r="I23" s="79">
        <f>IF(G23&gt;H23, H23, G23)</f>
        <v>0</v>
      </c>
      <c r="J23" s="69"/>
      <c r="K23" s="69"/>
      <c r="L23" s="69"/>
      <c r="M23" s="69"/>
    </row>
    <row r="24" spans="1:13" ht="12.75" customHeight="1" x14ac:dyDescent="0.2">
      <c r="A24" s="63"/>
      <c r="B24" s="72" t="s">
        <v>15</v>
      </c>
      <c r="C24" s="78"/>
      <c r="D24" s="78"/>
      <c r="E24" s="78"/>
      <c r="F24" s="78"/>
      <c r="G24" s="79">
        <f>SUM(C24:D24)-SUM(E24:F24)</f>
        <v>0</v>
      </c>
      <c r="H24" s="78"/>
      <c r="I24" s="79">
        <f>IF(G24&gt;H24, H24, G24)</f>
        <v>0</v>
      </c>
      <c r="J24" s="69"/>
      <c r="K24" s="69"/>
      <c r="L24" s="69"/>
      <c r="M24" s="69"/>
    </row>
    <row r="25" spans="1:13" ht="12.75" customHeight="1" x14ac:dyDescent="0.2">
      <c r="A25" s="63"/>
      <c r="B25" s="72" t="s">
        <v>16</v>
      </c>
      <c r="C25" s="78"/>
      <c r="D25" s="78"/>
      <c r="E25" s="78"/>
      <c r="F25" s="78"/>
      <c r="G25" s="79">
        <f>SUM(C25:D25)-SUM(E25:F25)</f>
        <v>0</v>
      </c>
      <c r="H25" s="78"/>
      <c r="I25" s="79">
        <f>IF(G25&gt;H25, H25, G25)</f>
        <v>0</v>
      </c>
      <c r="J25" s="69"/>
      <c r="K25" s="69"/>
      <c r="L25" s="69"/>
      <c r="M25" s="69"/>
    </row>
    <row r="26" spans="1:13" ht="12.75" customHeight="1" x14ac:dyDescent="0.2">
      <c r="A26" s="63"/>
      <c r="B26" s="584" t="s">
        <v>25</v>
      </c>
      <c r="C26" s="585"/>
      <c r="D26" s="585"/>
      <c r="E26" s="585"/>
      <c r="F26" s="585"/>
      <c r="G26" s="585"/>
      <c r="H26" s="586"/>
      <c r="I26" s="80">
        <f>SUM(I23:I25)</f>
        <v>0</v>
      </c>
      <c r="J26" s="69"/>
      <c r="K26" s="69"/>
      <c r="L26" s="69"/>
      <c r="M26" s="69"/>
    </row>
    <row r="27" spans="1:13" ht="12.75" customHeight="1" x14ac:dyDescent="0.25">
      <c r="A27" s="63"/>
      <c r="B27" s="69"/>
      <c r="C27" s="69"/>
      <c r="D27" s="69"/>
      <c r="E27" s="69"/>
      <c r="F27" s="69"/>
      <c r="G27" s="69"/>
      <c r="H27" s="81"/>
      <c r="I27" s="69"/>
      <c r="J27" s="69"/>
      <c r="K27" s="69"/>
      <c r="L27" s="69"/>
      <c r="M27" s="69"/>
    </row>
    <row r="28" spans="1:13" ht="12.75" customHeight="1" x14ac:dyDescent="0.25">
      <c r="A28" s="63"/>
      <c r="B28" s="70" t="s">
        <v>69</v>
      </c>
      <c r="C28" s="69"/>
      <c r="D28" s="69"/>
      <c r="E28" s="69"/>
      <c r="F28" s="69"/>
      <c r="G28" s="69"/>
      <c r="H28" s="69"/>
      <c r="I28" s="69"/>
      <c r="J28" s="69"/>
      <c r="K28" s="69"/>
      <c r="L28" s="69"/>
      <c r="M28" s="69"/>
    </row>
    <row r="29" spans="1:13" ht="12.75" customHeight="1" x14ac:dyDescent="0.25">
      <c r="A29" s="63"/>
      <c r="B29" s="70"/>
      <c r="C29" s="69"/>
      <c r="D29" s="69"/>
      <c r="E29" s="69"/>
      <c r="F29" s="69"/>
      <c r="G29" s="69"/>
      <c r="H29" s="69"/>
      <c r="I29" s="69"/>
      <c r="J29" s="69"/>
      <c r="K29" s="69"/>
      <c r="L29" s="69"/>
      <c r="M29" s="69"/>
    </row>
    <row r="30" spans="1:13" ht="25.5" customHeight="1" x14ac:dyDescent="0.2">
      <c r="A30" s="63"/>
      <c r="B30" s="71" t="s">
        <v>108</v>
      </c>
      <c r="C30" s="563" t="s">
        <v>158</v>
      </c>
      <c r="D30" s="565"/>
    </row>
    <row r="31" spans="1:13" ht="12.75" customHeight="1" x14ac:dyDescent="0.2">
      <c r="A31" s="63"/>
      <c r="B31" s="72" t="s">
        <v>14</v>
      </c>
      <c r="C31" s="578"/>
      <c r="D31" s="579"/>
    </row>
    <row r="32" spans="1:13" ht="12.75" customHeight="1" x14ac:dyDescent="0.2">
      <c r="A32" s="63"/>
      <c r="B32" s="72" t="s">
        <v>15</v>
      </c>
      <c r="C32" s="578"/>
      <c r="D32" s="579"/>
    </row>
    <row r="33" spans="1:13" ht="12.75" customHeight="1" x14ac:dyDescent="0.2">
      <c r="A33" s="63"/>
      <c r="B33" s="72" t="s">
        <v>16</v>
      </c>
      <c r="C33" s="578"/>
      <c r="D33" s="579"/>
    </row>
    <row r="34" spans="1:13" ht="12.75" customHeight="1" x14ac:dyDescent="0.2">
      <c r="A34" s="63"/>
      <c r="B34" s="82" t="s">
        <v>159</v>
      </c>
      <c r="C34" s="572">
        <f>SUM(C31:D33)</f>
        <v>0</v>
      </c>
      <c r="D34" s="573"/>
    </row>
    <row r="35" spans="1:13" ht="12.75" customHeight="1" x14ac:dyDescent="0.2">
      <c r="A35" s="63"/>
      <c r="B35" s="69"/>
      <c r="C35" s="69"/>
      <c r="D35" s="69"/>
      <c r="E35" s="69"/>
      <c r="F35" s="69"/>
      <c r="G35" s="69"/>
      <c r="H35" s="69"/>
      <c r="I35" s="69"/>
      <c r="J35" s="69"/>
      <c r="K35" s="69"/>
      <c r="L35" s="69"/>
      <c r="M35" s="69"/>
    </row>
    <row r="36" spans="1:13" ht="12.75" customHeight="1" x14ac:dyDescent="0.25">
      <c r="A36" s="63"/>
      <c r="B36" s="70" t="s">
        <v>70</v>
      </c>
      <c r="C36" s="69"/>
      <c r="D36" s="69"/>
      <c r="E36" s="69"/>
      <c r="F36" s="69"/>
      <c r="G36" s="69"/>
      <c r="H36" s="69"/>
      <c r="I36" s="69"/>
      <c r="J36" s="69"/>
      <c r="K36" s="69"/>
      <c r="L36" s="69"/>
      <c r="M36" s="69"/>
    </row>
    <row r="37" spans="1:13" ht="12.75" customHeight="1" x14ac:dyDescent="0.2">
      <c r="A37" s="63"/>
      <c r="B37" s="69"/>
      <c r="C37" s="69"/>
      <c r="D37" s="69"/>
      <c r="E37" s="69"/>
      <c r="F37" s="69"/>
      <c r="G37" s="69"/>
      <c r="H37" s="69"/>
      <c r="I37" s="69"/>
      <c r="J37" s="69"/>
      <c r="K37" s="69"/>
      <c r="L37" s="69"/>
      <c r="M37" s="69"/>
    </row>
    <row r="38" spans="1:13" ht="38.25" customHeight="1" x14ac:dyDescent="0.2">
      <c r="A38" s="63"/>
      <c r="B38" s="71" t="s">
        <v>31</v>
      </c>
      <c r="C38" s="170" t="s">
        <v>160</v>
      </c>
      <c r="D38" s="71" t="s">
        <v>32</v>
      </c>
      <c r="E38" s="71" t="s">
        <v>33</v>
      </c>
      <c r="F38" s="170" t="s">
        <v>161</v>
      </c>
      <c r="G38" s="170" t="s">
        <v>162</v>
      </c>
      <c r="H38" s="170" t="s">
        <v>157</v>
      </c>
    </row>
    <row r="39" spans="1:13" ht="12.75" customHeight="1" x14ac:dyDescent="0.2">
      <c r="A39" s="63"/>
      <c r="B39" s="72" t="s">
        <v>14</v>
      </c>
      <c r="C39" s="83"/>
      <c r="D39" s="84"/>
      <c r="E39" s="73"/>
      <c r="F39" s="85" t="e">
        <f>C39*((D39-E39)/D39)</f>
        <v>#DIV/0!</v>
      </c>
      <c r="G39" s="78"/>
      <c r="H39" s="79" t="e">
        <f>IF(F39&gt;G39, G39, F39)</f>
        <v>#DIV/0!</v>
      </c>
    </row>
    <row r="40" spans="1:13" ht="12.75" customHeight="1" x14ac:dyDescent="0.2">
      <c r="A40" s="63"/>
      <c r="B40" s="72" t="s">
        <v>15</v>
      </c>
      <c r="C40" s="83"/>
      <c r="D40" s="84"/>
      <c r="E40" s="73"/>
      <c r="F40" s="85" t="e">
        <f>C40*((D40-E40)/D40)</f>
        <v>#DIV/0!</v>
      </c>
      <c r="G40" s="78"/>
      <c r="H40" s="79" t="e">
        <f>IF(F40&gt;G40, G40, F40)</f>
        <v>#DIV/0!</v>
      </c>
    </row>
    <row r="41" spans="1:13" ht="12.75" customHeight="1" x14ac:dyDescent="0.2">
      <c r="A41" s="63"/>
      <c r="B41" s="72" t="s">
        <v>16</v>
      </c>
      <c r="C41" s="83"/>
      <c r="D41" s="84"/>
      <c r="E41" s="73"/>
      <c r="F41" s="85" t="e">
        <f>C41*((D41-E41)/D41)</f>
        <v>#DIV/0!</v>
      </c>
      <c r="G41" s="78"/>
      <c r="H41" s="79" t="e">
        <f>IF(F41&gt;G41, G41, F41)</f>
        <v>#DIV/0!</v>
      </c>
    </row>
    <row r="42" spans="1:13" ht="12.75" customHeight="1" x14ac:dyDescent="0.2">
      <c r="A42" s="63"/>
      <c r="B42" s="574" t="s">
        <v>97</v>
      </c>
      <c r="C42" s="575"/>
      <c r="D42" s="575"/>
      <c r="E42" s="576"/>
      <c r="F42" s="86" t="e">
        <f>SUM(F39:F41)</f>
        <v>#DIV/0!</v>
      </c>
      <c r="G42" s="86">
        <f>SUM(G39:G41)</f>
        <v>0</v>
      </c>
      <c r="H42" s="87" t="e">
        <f>SUM(H39:H41)</f>
        <v>#DIV/0!</v>
      </c>
    </row>
    <row r="43" spans="1:13" ht="12.75" customHeight="1" x14ac:dyDescent="0.2">
      <c r="A43" s="63"/>
      <c r="B43" s="69"/>
      <c r="C43" s="69"/>
      <c r="D43" s="69"/>
      <c r="E43" s="69"/>
      <c r="F43" s="69"/>
      <c r="G43" s="69"/>
      <c r="H43" s="69"/>
      <c r="I43" s="69"/>
      <c r="J43" s="69"/>
      <c r="K43" s="69"/>
      <c r="L43" s="69"/>
      <c r="M43" s="69"/>
    </row>
    <row r="44" spans="1:13" ht="12.75" customHeight="1" x14ac:dyDescent="0.25">
      <c r="A44" s="63"/>
      <c r="B44" s="70" t="s">
        <v>71</v>
      </c>
      <c r="C44" s="69"/>
      <c r="D44" s="69"/>
      <c r="E44" s="69"/>
      <c r="F44" s="69"/>
      <c r="G44" s="69"/>
      <c r="H44" s="69"/>
      <c r="I44" s="69"/>
      <c r="J44" s="69"/>
      <c r="K44" s="69"/>
      <c r="L44" s="69"/>
      <c r="M44" s="69"/>
    </row>
    <row r="45" spans="1:13" ht="12.75" customHeight="1" x14ac:dyDescent="0.25">
      <c r="A45" s="63"/>
      <c r="B45" s="70"/>
      <c r="C45" s="69"/>
      <c r="D45" s="69"/>
      <c r="E45" s="69"/>
      <c r="F45" s="69"/>
      <c r="G45" s="69"/>
      <c r="H45" s="69"/>
      <c r="I45" s="69"/>
      <c r="J45" s="69"/>
      <c r="K45" s="69"/>
      <c r="L45" s="69"/>
      <c r="M45" s="69"/>
    </row>
    <row r="46" spans="1:13" ht="51.75" customHeight="1" x14ac:dyDescent="0.2">
      <c r="A46" s="63"/>
      <c r="B46" s="71" t="s">
        <v>108</v>
      </c>
      <c r="C46" s="577" t="s">
        <v>34</v>
      </c>
      <c r="D46" s="577"/>
      <c r="E46" s="577" t="s">
        <v>35</v>
      </c>
      <c r="F46" s="577"/>
      <c r="G46" s="69"/>
      <c r="H46" s="69"/>
      <c r="I46" s="69"/>
      <c r="J46" s="69"/>
      <c r="K46" s="69"/>
      <c r="L46" s="69"/>
      <c r="M46" s="69"/>
    </row>
    <row r="47" spans="1:13" ht="12.75" customHeight="1" x14ac:dyDescent="0.2">
      <c r="A47" s="63"/>
      <c r="B47" s="72" t="s">
        <v>14</v>
      </c>
      <c r="C47" s="566"/>
      <c r="D47" s="566"/>
      <c r="E47" s="567"/>
      <c r="F47" s="567"/>
      <c r="G47" s="69"/>
      <c r="H47" s="69"/>
      <c r="I47" s="69"/>
      <c r="J47" s="69"/>
      <c r="K47" s="69"/>
      <c r="L47" s="69"/>
      <c r="M47" s="69"/>
    </row>
    <row r="48" spans="1:13" ht="12.75" customHeight="1" x14ac:dyDescent="0.2">
      <c r="A48" s="63"/>
      <c r="B48" s="72" t="s">
        <v>15</v>
      </c>
      <c r="C48" s="566"/>
      <c r="D48" s="566"/>
      <c r="E48" s="567"/>
      <c r="F48" s="567"/>
      <c r="G48" s="69"/>
      <c r="H48" s="69"/>
      <c r="I48" s="69"/>
      <c r="J48" s="69"/>
      <c r="K48" s="69"/>
      <c r="L48" s="69"/>
      <c r="M48" s="69"/>
    </row>
    <row r="49" spans="1:13" ht="12.75" customHeight="1" x14ac:dyDescent="0.2">
      <c r="A49" s="63"/>
      <c r="B49" s="72" t="s">
        <v>16</v>
      </c>
      <c r="C49" s="566"/>
      <c r="D49" s="566"/>
      <c r="E49" s="567"/>
      <c r="F49" s="567"/>
      <c r="G49" s="69"/>
      <c r="H49" s="69"/>
      <c r="I49" s="69"/>
      <c r="J49" s="69"/>
      <c r="K49" s="69"/>
      <c r="L49" s="69"/>
      <c r="M49" s="69"/>
    </row>
    <row r="50" spans="1:13" ht="12.75" customHeight="1" x14ac:dyDescent="0.2">
      <c r="A50" s="63"/>
      <c r="B50" s="82" t="s">
        <v>163</v>
      </c>
      <c r="C50" s="568">
        <f>SUM(C47:D49)</f>
        <v>0</v>
      </c>
      <c r="D50" s="569"/>
      <c r="E50" s="570"/>
      <c r="F50" s="571"/>
      <c r="G50" s="69"/>
      <c r="H50" s="69"/>
      <c r="I50" s="69"/>
      <c r="J50" s="69"/>
      <c r="K50" s="69"/>
      <c r="L50" s="69"/>
      <c r="M50" s="69"/>
    </row>
    <row r="51" spans="1:13" ht="12.75" customHeight="1" x14ac:dyDescent="0.2">
      <c r="A51" s="63"/>
      <c r="B51" s="69"/>
      <c r="C51" s="69"/>
      <c r="D51" s="69"/>
      <c r="E51" s="69"/>
      <c r="F51" s="69"/>
      <c r="G51" s="69"/>
      <c r="H51" s="69"/>
      <c r="I51" s="69"/>
      <c r="J51" s="69"/>
      <c r="K51" s="69"/>
      <c r="L51" s="69"/>
      <c r="M51" s="69"/>
    </row>
    <row r="52" spans="1:13" ht="12.75" customHeight="1" x14ac:dyDescent="0.25">
      <c r="A52" s="63"/>
      <c r="B52" s="70" t="s">
        <v>72</v>
      </c>
      <c r="C52" s="69"/>
      <c r="D52" s="69"/>
      <c r="E52" s="69"/>
      <c r="F52" s="69"/>
      <c r="G52" s="69"/>
      <c r="H52" s="69"/>
      <c r="I52" s="69"/>
      <c r="J52" s="69"/>
      <c r="K52" s="69"/>
      <c r="L52" s="69"/>
      <c r="M52" s="69"/>
    </row>
    <row r="53" spans="1:13" ht="12.75" customHeight="1" x14ac:dyDescent="0.2">
      <c r="A53" s="63"/>
      <c r="B53" s="69"/>
      <c r="C53" s="69"/>
      <c r="D53" s="69"/>
      <c r="E53" s="69"/>
      <c r="F53" s="69"/>
      <c r="G53" s="69"/>
      <c r="H53" s="69"/>
      <c r="I53" s="69"/>
      <c r="J53" s="69"/>
      <c r="K53" s="69"/>
      <c r="L53" s="69"/>
      <c r="M53" s="69"/>
    </row>
    <row r="54" spans="1:13" ht="12.75" customHeight="1" x14ac:dyDescent="0.2">
      <c r="A54" s="63"/>
      <c r="B54" s="71" t="s">
        <v>95</v>
      </c>
      <c r="C54" s="563" t="s">
        <v>36</v>
      </c>
      <c r="D54" s="564"/>
      <c r="E54" s="564"/>
      <c r="F54" s="565"/>
      <c r="G54" s="69"/>
      <c r="H54" s="69"/>
      <c r="I54" s="69"/>
      <c r="J54" s="69"/>
      <c r="K54" s="69"/>
      <c r="L54" s="69"/>
    </row>
    <row r="55" spans="1:13" ht="12.75" customHeight="1" x14ac:dyDescent="0.2">
      <c r="A55" s="63"/>
      <c r="B55" s="88" t="s">
        <v>170</v>
      </c>
      <c r="C55" s="559">
        <f>H18</f>
        <v>0</v>
      </c>
      <c r="D55" s="559"/>
      <c r="E55" s="559"/>
      <c r="F55" s="559"/>
      <c r="G55" s="69"/>
      <c r="H55" s="69"/>
      <c r="I55" s="69"/>
      <c r="J55" s="69"/>
      <c r="K55" s="69"/>
      <c r="L55" s="69"/>
    </row>
    <row r="56" spans="1:13" ht="12.75" customHeight="1" x14ac:dyDescent="0.2">
      <c r="A56" s="63"/>
      <c r="B56" s="88" t="s">
        <v>171</v>
      </c>
      <c r="C56" s="559">
        <f>I26</f>
        <v>0</v>
      </c>
      <c r="D56" s="559"/>
      <c r="E56" s="559"/>
      <c r="F56" s="559"/>
      <c r="G56" s="69"/>
      <c r="H56" s="69"/>
      <c r="I56" s="69"/>
      <c r="J56" s="69"/>
      <c r="K56" s="69"/>
      <c r="L56" s="69"/>
    </row>
    <row r="57" spans="1:13" ht="12.75" customHeight="1" x14ac:dyDescent="0.2">
      <c r="A57" s="63"/>
      <c r="B57" s="88" t="s">
        <v>37</v>
      </c>
      <c r="C57" s="559">
        <f>C34</f>
        <v>0</v>
      </c>
      <c r="D57" s="559"/>
      <c r="E57" s="559"/>
      <c r="F57" s="559"/>
      <c r="G57" s="69"/>
      <c r="H57" s="69"/>
      <c r="I57" s="69"/>
      <c r="J57" s="69"/>
      <c r="K57" s="69"/>
      <c r="L57" s="69"/>
    </row>
    <row r="58" spans="1:13" ht="12.75" customHeight="1" x14ac:dyDescent="0.2">
      <c r="A58" s="63"/>
      <c r="B58" s="88" t="s">
        <v>38</v>
      </c>
      <c r="C58" s="556" t="e">
        <f>H42</f>
        <v>#DIV/0!</v>
      </c>
      <c r="D58" s="557"/>
      <c r="E58" s="557"/>
      <c r="F58" s="558"/>
      <c r="G58" s="69"/>
      <c r="H58" s="69"/>
      <c r="I58" s="69"/>
      <c r="J58" s="69"/>
      <c r="K58" s="69"/>
      <c r="L58" s="69"/>
    </row>
    <row r="59" spans="1:13" ht="12.75" customHeight="1" x14ac:dyDescent="0.2">
      <c r="A59" s="63"/>
      <c r="B59" s="88" t="s">
        <v>39</v>
      </c>
      <c r="C59" s="559">
        <f>C50</f>
        <v>0</v>
      </c>
      <c r="D59" s="559"/>
      <c r="E59" s="559"/>
      <c r="F59" s="559"/>
      <c r="G59" s="69"/>
      <c r="H59" s="69"/>
      <c r="I59" s="69"/>
      <c r="J59" s="69"/>
      <c r="K59" s="69"/>
      <c r="L59" s="69"/>
    </row>
    <row r="60" spans="1:13" ht="12.75" customHeight="1" x14ac:dyDescent="0.2">
      <c r="A60" s="63"/>
      <c r="B60" s="88" t="s">
        <v>40</v>
      </c>
      <c r="C60" s="560"/>
      <c r="D60" s="561"/>
      <c r="E60" s="561"/>
      <c r="F60" s="562"/>
      <c r="G60" s="69"/>
      <c r="H60" s="69"/>
      <c r="I60" s="69"/>
      <c r="J60" s="69"/>
      <c r="K60" s="69"/>
      <c r="L60" s="69"/>
    </row>
    <row r="61" spans="1:13" ht="12.75" customHeight="1" x14ac:dyDescent="0.2">
      <c r="A61" s="63"/>
      <c r="B61" s="89" t="s">
        <v>164</v>
      </c>
      <c r="C61" s="559">
        <f>SUMIF(C55:F60, "&gt;0")</f>
        <v>0</v>
      </c>
      <c r="D61" s="559"/>
      <c r="E61" s="559"/>
      <c r="F61" s="559"/>
      <c r="G61" s="69"/>
      <c r="H61" s="69"/>
      <c r="I61" s="69"/>
      <c r="J61" s="69"/>
      <c r="K61" s="69"/>
      <c r="L61" s="69"/>
    </row>
    <row r="62" spans="1:13" ht="12.75" customHeight="1" x14ac:dyDescent="0.2">
      <c r="A62" s="63"/>
      <c r="B62" s="88" t="s">
        <v>41</v>
      </c>
      <c r="C62" s="551">
        <v>0.1002</v>
      </c>
      <c r="D62" s="551"/>
      <c r="E62" s="551"/>
      <c r="F62" s="551"/>
      <c r="G62" s="69"/>
      <c r="H62" s="69"/>
      <c r="I62" s="69"/>
      <c r="J62" s="69"/>
      <c r="K62" s="69"/>
      <c r="L62" s="69"/>
    </row>
    <row r="63" spans="1:13" ht="12.75" customHeight="1" x14ac:dyDescent="0.2">
      <c r="A63" s="63"/>
      <c r="B63" s="89" t="s">
        <v>165</v>
      </c>
      <c r="C63" s="552">
        <f>C61*((1+(C62))^2)</f>
        <v>0</v>
      </c>
      <c r="D63" s="552"/>
      <c r="E63" s="552"/>
      <c r="F63" s="552"/>
      <c r="G63" s="69"/>
      <c r="H63" s="69"/>
      <c r="I63" s="69"/>
      <c r="J63" s="69"/>
      <c r="K63" s="69"/>
      <c r="L63" s="69"/>
    </row>
    <row r="64" spans="1:13" ht="12.75" customHeight="1" x14ac:dyDescent="0.2">
      <c r="A64" s="63"/>
      <c r="B64" s="69"/>
      <c r="C64" s="69"/>
      <c r="D64" s="69"/>
      <c r="E64" s="69"/>
      <c r="F64" s="69"/>
      <c r="G64" s="69"/>
      <c r="H64" s="69"/>
      <c r="I64" s="69"/>
      <c r="J64" s="69"/>
      <c r="K64" s="69"/>
      <c r="L64" s="69"/>
      <c r="M64" s="69"/>
    </row>
    <row r="65" spans="1:13" ht="12.75" customHeight="1" x14ac:dyDescent="0.25">
      <c r="A65" s="63"/>
      <c r="B65" s="70" t="s">
        <v>73</v>
      </c>
      <c r="C65" s="69"/>
      <c r="D65" s="69"/>
      <c r="E65" s="69"/>
      <c r="F65" s="69"/>
      <c r="G65" s="69"/>
      <c r="H65" s="69"/>
      <c r="I65" s="69"/>
      <c r="J65" s="69"/>
      <c r="K65" s="69"/>
      <c r="L65" s="69"/>
      <c r="M65" s="69"/>
    </row>
    <row r="66" spans="1:13" ht="12.75" customHeight="1" x14ac:dyDescent="0.25">
      <c r="A66" s="63"/>
      <c r="B66" s="70"/>
      <c r="C66" s="69"/>
      <c r="D66" s="69"/>
      <c r="E66" s="69"/>
      <c r="F66" s="69"/>
      <c r="G66" s="69"/>
      <c r="H66" s="69"/>
      <c r="I66" s="69"/>
      <c r="J66" s="69"/>
      <c r="K66" s="69"/>
      <c r="L66" s="69"/>
      <c r="M66" s="69"/>
    </row>
    <row r="67" spans="1:13" ht="12.75" customHeight="1" x14ac:dyDescent="0.2">
      <c r="A67" s="63"/>
      <c r="B67" s="553" t="s">
        <v>84</v>
      </c>
      <c r="C67" s="554"/>
      <c r="D67" s="554"/>
      <c r="E67" s="555"/>
      <c r="F67" s="69"/>
      <c r="G67" s="69"/>
      <c r="H67" s="69"/>
      <c r="I67" s="69"/>
      <c r="J67" s="69"/>
      <c r="K67" s="69"/>
      <c r="L67" s="69"/>
      <c r="M67" s="69"/>
    </row>
    <row r="68" spans="1:13" ht="12.75" customHeight="1" x14ac:dyDescent="0.2">
      <c r="A68" s="63"/>
      <c r="B68" s="90"/>
      <c r="C68" s="91"/>
      <c r="D68" s="91"/>
      <c r="E68" s="92"/>
      <c r="F68" s="69"/>
      <c r="G68" s="69"/>
      <c r="H68" s="69"/>
      <c r="I68" s="69"/>
      <c r="J68" s="69"/>
      <c r="K68" s="69"/>
      <c r="L68" s="69"/>
      <c r="M68" s="69"/>
    </row>
    <row r="69" spans="1:13" ht="28.5" customHeight="1" x14ac:dyDescent="0.2">
      <c r="A69" s="63"/>
      <c r="B69" s="90"/>
      <c r="C69" s="91"/>
      <c r="D69" s="91"/>
      <c r="E69" s="92"/>
      <c r="F69" s="69"/>
      <c r="G69" s="69"/>
      <c r="H69" s="69"/>
      <c r="I69" s="69"/>
      <c r="J69" s="69"/>
      <c r="K69" s="69"/>
      <c r="L69" s="69"/>
      <c r="M69" s="69"/>
    </row>
    <row r="70" spans="1:13" ht="18.75" customHeight="1" x14ac:dyDescent="0.2">
      <c r="A70" s="63"/>
      <c r="B70" s="93"/>
      <c r="C70" s="94"/>
      <c r="D70" s="94"/>
      <c r="E70" s="95"/>
      <c r="F70" s="69"/>
      <c r="G70" s="69"/>
      <c r="H70" s="69"/>
      <c r="I70" s="69"/>
      <c r="J70" s="69"/>
      <c r="K70" s="69"/>
      <c r="L70" s="69"/>
      <c r="M70" s="69"/>
    </row>
    <row r="71" spans="1:13" ht="12.75" customHeight="1" x14ac:dyDescent="0.2">
      <c r="A71" s="63"/>
      <c r="B71" s="68"/>
      <c r="C71" s="68"/>
      <c r="D71" s="68"/>
      <c r="E71" s="68"/>
      <c r="F71" s="69"/>
      <c r="G71" s="69"/>
      <c r="H71" s="69"/>
      <c r="I71" s="69"/>
      <c r="J71" s="69"/>
      <c r="K71" s="69"/>
      <c r="L71" s="69"/>
      <c r="M71" s="69"/>
    </row>
    <row r="72" spans="1:13" ht="12.75" customHeight="1" x14ac:dyDescent="0.2">
      <c r="A72" s="63"/>
      <c r="B72" s="96" t="s">
        <v>166</v>
      </c>
      <c r="C72" s="85">
        <f>C63</f>
        <v>0</v>
      </c>
      <c r="D72" s="69"/>
      <c r="F72" s="69"/>
      <c r="G72" s="69"/>
      <c r="H72" s="69"/>
      <c r="I72" s="69"/>
      <c r="J72" s="69"/>
      <c r="K72" s="69"/>
      <c r="L72" s="69"/>
      <c r="M72" s="69"/>
    </row>
    <row r="73" spans="1:13" ht="12.75" customHeight="1" x14ac:dyDescent="0.2">
      <c r="A73" s="63"/>
      <c r="B73" s="96" t="s">
        <v>109</v>
      </c>
      <c r="C73" s="97"/>
      <c r="D73" s="69"/>
      <c r="F73" s="98" t="e">
        <f>C76/(C77-C78)</f>
        <v>#DIV/0!</v>
      </c>
      <c r="G73" s="69"/>
      <c r="H73" s="69"/>
      <c r="I73" s="69"/>
      <c r="J73" s="69"/>
      <c r="K73" s="69"/>
      <c r="L73" s="69"/>
      <c r="M73" s="69"/>
    </row>
    <row r="74" spans="1:13" ht="12.75" customHeight="1" x14ac:dyDescent="0.2">
      <c r="A74" s="63"/>
      <c r="B74" s="96" t="s">
        <v>42</v>
      </c>
      <c r="C74" s="97"/>
      <c r="D74" s="69"/>
      <c r="F74" s="99">
        <v>1E-3</v>
      </c>
      <c r="G74" s="69"/>
      <c r="H74" s="69"/>
      <c r="I74" s="69"/>
      <c r="J74" s="69"/>
      <c r="K74" s="69"/>
      <c r="L74" s="69"/>
      <c r="M74" s="69"/>
    </row>
    <row r="75" spans="1:13" ht="12.75" customHeight="1" x14ac:dyDescent="0.2">
      <c r="A75" s="63"/>
      <c r="B75" s="96"/>
      <c r="C75" s="100"/>
      <c r="D75" s="69"/>
      <c r="F75" s="99" t="s">
        <v>43</v>
      </c>
      <c r="G75" s="69"/>
      <c r="H75" s="69"/>
      <c r="I75" s="69"/>
      <c r="J75" s="69"/>
      <c r="K75" s="69"/>
      <c r="L75" s="69"/>
      <c r="M75" s="69"/>
    </row>
    <row r="76" spans="1:13" ht="12.75" customHeight="1" x14ac:dyDescent="0.2">
      <c r="A76" s="63"/>
      <c r="B76" s="96" t="s">
        <v>167</v>
      </c>
      <c r="C76" s="97"/>
      <c r="D76" s="69"/>
      <c r="E76" s="69"/>
      <c r="F76" s="99" t="s">
        <v>44</v>
      </c>
      <c r="G76" s="69"/>
      <c r="H76" s="69"/>
      <c r="I76" s="69"/>
      <c r="J76" s="69"/>
      <c r="K76" s="69"/>
      <c r="L76" s="69"/>
      <c r="M76" s="69"/>
    </row>
    <row r="77" spans="1:13" ht="12.75" customHeight="1" x14ac:dyDescent="0.2">
      <c r="A77" s="63"/>
      <c r="B77" s="96" t="s">
        <v>45</v>
      </c>
      <c r="C77" s="97"/>
      <c r="D77" s="69"/>
      <c r="E77" s="69"/>
      <c r="F77" s="69"/>
      <c r="G77" s="69"/>
      <c r="H77" s="69"/>
      <c r="I77" s="69"/>
      <c r="J77" s="69"/>
      <c r="K77" s="69"/>
      <c r="L77" s="69"/>
      <c r="M77" s="69"/>
    </row>
    <row r="78" spans="1:13" ht="12.75" customHeight="1" x14ac:dyDescent="0.2">
      <c r="A78" s="63"/>
      <c r="B78" s="96" t="s">
        <v>46</v>
      </c>
      <c r="C78" s="97"/>
      <c r="D78" s="69"/>
      <c r="E78" s="69"/>
      <c r="F78" s="69"/>
      <c r="G78" s="69"/>
      <c r="H78" s="69"/>
      <c r="I78" s="69"/>
      <c r="J78" s="69"/>
      <c r="K78" s="69"/>
      <c r="L78" s="69"/>
      <c r="M78" s="69"/>
    </row>
    <row r="79" spans="1:13" ht="12.75" customHeight="1" x14ac:dyDescent="0.2">
      <c r="A79" s="63"/>
      <c r="B79" s="96"/>
      <c r="C79" s="100"/>
      <c r="D79" s="69"/>
      <c r="E79" s="69"/>
      <c r="F79" s="69"/>
      <c r="G79" s="69"/>
      <c r="H79" s="69"/>
      <c r="I79" s="69"/>
      <c r="J79" s="69"/>
      <c r="K79" s="69"/>
      <c r="L79" s="69"/>
      <c r="M79" s="69"/>
    </row>
    <row r="80" spans="1:13" ht="12.75" customHeight="1" x14ac:dyDescent="0.2">
      <c r="A80" s="63"/>
      <c r="B80" s="101" t="s">
        <v>47</v>
      </c>
      <c r="C80" s="102" t="e">
        <f>(C72/(C73-C74))-(C76/(C77-C78))</f>
        <v>#DIV/0!</v>
      </c>
      <c r="D80" s="69"/>
      <c r="E80" s="69"/>
      <c r="F80" s="69"/>
      <c r="G80" s="69"/>
      <c r="H80" s="69"/>
      <c r="I80" s="69"/>
      <c r="J80" s="69"/>
      <c r="K80" s="69"/>
      <c r="L80" s="69"/>
      <c r="M80" s="69"/>
    </row>
    <row r="81" spans="1:13" ht="12.75" customHeight="1" x14ac:dyDescent="0.2">
      <c r="A81" s="63"/>
      <c r="B81" s="101" t="s">
        <v>48</v>
      </c>
      <c r="C81" s="102" t="e">
        <f>ROUND(C80,3)</f>
        <v>#DIV/0!</v>
      </c>
      <c r="D81" s="103" t="e">
        <f>IF(F73&lt;$F$74, F75, F76)</f>
        <v>#DIV/0!</v>
      </c>
      <c r="E81" s="69"/>
      <c r="F81" s="69"/>
      <c r="G81" s="69"/>
      <c r="H81" s="69"/>
      <c r="I81" s="69"/>
      <c r="J81" s="69"/>
      <c r="K81" s="69"/>
      <c r="L81" s="69"/>
      <c r="M81" s="69"/>
    </row>
    <row r="82" spans="1:13" ht="12.75" customHeight="1" x14ac:dyDescent="0.2">
      <c r="A82" s="63"/>
      <c r="B82" s="69"/>
      <c r="C82" s="69"/>
      <c r="D82" s="69"/>
      <c r="E82" s="69"/>
      <c r="F82" s="69"/>
      <c r="G82" s="69"/>
      <c r="H82" s="69"/>
      <c r="I82" s="69"/>
      <c r="J82" s="69"/>
      <c r="K82" s="69"/>
      <c r="L82" s="69"/>
      <c r="M82" s="69"/>
    </row>
    <row r="83" spans="1:13" ht="20.25" x14ac:dyDescent="0.2">
      <c r="A83" s="63"/>
    </row>
    <row r="84" spans="1:13" ht="20.25" x14ac:dyDescent="0.2">
      <c r="A84" s="63"/>
    </row>
  </sheetData>
  <mergeCells count="32">
    <mergeCell ref="C30:D30"/>
    <mergeCell ref="C31:D31"/>
    <mergeCell ref="C32:D32"/>
    <mergeCell ref="C33:D33"/>
    <mergeCell ref="B2:G2"/>
    <mergeCell ref="B9:D9"/>
    <mergeCell ref="B26:H26"/>
    <mergeCell ref="B7:D7"/>
    <mergeCell ref="C10:D10"/>
    <mergeCell ref="C47:D47"/>
    <mergeCell ref="E47:F47"/>
    <mergeCell ref="C48:D48"/>
    <mergeCell ref="E48:F48"/>
    <mergeCell ref="C34:D34"/>
    <mergeCell ref="B42:E42"/>
    <mergeCell ref="C46:D46"/>
    <mergeCell ref="E46:F46"/>
    <mergeCell ref="C54:F54"/>
    <mergeCell ref="C55:F55"/>
    <mergeCell ref="C56:F56"/>
    <mergeCell ref="C57:F57"/>
    <mergeCell ref="C49:D49"/>
    <mergeCell ref="E49:F49"/>
    <mergeCell ref="C50:D50"/>
    <mergeCell ref="E50:F50"/>
    <mergeCell ref="C62:F62"/>
    <mergeCell ref="C63:F63"/>
    <mergeCell ref="B67:E67"/>
    <mergeCell ref="C58:F58"/>
    <mergeCell ref="C59:F59"/>
    <mergeCell ref="C60:F60"/>
    <mergeCell ref="C61:F61"/>
  </mergeCells>
  <phoneticPr fontId="27" type="noConversion"/>
  <pageMargins left="0.35433070866141736" right="0.35433070866141736" top="0.59055118110236227" bottom="0.59055118110236227" header="0.51181102362204722" footer="0.11811023622047245"/>
  <pageSetup paperSize="9" scale="86" fitToHeight="100" orientation="landscape" r:id="rId1"/>
  <headerFooter scaleWithDoc="0" alignWithMargins="0">
    <oddFooter>&amp;L&amp;8&amp;D&amp;C&amp;8&amp; Template: &amp;A
&amp;F&amp;R&amp;8&amp;P of &amp;N</oddFooter>
  </headerFooter>
  <rowBreaks count="2" manualBreakCount="2">
    <brk id="27" min="1" max="8" man="1"/>
    <brk id="64" min="1" max="8" man="1"/>
  </rowBreaks>
  <drawing r:id="rId2"/>
  <legacyDrawing r:id="rId3"/>
  <oleObjects>
    <mc:AlternateContent xmlns:mc="http://schemas.openxmlformats.org/markup-compatibility/2006">
      <mc:Choice Requires="x14">
        <oleObject progId="Equation.3" shapeId="30724" r:id="rId4">
          <objectPr defaultSize="0" autoPict="0" r:id="rId5">
            <anchor moveWithCells="1" sizeWithCells="1">
              <from>
                <xdr:col>1</xdr:col>
                <xdr:colOff>57150</xdr:colOff>
                <xdr:row>67</xdr:row>
                <xdr:rowOff>57150</xdr:rowOff>
              </from>
              <to>
                <xdr:col>4</xdr:col>
                <xdr:colOff>942975</xdr:colOff>
                <xdr:row>69</xdr:row>
                <xdr:rowOff>95250</xdr:rowOff>
              </to>
            </anchor>
          </objectPr>
        </oleObject>
      </mc:Choice>
      <mc:Fallback>
        <oleObject progId="Equation.3" shapeId="30724"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N28"/>
  <sheetViews>
    <sheetView view="pageBreakPreview" topLeftCell="H1" zoomScale="85" zoomScaleNormal="100" zoomScaleSheetLayoutView="85" workbookViewId="0">
      <selection activeCell="N12" sqref="N12:N13"/>
    </sheetView>
  </sheetViews>
  <sheetFormatPr defaultRowHeight="12.75" x14ac:dyDescent="0.2"/>
  <cols>
    <col min="1" max="1" width="11" style="32" customWidth="1"/>
    <col min="2" max="2" width="18.85546875" style="32" customWidth="1"/>
    <col min="3" max="13" width="15.7109375" style="32" customWidth="1"/>
    <col min="14" max="14" width="8.7109375" style="32" customWidth="1"/>
    <col min="15" max="16384" width="9.140625" style="32"/>
  </cols>
  <sheetData>
    <row r="1" spans="2:14" ht="20.25" x14ac:dyDescent="0.3">
      <c r="B1" s="2" t="s">
        <v>122</v>
      </c>
    </row>
    <row r="2" spans="2:14" ht="20.25" x14ac:dyDescent="0.3">
      <c r="B2" s="31" t="s">
        <v>3</v>
      </c>
    </row>
    <row r="3" spans="2:14" ht="20.25" x14ac:dyDescent="0.3">
      <c r="B3" s="2" t="str">
        <f>Cover!C26</f>
        <v>2013-14</v>
      </c>
    </row>
    <row r="4" spans="2:14" ht="20.25" x14ac:dyDescent="0.3">
      <c r="B4" s="2"/>
    </row>
    <row r="5" spans="2:14" ht="93" customHeight="1" x14ac:dyDescent="0.2">
      <c r="B5" s="522" t="s">
        <v>305</v>
      </c>
      <c r="C5" s="594"/>
      <c r="D5" s="594"/>
      <c r="E5" s="594"/>
      <c r="F5" s="594"/>
      <c r="G5" s="523"/>
    </row>
    <row r="6" spans="2:14" ht="20.25" x14ac:dyDescent="0.3">
      <c r="B6" s="2"/>
    </row>
    <row r="7" spans="2:14" ht="15.75" x14ac:dyDescent="0.25">
      <c r="B7" s="33" t="s">
        <v>49</v>
      </c>
    </row>
    <row r="8" spans="2:14" x14ac:dyDescent="0.2">
      <c r="C8" s="337"/>
      <c r="D8" s="337"/>
      <c r="E8" s="337"/>
      <c r="F8" s="337"/>
      <c r="G8" s="337"/>
      <c r="H8" s="337"/>
      <c r="I8" s="337"/>
      <c r="J8" s="337"/>
      <c r="K8" s="337"/>
      <c r="L8" s="337"/>
      <c r="M8" s="337"/>
      <c r="N8" s="337"/>
    </row>
    <row r="9" spans="2:14" ht="73.5" customHeight="1" x14ac:dyDescent="0.2">
      <c r="B9" s="597" t="s">
        <v>50</v>
      </c>
      <c r="C9" s="597" t="s">
        <v>51</v>
      </c>
      <c r="D9" s="597" t="s">
        <v>52</v>
      </c>
      <c r="E9" s="598"/>
      <c r="F9" s="598"/>
      <c r="G9" s="598"/>
      <c r="H9" s="341" t="s">
        <v>77</v>
      </c>
      <c r="I9" s="341" t="s">
        <v>53</v>
      </c>
      <c r="J9" s="341" t="s">
        <v>54</v>
      </c>
      <c r="K9" s="341" t="s">
        <v>55</v>
      </c>
      <c r="L9" s="341" t="s">
        <v>56</v>
      </c>
      <c r="M9" s="341" t="s">
        <v>57</v>
      </c>
    </row>
    <row r="10" spans="2:14" ht="12.75" customHeight="1" x14ac:dyDescent="0.2">
      <c r="B10" s="598"/>
      <c r="C10" s="597"/>
      <c r="D10" s="598"/>
      <c r="E10" s="598"/>
      <c r="F10" s="598"/>
      <c r="G10" s="598"/>
      <c r="H10" s="353" t="s">
        <v>89</v>
      </c>
      <c r="I10" s="353" t="s">
        <v>89</v>
      </c>
      <c r="J10" s="353" t="s">
        <v>89</v>
      </c>
      <c r="K10" s="353" t="s">
        <v>89</v>
      </c>
      <c r="L10" s="353" t="s">
        <v>89</v>
      </c>
      <c r="M10" s="341"/>
    </row>
    <row r="11" spans="2:14" ht="12.75" customHeight="1" x14ac:dyDescent="0.2">
      <c r="B11" s="354" t="s">
        <v>373</v>
      </c>
      <c r="C11" s="403">
        <v>41977</v>
      </c>
      <c r="D11" s="399" t="s">
        <v>374</v>
      </c>
      <c r="E11" s="355"/>
      <c r="F11" s="355"/>
      <c r="G11" s="355"/>
      <c r="H11" s="400">
        <v>691.47425999999996</v>
      </c>
      <c r="I11" s="355">
        <v>0</v>
      </c>
      <c r="J11" s="400">
        <v>691.47425999999996</v>
      </c>
      <c r="K11" s="355">
        <v>0</v>
      </c>
      <c r="L11" s="355">
        <v>0</v>
      </c>
      <c r="M11" s="355" t="s">
        <v>375</v>
      </c>
    </row>
    <row r="12" spans="2:14" ht="12.75" customHeight="1" x14ac:dyDescent="0.2">
      <c r="B12" s="354" t="s">
        <v>373</v>
      </c>
      <c r="C12" s="403">
        <v>41690</v>
      </c>
      <c r="D12" s="399" t="s">
        <v>376</v>
      </c>
      <c r="E12" s="355"/>
      <c r="F12" s="355"/>
      <c r="G12" s="355"/>
      <c r="H12" s="402">
        <v>1.31996</v>
      </c>
      <c r="I12" s="355"/>
      <c r="J12" s="400"/>
      <c r="K12" s="355"/>
      <c r="L12" s="355"/>
      <c r="M12" s="355"/>
    </row>
    <row r="13" spans="2:14" ht="12.75" customHeight="1" x14ac:dyDescent="0.2">
      <c r="B13" s="354" t="s">
        <v>373</v>
      </c>
      <c r="C13" s="403">
        <v>41701</v>
      </c>
      <c r="D13" s="399" t="s">
        <v>377</v>
      </c>
      <c r="E13" s="355"/>
      <c r="F13" s="355"/>
      <c r="G13" s="355"/>
      <c r="H13" s="402">
        <v>97.84151</v>
      </c>
      <c r="I13" s="355"/>
      <c r="J13" s="355"/>
      <c r="K13" s="355"/>
      <c r="L13" s="355"/>
      <c r="M13" s="355"/>
    </row>
    <row r="14" spans="2:14" ht="12.75" customHeight="1" x14ac:dyDescent="0.2">
      <c r="B14" s="352"/>
      <c r="C14" s="352"/>
      <c r="D14" s="355"/>
      <c r="E14" s="355"/>
      <c r="F14" s="355"/>
      <c r="G14" s="355"/>
      <c r="H14" s="355"/>
      <c r="I14" s="355"/>
      <c r="J14" s="355"/>
      <c r="K14" s="355"/>
      <c r="L14" s="355"/>
      <c r="M14" s="355"/>
    </row>
    <row r="15" spans="2:14" ht="12.75" customHeight="1" x14ac:dyDescent="0.2">
      <c r="B15" s="352"/>
      <c r="C15" s="352"/>
      <c r="D15" s="355"/>
      <c r="E15" s="355"/>
      <c r="F15" s="355"/>
      <c r="G15" s="355"/>
      <c r="H15" s="355"/>
      <c r="I15" s="355"/>
      <c r="J15" s="355"/>
      <c r="K15" s="355"/>
      <c r="L15" s="355"/>
      <c r="M15" s="355"/>
    </row>
    <row r="16" spans="2:14" ht="12.75" customHeight="1" x14ac:dyDescent="0.2">
      <c r="B16" s="352"/>
      <c r="C16" s="352"/>
      <c r="D16" s="355"/>
      <c r="E16" s="355"/>
      <c r="F16" s="355"/>
      <c r="G16" s="355"/>
      <c r="H16" s="355"/>
      <c r="I16" s="355"/>
      <c r="J16" s="355"/>
      <c r="K16" s="355"/>
      <c r="L16" s="355"/>
      <c r="M16" s="355"/>
    </row>
    <row r="17" spans="2:14" ht="12.75" customHeight="1" x14ac:dyDescent="0.2">
      <c r="B17" s="352"/>
      <c r="C17" s="352"/>
      <c r="D17" s="355"/>
      <c r="E17" s="355"/>
      <c r="F17" s="355"/>
      <c r="G17" s="355"/>
      <c r="H17" s="355"/>
      <c r="I17" s="355"/>
      <c r="J17" s="355"/>
      <c r="K17" s="355"/>
      <c r="L17" s="355"/>
      <c r="M17" s="355"/>
    </row>
    <row r="18" spans="2:14" ht="12.75" customHeight="1" x14ac:dyDescent="0.2">
      <c r="B18" s="352"/>
      <c r="C18" s="352"/>
      <c r="D18" s="355"/>
      <c r="E18" s="355"/>
      <c r="F18" s="355"/>
      <c r="G18" s="355"/>
      <c r="H18" s="355"/>
      <c r="I18" s="355"/>
      <c r="J18" s="355"/>
      <c r="K18" s="355"/>
      <c r="L18" s="355"/>
      <c r="M18" s="355"/>
    </row>
    <row r="19" spans="2:14" x14ac:dyDescent="0.2">
      <c r="B19" s="356"/>
      <c r="C19" s="356"/>
      <c r="D19" s="592" t="s">
        <v>58</v>
      </c>
      <c r="E19" s="593"/>
      <c r="F19" s="593"/>
      <c r="G19" s="593"/>
      <c r="H19" s="401">
        <f>SUM(H11:H18)</f>
        <v>790.63572999999997</v>
      </c>
      <c r="I19" s="357">
        <f>SUM(I11:I18)</f>
        <v>0</v>
      </c>
      <c r="J19" s="401">
        <f>SUM(J11:J18)</f>
        <v>691.47425999999996</v>
      </c>
      <c r="K19" s="357">
        <f>SUM(K11:K18)</f>
        <v>0</v>
      </c>
      <c r="L19" s="357">
        <f>SUM(L11:L18)</f>
        <v>0</v>
      </c>
      <c r="M19" s="358"/>
    </row>
    <row r="20" spans="2:14" x14ac:dyDescent="0.2">
      <c r="C20" s="337"/>
      <c r="D20" s="337"/>
      <c r="E20" s="337"/>
      <c r="F20" s="337"/>
      <c r="G20" s="337"/>
      <c r="H20" s="337"/>
      <c r="I20" s="337"/>
      <c r="J20" s="337"/>
      <c r="K20" s="337"/>
      <c r="L20" s="337"/>
      <c r="M20" s="337"/>
      <c r="N20" s="337"/>
    </row>
    <row r="21" spans="2:14" ht="15.75" x14ac:dyDescent="0.25">
      <c r="B21" s="33" t="s">
        <v>59</v>
      </c>
      <c r="C21" s="337"/>
      <c r="D21" s="337"/>
      <c r="E21" s="337"/>
      <c r="F21" s="337"/>
      <c r="G21" s="337"/>
      <c r="H21" s="337"/>
      <c r="I21" s="337"/>
      <c r="J21" s="337"/>
      <c r="K21" s="337"/>
      <c r="L21" s="337"/>
      <c r="M21" s="337"/>
      <c r="N21" s="337"/>
    </row>
    <row r="22" spans="2:14" x14ac:dyDescent="0.2">
      <c r="C22" s="337"/>
      <c r="D22" s="337"/>
      <c r="E22" s="337"/>
      <c r="F22" s="337"/>
      <c r="G22" s="337"/>
      <c r="H22" s="337"/>
      <c r="I22" s="337"/>
      <c r="J22" s="337"/>
      <c r="K22" s="337"/>
      <c r="L22" s="337"/>
      <c r="M22" s="337"/>
      <c r="N22" s="337"/>
    </row>
    <row r="23" spans="2:14" ht="65.25" customHeight="1" x14ac:dyDescent="0.2">
      <c r="B23" s="342" t="s">
        <v>60</v>
      </c>
      <c r="C23" s="342" t="s">
        <v>61</v>
      </c>
      <c r="D23" s="342" t="s">
        <v>55</v>
      </c>
      <c r="E23" s="342" t="s">
        <v>62</v>
      </c>
      <c r="F23" s="337"/>
      <c r="G23" s="337"/>
      <c r="H23" s="337"/>
      <c r="I23" s="337"/>
    </row>
    <row r="24" spans="2:14" ht="22.9" customHeight="1" x14ac:dyDescent="0.2">
      <c r="B24" s="104"/>
      <c r="C24" s="402"/>
      <c r="D24" s="343"/>
      <c r="E24" s="343"/>
      <c r="F24" s="337"/>
      <c r="G24" s="337"/>
      <c r="H24" s="337"/>
      <c r="I24" s="337"/>
    </row>
    <row r="26" spans="2:14" ht="15.75" x14ac:dyDescent="0.25">
      <c r="B26" s="33" t="s">
        <v>172</v>
      </c>
    </row>
    <row r="28" spans="2:14" x14ac:dyDescent="0.2">
      <c r="B28" s="595" t="s">
        <v>63</v>
      </c>
      <c r="C28" s="596"/>
      <c r="D28" s="105">
        <f>H19+C24</f>
        <v>790.63572999999997</v>
      </c>
    </row>
  </sheetData>
  <mergeCells count="6">
    <mergeCell ref="D19:G19"/>
    <mergeCell ref="B5:G5"/>
    <mergeCell ref="B28:C28"/>
    <mergeCell ref="B9:B10"/>
    <mergeCell ref="C9:C10"/>
    <mergeCell ref="D9:G10"/>
  </mergeCells>
  <phoneticPr fontId="27" type="noConversion"/>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M27"/>
  <sheetViews>
    <sheetView view="pageBreakPreview" zoomScaleNormal="100" zoomScaleSheetLayoutView="100" workbookViewId="0">
      <selection activeCell="E16" sqref="E16"/>
    </sheetView>
  </sheetViews>
  <sheetFormatPr defaultRowHeight="12.75" x14ac:dyDescent="0.2"/>
  <cols>
    <col min="1" max="1" width="12" style="4" customWidth="1"/>
    <col min="2" max="2" width="16.42578125" style="4" bestFit="1" customWidth="1"/>
    <col min="3" max="3" width="41.28515625" style="4" customWidth="1"/>
    <col min="4" max="9" width="15.7109375" style="4" customWidth="1"/>
    <col min="10" max="10" width="6.7109375" style="4" customWidth="1"/>
    <col min="11" max="13" width="19.85546875" style="4" customWidth="1"/>
    <col min="14" max="14" width="18.28515625" style="4" customWidth="1"/>
    <col min="15" max="16384" width="9.140625" style="4"/>
  </cols>
  <sheetData>
    <row r="1" spans="2:13" ht="20.25" x14ac:dyDescent="0.3">
      <c r="B1" s="2" t="s">
        <v>122</v>
      </c>
      <c r="C1" s="3"/>
      <c r="D1" s="3"/>
      <c r="E1" s="3"/>
      <c r="F1" s="3"/>
      <c r="G1" s="3"/>
      <c r="H1" s="3"/>
      <c r="I1" s="3"/>
      <c r="J1" s="3"/>
      <c r="K1" s="3"/>
      <c r="L1" s="3"/>
      <c r="M1" s="3"/>
    </row>
    <row r="2" spans="2:13" ht="20.25" x14ac:dyDescent="0.3">
      <c r="B2" s="5" t="s">
        <v>92</v>
      </c>
      <c r="C2" s="5"/>
    </row>
    <row r="3" spans="2:13" ht="20.25" x14ac:dyDescent="0.3">
      <c r="B3" s="2" t="s">
        <v>362</v>
      </c>
    </row>
    <row r="4" spans="2:13" ht="20.25" x14ac:dyDescent="0.3">
      <c r="B4" s="2"/>
    </row>
    <row r="5" spans="2:13" ht="44.25" customHeight="1" x14ac:dyDescent="0.2">
      <c r="B5" s="522" t="s">
        <v>306</v>
      </c>
      <c r="C5" s="594"/>
      <c r="D5" s="594"/>
      <c r="E5" s="594"/>
      <c r="F5" s="594"/>
      <c r="G5" s="523"/>
    </row>
    <row r="6" spans="2:13" ht="15.75" x14ac:dyDescent="0.25">
      <c r="B6" s="11"/>
      <c r="G6" s="167"/>
      <c r="H6" s="167"/>
      <c r="I6" s="167"/>
    </row>
    <row r="7" spans="2:13" ht="63" customHeight="1" x14ac:dyDescent="0.2">
      <c r="B7" s="522" t="s">
        <v>145</v>
      </c>
      <c r="C7" s="511"/>
      <c r="D7" s="511"/>
      <c r="E7" s="511"/>
      <c r="F7" s="511"/>
      <c r="G7" s="512"/>
      <c r="I7" s="116"/>
      <c r="J7" s="116"/>
    </row>
    <row r="8" spans="2:13" s="162" customFormat="1" x14ac:dyDescent="0.2">
      <c r="B8" s="166"/>
      <c r="C8" s="166"/>
      <c r="D8" s="166"/>
      <c r="E8" s="166"/>
      <c r="F8" s="166"/>
      <c r="G8" s="166"/>
      <c r="H8" s="166"/>
    </row>
    <row r="9" spans="2:13" ht="15.75" x14ac:dyDescent="0.25">
      <c r="B9" s="11" t="s">
        <v>74</v>
      </c>
    </row>
    <row r="10" spans="2:13" s="162" customFormat="1" x14ac:dyDescent="0.2">
      <c r="B10" s="166"/>
      <c r="C10" s="166"/>
      <c r="D10" s="166"/>
      <c r="E10" s="166"/>
      <c r="F10" s="166"/>
      <c r="G10" s="166"/>
      <c r="I10" s="168"/>
      <c r="J10" s="168"/>
    </row>
    <row r="11" spans="2:13" ht="57" customHeight="1" x14ac:dyDescent="0.2">
      <c r="B11" s="6" t="s">
        <v>96</v>
      </c>
      <c r="C11" s="7" t="s">
        <v>110</v>
      </c>
      <c r="D11" s="8" t="s">
        <v>76</v>
      </c>
      <c r="E11" s="8" t="s">
        <v>93</v>
      </c>
      <c r="F11" s="9" t="s">
        <v>94</v>
      </c>
      <c r="G11" s="163"/>
      <c r="H11" s="163"/>
      <c r="I11" s="163"/>
    </row>
    <row r="12" spans="2:13" ht="13.5" customHeight="1" x14ac:dyDescent="0.2">
      <c r="B12" s="115"/>
      <c r="C12" s="12" t="s">
        <v>90</v>
      </c>
      <c r="D12" s="8" t="s">
        <v>89</v>
      </c>
      <c r="E12" s="8" t="s">
        <v>89</v>
      </c>
      <c r="F12" s="8" t="s">
        <v>89</v>
      </c>
      <c r="G12" s="164"/>
      <c r="H12" s="164"/>
      <c r="I12" s="164"/>
    </row>
    <row r="13" spans="2:13" ht="13.5" customHeight="1" x14ac:dyDescent="0.2">
      <c r="B13" s="115"/>
      <c r="C13" s="150" t="s">
        <v>405</v>
      </c>
      <c r="D13" s="366">
        <v>350105.01340999996</v>
      </c>
      <c r="E13" s="367">
        <v>-9750.8429602007382</v>
      </c>
      <c r="F13" s="366">
        <v>340354.17044979922</v>
      </c>
      <c r="G13" s="165"/>
      <c r="H13" s="165"/>
      <c r="I13" s="165"/>
    </row>
    <row r="14" spans="2:13" ht="13.5" customHeight="1" x14ac:dyDescent="0.2">
      <c r="B14" s="115"/>
      <c r="C14" s="150" t="s">
        <v>406</v>
      </c>
      <c r="D14" s="366">
        <v>31875.925751817722</v>
      </c>
      <c r="E14" s="367">
        <v>9750.8429602007564</v>
      </c>
      <c r="F14" s="366">
        <v>41626.768712018478</v>
      </c>
      <c r="G14" s="165"/>
      <c r="H14" s="165"/>
      <c r="I14" s="165"/>
    </row>
    <row r="15" spans="2:13" ht="13.5" customHeight="1" x14ac:dyDescent="0.2">
      <c r="B15" s="115"/>
      <c r="C15" s="150" t="s">
        <v>137</v>
      </c>
      <c r="D15" s="366"/>
      <c r="E15" s="367">
        <f t="shared" ref="E15:E19" si="0">F15-D15</f>
        <v>0</v>
      </c>
      <c r="F15" s="366"/>
      <c r="G15" s="165"/>
      <c r="H15" s="165"/>
      <c r="I15" s="165"/>
    </row>
    <row r="16" spans="2:13" ht="12.75" customHeight="1" x14ac:dyDescent="0.2">
      <c r="B16" s="115"/>
      <c r="C16" s="12" t="s">
        <v>86</v>
      </c>
      <c r="D16" s="368"/>
      <c r="E16" s="368"/>
      <c r="F16" s="368"/>
      <c r="G16" s="165"/>
      <c r="H16" s="165"/>
      <c r="I16" s="165"/>
    </row>
    <row r="17" spans="2:9" ht="12.75" customHeight="1" x14ac:dyDescent="0.2">
      <c r="B17" s="115"/>
      <c r="C17" s="150" t="s">
        <v>407</v>
      </c>
      <c r="D17" s="366">
        <v>529215.28257499938</v>
      </c>
      <c r="E17" s="367">
        <v>13929.775657429709</v>
      </c>
      <c r="F17" s="366">
        <v>543145.05823242909</v>
      </c>
      <c r="G17" s="165"/>
      <c r="H17" s="165"/>
      <c r="I17" s="165"/>
    </row>
    <row r="18" spans="2:9" ht="12.75" customHeight="1" x14ac:dyDescent="0.2">
      <c r="B18" s="115"/>
      <c r="C18" s="150" t="s">
        <v>408</v>
      </c>
      <c r="D18" s="366">
        <v>149113</v>
      </c>
      <c r="E18" s="367">
        <v>-4178.9326972288836</v>
      </c>
      <c r="F18" s="366">
        <v>144934.06730277112</v>
      </c>
      <c r="G18" s="165"/>
      <c r="H18" s="165"/>
      <c r="I18" s="165"/>
    </row>
    <row r="19" spans="2:9" ht="13.5" customHeight="1" x14ac:dyDescent="0.2">
      <c r="B19" s="115"/>
      <c r="C19" s="150" t="s">
        <v>137</v>
      </c>
      <c r="D19" s="152"/>
      <c r="E19" s="153">
        <f t="shared" si="0"/>
        <v>0</v>
      </c>
      <c r="F19" s="152"/>
      <c r="G19" s="165"/>
      <c r="H19" s="165"/>
      <c r="I19" s="165"/>
    </row>
    <row r="20" spans="2:9" x14ac:dyDescent="0.2">
      <c r="G20" s="162"/>
      <c r="H20" s="162"/>
      <c r="I20" s="162"/>
    </row>
    <row r="21" spans="2:9" ht="15.75" x14ac:dyDescent="0.25">
      <c r="B21" s="11" t="s">
        <v>75</v>
      </c>
      <c r="G21" s="162"/>
      <c r="H21" s="162"/>
      <c r="I21" s="162"/>
    </row>
    <row r="22" spans="2:9" x14ac:dyDescent="0.2">
      <c r="G22" s="162"/>
      <c r="H22" s="162"/>
      <c r="I22" s="162"/>
    </row>
    <row r="23" spans="2:9" ht="51" x14ac:dyDescent="0.2">
      <c r="B23" s="6" t="s">
        <v>96</v>
      </c>
      <c r="C23" s="169" t="s">
        <v>146</v>
      </c>
      <c r="D23" s="600" t="s">
        <v>147</v>
      </c>
      <c r="E23" s="598"/>
      <c r="F23" s="598"/>
      <c r="G23" s="600" t="s">
        <v>144</v>
      </c>
      <c r="H23" s="598"/>
      <c r="I23" s="598"/>
    </row>
    <row r="24" spans="2:9" ht="102.75" customHeight="1" x14ac:dyDescent="0.2">
      <c r="B24" s="115"/>
      <c r="C24" s="365" t="s">
        <v>409</v>
      </c>
      <c r="D24" s="604" t="s">
        <v>410</v>
      </c>
      <c r="E24" s="605"/>
      <c r="F24" s="606"/>
      <c r="G24" s="601" t="s">
        <v>411</v>
      </c>
      <c r="H24" s="602"/>
      <c r="I24" s="603"/>
    </row>
    <row r="25" spans="2:9" x14ac:dyDescent="0.2">
      <c r="B25" s="115"/>
      <c r="C25" s="117"/>
      <c r="D25" s="607"/>
      <c r="E25" s="491"/>
      <c r="F25" s="492"/>
      <c r="G25" s="599" t="s">
        <v>137</v>
      </c>
      <c r="H25" s="599"/>
      <c r="I25" s="599"/>
    </row>
    <row r="26" spans="2:9" x14ac:dyDescent="0.2">
      <c r="B26" s="115"/>
      <c r="C26" s="117"/>
      <c r="D26" s="607"/>
      <c r="E26" s="491"/>
      <c r="F26" s="492"/>
      <c r="G26" s="599" t="s">
        <v>137</v>
      </c>
      <c r="H26" s="599"/>
      <c r="I26" s="599"/>
    </row>
    <row r="27" spans="2:9" x14ac:dyDescent="0.2">
      <c r="B27" s="115"/>
      <c r="C27" s="117"/>
      <c r="D27" s="607"/>
      <c r="E27" s="491"/>
      <c r="F27" s="492"/>
      <c r="G27" s="599" t="s">
        <v>137</v>
      </c>
      <c r="H27" s="599"/>
      <c r="I27" s="599"/>
    </row>
  </sheetData>
  <mergeCells count="12">
    <mergeCell ref="B5:G5"/>
    <mergeCell ref="B7:G7"/>
    <mergeCell ref="G26:I26"/>
    <mergeCell ref="G27:I27"/>
    <mergeCell ref="G23:I23"/>
    <mergeCell ref="G24:I24"/>
    <mergeCell ref="G25:I25"/>
    <mergeCell ref="D23:F23"/>
    <mergeCell ref="D24:F24"/>
    <mergeCell ref="D25:F25"/>
    <mergeCell ref="D26:F26"/>
    <mergeCell ref="D27:F27"/>
  </mergeCells>
  <phoneticPr fontId="27" type="noConversion"/>
  <pageMargins left="0.35433070866141736" right="0.35433070866141736" top="0.59055118110236227" bottom="0.59055118110236227" header="0.51181102362204722" footer="0.11811023622047245"/>
  <pageSetup paperSize="9" scale="94" fitToHeight="100" orientation="landscape" r:id="rId1"/>
  <headerFooter scaleWithDoc="0" alignWithMargins="0">
    <oddFooter>&amp;L&amp;8&amp;D&amp;C&amp;8&amp; Template: &amp;A
&amp;F&amp;R&amp;8&amp;P of &amp;N</oddFooter>
  </headerFooter>
  <colBreaks count="1" manualBreakCount="1">
    <brk id="10" max="2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heetViews>
  <sheetFormatPr defaultRowHeight="12.75" x14ac:dyDescent="0.2"/>
  <cols>
    <col min="2" max="3" width="25.28515625" customWidth="1"/>
    <col min="4" max="4" width="57.140625" customWidth="1"/>
  </cols>
  <sheetData>
    <row r="2" spans="2:4" x14ac:dyDescent="0.2">
      <c r="B2" s="361" t="s">
        <v>335</v>
      </c>
    </row>
    <row r="3" spans="2:4" ht="13.5" thickBot="1" x14ac:dyDescent="0.25"/>
    <row r="4" spans="2:4" x14ac:dyDescent="0.2">
      <c r="B4" s="608" t="s">
        <v>336</v>
      </c>
      <c r="C4" s="609"/>
      <c r="D4" s="610" t="s">
        <v>337</v>
      </c>
    </row>
    <row r="5" spans="2:4" ht="13.5" thickBot="1" x14ac:dyDescent="0.25">
      <c r="B5" s="612" t="s">
        <v>338</v>
      </c>
      <c r="C5" s="613"/>
      <c r="D5" s="611"/>
    </row>
    <row r="6" spans="2:4" ht="13.5" thickBot="1" x14ac:dyDescent="0.25">
      <c r="B6" s="614" t="s">
        <v>339</v>
      </c>
      <c r="C6" s="615"/>
      <c r="D6" s="362"/>
    </row>
    <row r="7" spans="2:4" ht="13.5" thickBot="1" x14ac:dyDescent="0.25">
      <c r="B7" s="363" t="s">
        <v>209</v>
      </c>
      <c r="C7" s="364" t="s">
        <v>340</v>
      </c>
      <c r="D7" s="364" t="s">
        <v>341</v>
      </c>
    </row>
    <row r="8" spans="2:4" ht="13.5" thickBot="1" x14ac:dyDescent="0.25">
      <c r="B8" s="363" t="s">
        <v>342</v>
      </c>
      <c r="C8" s="364" t="s">
        <v>340</v>
      </c>
      <c r="D8" s="364" t="s">
        <v>341</v>
      </c>
    </row>
    <row r="9" spans="2:4" ht="13.5" thickBot="1" x14ac:dyDescent="0.25">
      <c r="B9" s="363" t="s">
        <v>343</v>
      </c>
      <c r="C9" s="364" t="s">
        <v>340</v>
      </c>
      <c r="D9" s="364" t="s">
        <v>341</v>
      </c>
    </row>
    <row r="10" spans="2:4" ht="13.5" thickBot="1" x14ac:dyDescent="0.25">
      <c r="B10" s="363" t="s">
        <v>344</v>
      </c>
      <c r="C10" s="364" t="s">
        <v>340</v>
      </c>
      <c r="D10" s="364" t="s">
        <v>345</v>
      </c>
    </row>
    <row r="11" spans="2:4" ht="13.5" thickBot="1" x14ac:dyDescent="0.25">
      <c r="B11" s="363" t="s">
        <v>346</v>
      </c>
      <c r="C11" s="364" t="s">
        <v>340</v>
      </c>
      <c r="D11" s="364" t="s">
        <v>345</v>
      </c>
    </row>
    <row r="12" spans="2:4" ht="13.5" thickBot="1" x14ac:dyDescent="0.25">
      <c r="B12" s="363" t="s">
        <v>347</v>
      </c>
      <c r="C12" s="364" t="s">
        <v>340</v>
      </c>
      <c r="D12" s="364" t="s">
        <v>345</v>
      </c>
    </row>
    <row r="13" spans="2:4" ht="13.5" thickBot="1" x14ac:dyDescent="0.25">
      <c r="B13" s="363" t="s">
        <v>318</v>
      </c>
      <c r="C13" s="364" t="s">
        <v>340</v>
      </c>
      <c r="D13" s="364" t="s">
        <v>348</v>
      </c>
    </row>
    <row r="14" spans="2:4" ht="26.25" thickBot="1" x14ac:dyDescent="0.25">
      <c r="B14" s="363" t="s">
        <v>349</v>
      </c>
      <c r="C14" s="364" t="s">
        <v>340</v>
      </c>
      <c r="D14" s="364" t="s">
        <v>350</v>
      </c>
    </row>
    <row r="15" spans="2:4" ht="13.5" thickBot="1" x14ac:dyDescent="0.25">
      <c r="B15" s="363" t="s">
        <v>321</v>
      </c>
      <c r="C15" s="364" t="s">
        <v>340</v>
      </c>
      <c r="D15" s="364" t="s">
        <v>351</v>
      </c>
    </row>
    <row r="16" spans="2:4" ht="13.5" thickBot="1" x14ac:dyDescent="0.25">
      <c r="B16" s="363" t="s">
        <v>324</v>
      </c>
      <c r="C16" s="364" t="s">
        <v>340</v>
      </c>
      <c r="D16" s="364" t="s">
        <v>345</v>
      </c>
    </row>
  </sheetData>
  <mergeCells count="4">
    <mergeCell ref="B4:C4"/>
    <mergeCell ref="D4:D5"/>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view="pageBreakPreview" zoomScaleNormal="100" zoomScaleSheetLayoutView="100" workbookViewId="0">
      <selection sqref="A1:XFD1048576"/>
    </sheetView>
  </sheetViews>
  <sheetFormatPr defaultRowHeight="23.25" x14ac:dyDescent="0.35"/>
  <cols>
    <col min="1" max="1" width="6.140625" style="199" customWidth="1"/>
    <col min="2" max="2" width="5.7109375" style="199" customWidth="1"/>
    <col min="3" max="5" width="50.7109375" style="199" customWidth="1"/>
    <col min="6" max="6" width="5.7109375" style="199" customWidth="1"/>
    <col min="7" max="7" width="3.7109375" style="199" customWidth="1"/>
    <col min="8" max="256" width="9.140625" style="199"/>
    <col min="257" max="257" width="6.140625" style="199" customWidth="1"/>
    <col min="258" max="258" width="5.7109375" style="199" customWidth="1"/>
    <col min="259" max="261" width="50.7109375" style="199" customWidth="1"/>
    <col min="262" max="262" width="5.7109375" style="199" customWidth="1"/>
    <col min="263" max="263" width="3.7109375" style="199" customWidth="1"/>
    <col min="264" max="512" width="9.140625" style="199"/>
    <col min="513" max="513" width="6.140625" style="199" customWidth="1"/>
    <col min="514" max="514" width="5.7109375" style="199" customWidth="1"/>
    <col min="515" max="517" width="50.7109375" style="199" customWidth="1"/>
    <col min="518" max="518" width="5.7109375" style="199" customWidth="1"/>
    <col min="519" max="519" width="3.7109375" style="199" customWidth="1"/>
    <col min="520" max="768" width="9.140625" style="199"/>
    <col min="769" max="769" width="6.140625" style="199" customWidth="1"/>
    <col min="770" max="770" width="5.7109375" style="199" customWidth="1"/>
    <col min="771" max="773" width="50.7109375" style="199" customWidth="1"/>
    <col min="774" max="774" width="5.7109375" style="199" customWidth="1"/>
    <col min="775" max="775" width="3.7109375" style="199" customWidth="1"/>
    <col min="776" max="1024" width="9.140625" style="199"/>
    <col min="1025" max="1025" width="6.140625" style="199" customWidth="1"/>
    <col min="1026" max="1026" width="5.7109375" style="199" customWidth="1"/>
    <col min="1027" max="1029" width="50.7109375" style="199" customWidth="1"/>
    <col min="1030" max="1030" width="5.7109375" style="199" customWidth="1"/>
    <col min="1031" max="1031" width="3.7109375" style="199" customWidth="1"/>
    <col min="1032" max="1280" width="9.140625" style="199"/>
    <col min="1281" max="1281" width="6.140625" style="199" customWidth="1"/>
    <col min="1282" max="1282" width="5.7109375" style="199" customWidth="1"/>
    <col min="1283" max="1285" width="50.7109375" style="199" customWidth="1"/>
    <col min="1286" max="1286" width="5.7109375" style="199" customWidth="1"/>
    <col min="1287" max="1287" width="3.7109375" style="199" customWidth="1"/>
    <col min="1288" max="1536" width="9.140625" style="199"/>
    <col min="1537" max="1537" width="6.140625" style="199" customWidth="1"/>
    <col min="1538" max="1538" width="5.7109375" style="199" customWidth="1"/>
    <col min="1539" max="1541" width="50.7109375" style="199" customWidth="1"/>
    <col min="1542" max="1542" width="5.7109375" style="199" customWidth="1"/>
    <col min="1543" max="1543" width="3.7109375" style="199" customWidth="1"/>
    <col min="1544" max="1792" width="9.140625" style="199"/>
    <col min="1793" max="1793" width="6.140625" style="199" customWidth="1"/>
    <col min="1794" max="1794" width="5.7109375" style="199" customWidth="1"/>
    <col min="1795" max="1797" width="50.7109375" style="199" customWidth="1"/>
    <col min="1798" max="1798" width="5.7109375" style="199" customWidth="1"/>
    <col min="1799" max="1799" width="3.7109375" style="199" customWidth="1"/>
    <col min="1800" max="2048" width="9.140625" style="199"/>
    <col min="2049" max="2049" width="6.140625" style="199" customWidth="1"/>
    <col min="2050" max="2050" width="5.7109375" style="199" customWidth="1"/>
    <col min="2051" max="2053" width="50.7109375" style="199" customWidth="1"/>
    <col min="2054" max="2054" width="5.7109375" style="199" customWidth="1"/>
    <col min="2055" max="2055" width="3.7109375" style="199" customWidth="1"/>
    <col min="2056" max="2304" width="9.140625" style="199"/>
    <col min="2305" max="2305" width="6.140625" style="199" customWidth="1"/>
    <col min="2306" max="2306" width="5.7109375" style="199" customWidth="1"/>
    <col min="2307" max="2309" width="50.7109375" style="199" customWidth="1"/>
    <col min="2310" max="2310" width="5.7109375" style="199" customWidth="1"/>
    <col min="2311" max="2311" width="3.7109375" style="199" customWidth="1"/>
    <col min="2312" max="2560" width="9.140625" style="199"/>
    <col min="2561" max="2561" width="6.140625" style="199" customWidth="1"/>
    <col min="2562" max="2562" width="5.7109375" style="199" customWidth="1"/>
    <col min="2563" max="2565" width="50.7109375" style="199" customWidth="1"/>
    <col min="2566" max="2566" width="5.7109375" style="199" customWidth="1"/>
    <col min="2567" max="2567" width="3.7109375" style="199" customWidth="1"/>
    <col min="2568" max="2816" width="9.140625" style="199"/>
    <col min="2817" max="2817" width="6.140625" style="199" customWidth="1"/>
    <col min="2818" max="2818" width="5.7109375" style="199" customWidth="1"/>
    <col min="2819" max="2821" width="50.7109375" style="199" customWidth="1"/>
    <col min="2822" max="2822" width="5.7109375" style="199" customWidth="1"/>
    <col min="2823" max="2823" width="3.7109375" style="199" customWidth="1"/>
    <col min="2824" max="3072" width="9.140625" style="199"/>
    <col min="3073" max="3073" width="6.140625" style="199" customWidth="1"/>
    <col min="3074" max="3074" width="5.7109375" style="199" customWidth="1"/>
    <col min="3075" max="3077" width="50.7109375" style="199" customWidth="1"/>
    <col min="3078" max="3078" width="5.7109375" style="199" customWidth="1"/>
    <col min="3079" max="3079" width="3.7109375" style="199" customWidth="1"/>
    <col min="3080" max="3328" width="9.140625" style="199"/>
    <col min="3329" max="3329" width="6.140625" style="199" customWidth="1"/>
    <col min="3330" max="3330" width="5.7109375" style="199" customWidth="1"/>
    <col min="3331" max="3333" width="50.7109375" style="199" customWidth="1"/>
    <col min="3334" max="3334" width="5.7109375" style="199" customWidth="1"/>
    <col min="3335" max="3335" width="3.7109375" style="199" customWidth="1"/>
    <col min="3336" max="3584" width="9.140625" style="199"/>
    <col min="3585" max="3585" width="6.140625" style="199" customWidth="1"/>
    <col min="3586" max="3586" width="5.7109375" style="199" customWidth="1"/>
    <col min="3587" max="3589" width="50.7109375" style="199" customWidth="1"/>
    <col min="3590" max="3590" width="5.7109375" style="199" customWidth="1"/>
    <col min="3591" max="3591" width="3.7109375" style="199" customWidth="1"/>
    <col min="3592" max="3840" width="9.140625" style="199"/>
    <col min="3841" max="3841" width="6.140625" style="199" customWidth="1"/>
    <col min="3842" max="3842" width="5.7109375" style="199" customWidth="1"/>
    <col min="3843" max="3845" width="50.7109375" style="199" customWidth="1"/>
    <col min="3846" max="3846" width="5.7109375" style="199" customWidth="1"/>
    <col min="3847" max="3847" width="3.7109375" style="199" customWidth="1"/>
    <col min="3848" max="4096" width="9.140625" style="199"/>
    <col min="4097" max="4097" width="6.140625" style="199" customWidth="1"/>
    <col min="4098" max="4098" width="5.7109375" style="199" customWidth="1"/>
    <col min="4099" max="4101" width="50.7109375" style="199" customWidth="1"/>
    <col min="4102" max="4102" width="5.7109375" style="199" customWidth="1"/>
    <col min="4103" max="4103" width="3.7109375" style="199" customWidth="1"/>
    <col min="4104" max="4352" width="9.140625" style="199"/>
    <col min="4353" max="4353" width="6.140625" style="199" customWidth="1"/>
    <col min="4354" max="4354" width="5.7109375" style="199" customWidth="1"/>
    <col min="4355" max="4357" width="50.7109375" style="199" customWidth="1"/>
    <col min="4358" max="4358" width="5.7109375" style="199" customWidth="1"/>
    <col min="4359" max="4359" width="3.7109375" style="199" customWidth="1"/>
    <col min="4360" max="4608" width="9.140625" style="199"/>
    <col min="4609" max="4609" width="6.140625" style="199" customWidth="1"/>
    <col min="4610" max="4610" width="5.7109375" style="199" customWidth="1"/>
    <col min="4611" max="4613" width="50.7109375" style="199" customWidth="1"/>
    <col min="4614" max="4614" width="5.7109375" style="199" customWidth="1"/>
    <col min="4615" max="4615" width="3.7109375" style="199" customWidth="1"/>
    <col min="4616" max="4864" width="9.140625" style="199"/>
    <col min="4865" max="4865" width="6.140625" style="199" customWidth="1"/>
    <col min="4866" max="4866" width="5.7109375" style="199" customWidth="1"/>
    <col min="4867" max="4869" width="50.7109375" style="199" customWidth="1"/>
    <col min="4870" max="4870" width="5.7109375" style="199" customWidth="1"/>
    <col min="4871" max="4871" width="3.7109375" style="199" customWidth="1"/>
    <col min="4872" max="5120" width="9.140625" style="199"/>
    <col min="5121" max="5121" width="6.140625" style="199" customWidth="1"/>
    <col min="5122" max="5122" width="5.7109375" style="199" customWidth="1"/>
    <col min="5123" max="5125" width="50.7109375" style="199" customWidth="1"/>
    <col min="5126" max="5126" width="5.7109375" style="199" customWidth="1"/>
    <col min="5127" max="5127" width="3.7109375" style="199" customWidth="1"/>
    <col min="5128" max="5376" width="9.140625" style="199"/>
    <col min="5377" max="5377" width="6.140625" style="199" customWidth="1"/>
    <col min="5378" max="5378" width="5.7109375" style="199" customWidth="1"/>
    <col min="5379" max="5381" width="50.7109375" style="199" customWidth="1"/>
    <col min="5382" max="5382" width="5.7109375" style="199" customWidth="1"/>
    <col min="5383" max="5383" width="3.7109375" style="199" customWidth="1"/>
    <col min="5384" max="5632" width="9.140625" style="199"/>
    <col min="5633" max="5633" width="6.140625" style="199" customWidth="1"/>
    <col min="5634" max="5634" width="5.7109375" style="199" customWidth="1"/>
    <col min="5635" max="5637" width="50.7109375" style="199" customWidth="1"/>
    <col min="5638" max="5638" width="5.7109375" style="199" customWidth="1"/>
    <col min="5639" max="5639" width="3.7109375" style="199" customWidth="1"/>
    <col min="5640" max="5888" width="9.140625" style="199"/>
    <col min="5889" max="5889" width="6.140625" style="199" customWidth="1"/>
    <col min="5890" max="5890" width="5.7109375" style="199" customWidth="1"/>
    <col min="5891" max="5893" width="50.7109375" style="199" customWidth="1"/>
    <col min="5894" max="5894" width="5.7109375" style="199" customWidth="1"/>
    <col min="5895" max="5895" width="3.7109375" style="199" customWidth="1"/>
    <col min="5896" max="6144" width="9.140625" style="199"/>
    <col min="6145" max="6145" width="6.140625" style="199" customWidth="1"/>
    <col min="6146" max="6146" width="5.7109375" style="199" customWidth="1"/>
    <col min="6147" max="6149" width="50.7109375" style="199" customWidth="1"/>
    <col min="6150" max="6150" width="5.7109375" style="199" customWidth="1"/>
    <col min="6151" max="6151" width="3.7109375" style="199" customWidth="1"/>
    <col min="6152" max="6400" width="9.140625" style="199"/>
    <col min="6401" max="6401" width="6.140625" style="199" customWidth="1"/>
    <col min="6402" max="6402" width="5.7109375" style="199" customWidth="1"/>
    <col min="6403" max="6405" width="50.7109375" style="199" customWidth="1"/>
    <col min="6406" max="6406" width="5.7109375" style="199" customWidth="1"/>
    <col min="6407" max="6407" width="3.7109375" style="199" customWidth="1"/>
    <col min="6408" max="6656" width="9.140625" style="199"/>
    <col min="6657" max="6657" width="6.140625" style="199" customWidth="1"/>
    <col min="6658" max="6658" width="5.7109375" style="199" customWidth="1"/>
    <col min="6659" max="6661" width="50.7109375" style="199" customWidth="1"/>
    <col min="6662" max="6662" width="5.7109375" style="199" customWidth="1"/>
    <col min="6663" max="6663" width="3.7109375" style="199" customWidth="1"/>
    <col min="6664" max="6912" width="9.140625" style="199"/>
    <col min="6913" max="6913" width="6.140625" style="199" customWidth="1"/>
    <col min="6914" max="6914" width="5.7109375" style="199" customWidth="1"/>
    <col min="6915" max="6917" width="50.7109375" style="199" customWidth="1"/>
    <col min="6918" max="6918" width="5.7109375" style="199" customWidth="1"/>
    <col min="6919" max="6919" width="3.7109375" style="199" customWidth="1"/>
    <col min="6920" max="7168" width="9.140625" style="199"/>
    <col min="7169" max="7169" width="6.140625" style="199" customWidth="1"/>
    <col min="7170" max="7170" width="5.7109375" style="199" customWidth="1"/>
    <col min="7171" max="7173" width="50.7109375" style="199" customWidth="1"/>
    <col min="7174" max="7174" width="5.7109375" style="199" customWidth="1"/>
    <col min="7175" max="7175" width="3.7109375" style="199" customWidth="1"/>
    <col min="7176" max="7424" width="9.140625" style="199"/>
    <col min="7425" max="7425" width="6.140625" style="199" customWidth="1"/>
    <col min="7426" max="7426" width="5.7109375" style="199" customWidth="1"/>
    <col min="7427" max="7429" width="50.7109375" style="199" customWidth="1"/>
    <col min="7430" max="7430" width="5.7109375" style="199" customWidth="1"/>
    <col min="7431" max="7431" width="3.7109375" style="199" customWidth="1"/>
    <col min="7432" max="7680" width="9.140625" style="199"/>
    <col min="7681" max="7681" width="6.140625" style="199" customWidth="1"/>
    <col min="7682" max="7682" width="5.7109375" style="199" customWidth="1"/>
    <col min="7683" max="7685" width="50.7109375" style="199" customWidth="1"/>
    <col min="7686" max="7686" width="5.7109375" style="199" customWidth="1"/>
    <col min="7687" max="7687" width="3.7109375" style="199" customWidth="1"/>
    <col min="7688" max="7936" width="9.140625" style="199"/>
    <col min="7937" max="7937" width="6.140625" style="199" customWidth="1"/>
    <col min="7938" max="7938" width="5.7109375" style="199" customWidth="1"/>
    <col min="7939" max="7941" width="50.7109375" style="199" customWidth="1"/>
    <col min="7942" max="7942" width="5.7109375" style="199" customWidth="1"/>
    <col min="7943" max="7943" width="3.7109375" style="199" customWidth="1"/>
    <col min="7944" max="8192" width="9.140625" style="199"/>
    <col min="8193" max="8193" width="6.140625" style="199" customWidth="1"/>
    <col min="8194" max="8194" width="5.7109375" style="199" customWidth="1"/>
    <col min="8195" max="8197" width="50.7109375" style="199" customWidth="1"/>
    <col min="8198" max="8198" width="5.7109375" style="199" customWidth="1"/>
    <col min="8199" max="8199" width="3.7109375" style="199" customWidth="1"/>
    <col min="8200" max="8448" width="9.140625" style="199"/>
    <col min="8449" max="8449" width="6.140625" style="199" customWidth="1"/>
    <col min="8450" max="8450" width="5.7109375" style="199" customWidth="1"/>
    <col min="8451" max="8453" width="50.7109375" style="199" customWidth="1"/>
    <col min="8454" max="8454" width="5.7109375" style="199" customWidth="1"/>
    <col min="8455" max="8455" width="3.7109375" style="199" customWidth="1"/>
    <col min="8456" max="8704" width="9.140625" style="199"/>
    <col min="8705" max="8705" width="6.140625" style="199" customWidth="1"/>
    <col min="8706" max="8706" width="5.7109375" style="199" customWidth="1"/>
    <col min="8707" max="8709" width="50.7109375" style="199" customWidth="1"/>
    <col min="8710" max="8710" width="5.7109375" style="199" customWidth="1"/>
    <col min="8711" max="8711" width="3.7109375" style="199" customWidth="1"/>
    <col min="8712" max="8960" width="9.140625" style="199"/>
    <col min="8961" max="8961" width="6.140625" style="199" customWidth="1"/>
    <col min="8962" max="8962" width="5.7109375" style="199" customWidth="1"/>
    <col min="8963" max="8965" width="50.7109375" style="199" customWidth="1"/>
    <col min="8966" max="8966" width="5.7109375" style="199" customWidth="1"/>
    <col min="8967" max="8967" width="3.7109375" style="199" customWidth="1"/>
    <col min="8968" max="9216" width="9.140625" style="199"/>
    <col min="9217" max="9217" width="6.140625" style="199" customWidth="1"/>
    <col min="9218" max="9218" width="5.7109375" style="199" customWidth="1"/>
    <col min="9219" max="9221" width="50.7109375" style="199" customWidth="1"/>
    <col min="9222" max="9222" width="5.7109375" style="199" customWidth="1"/>
    <col min="9223" max="9223" width="3.7109375" style="199" customWidth="1"/>
    <col min="9224" max="9472" width="9.140625" style="199"/>
    <col min="9473" max="9473" width="6.140625" style="199" customWidth="1"/>
    <col min="9474" max="9474" width="5.7109375" style="199" customWidth="1"/>
    <col min="9475" max="9477" width="50.7109375" style="199" customWidth="1"/>
    <col min="9478" max="9478" width="5.7109375" style="199" customWidth="1"/>
    <col min="9479" max="9479" width="3.7109375" style="199" customWidth="1"/>
    <col min="9480" max="9728" width="9.140625" style="199"/>
    <col min="9729" max="9729" width="6.140625" style="199" customWidth="1"/>
    <col min="9730" max="9730" width="5.7109375" style="199" customWidth="1"/>
    <col min="9731" max="9733" width="50.7109375" style="199" customWidth="1"/>
    <col min="9734" max="9734" width="5.7109375" style="199" customWidth="1"/>
    <col min="9735" max="9735" width="3.7109375" style="199" customWidth="1"/>
    <col min="9736" max="9984" width="9.140625" style="199"/>
    <col min="9985" max="9985" width="6.140625" style="199" customWidth="1"/>
    <col min="9986" max="9986" width="5.7109375" style="199" customWidth="1"/>
    <col min="9987" max="9989" width="50.7109375" style="199" customWidth="1"/>
    <col min="9990" max="9990" width="5.7109375" style="199" customWidth="1"/>
    <col min="9991" max="9991" width="3.7109375" style="199" customWidth="1"/>
    <col min="9992" max="10240" width="9.140625" style="199"/>
    <col min="10241" max="10241" width="6.140625" style="199" customWidth="1"/>
    <col min="10242" max="10242" width="5.7109375" style="199" customWidth="1"/>
    <col min="10243" max="10245" width="50.7109375" style="199" customWidth="1"/>
    <col min="10246" max="10246" width="5.7109375" style="199" customWidth="1"/>
    <col min="10247" max="10247" width="3.7109375" style="199" customWidth="1"/>
    <col min="10248" max="10496" width="9.140625" style="199"/>
    <col min="10497" max="10497" width="6.140625" style="199" customWidth="1"/>
    <col min="10498" max="10498" width="5.7109375" style="199" customWidth="1"/>
    <col min="10499" max="10501" width="50.7109375" style="199" customWidth="1"/>
    <col min="10502" max="10502" width="5.7109375" style="199" customWidth="1"/>
    <col min="10503" max="10503" width="3.7109375" style="199" customWidth="1"/>
    <col min="10504" max="10752" width="9.140625" style="199"/>
    <col min="10753" max="10753" width="6.140625" style="199" customWidth="1"/>
    <col min="10754" max="10754" width="5.7109375" style="199" customWidth="1"/>
    <col min="10755" max="10757" width="50.7109375" style="199" customWidth="1"/>
    <col min="10758" max="10758" width="5.7109375" style="199" customWidth="1"/>
    <col min="10759" max="10759" width="3.7109375" style="199" customWidth="1"/>
    <col min="10760" max="11008" width="9.140625" style="199"/>
    <col min="11009" max="11009" width="6.140625" style="199" customWidth="1"/>
    <col min="11010" max="11010" width="5.7109375" style="199" customWidth="1"/>
    <col min="11011" max="11013" width="50.7109375" style="199" customWidth="1"/>
    <col min="11014" max="11014" width="5.7109375" style="199" customWidth="1"/>
    <col min="11015" max="11015" width="3.7109375" style="199" customWidth="1"/>
    <col min="11016" max="11264" width="9.140625" style="199"/>
    <col min="11265" max="11265" width="6.140625" style="199" customWidth="1"/>
    <col min="11266" max="11266" width="5.7109375" style="199" customWidth="1"/>
    <col min="11267" max="11269" width="50.7109375" style="199" customWidth="1"/>
    <col min="11270" max="11270" width="5.7109375" style="199" customWidth="1"/>
    <col min="11271" max="11271" width="3.7109375" style="199" customWidth="1"/>
    <col min="11272" max="11520" width="9.140625" style="199"/>
    <col min="11521" max="11521" width="6.140625" style="199" customWidth="1"/>
    <col min="11522" max="11522" width="5.7109375" style="199" customWidth="1"/>
    <col min="11523" max="11525" width="50.7109375" style="199" customWidth="1"/>
    <col min="11526" max="11526" width="5.7109375" style="199" customWidth="1"/>
    <col min="11527" max="11527" width="3.7109375" style="199" customWidth="1"/>
    <col min="11528" max="11776" width="9.140625" style="199"/>
    <col min="11777" max="11777" width="6.140625" style="199" customWidth="1"/>
    <col min="11778" max="11778" width="5.7109375" style="199" customWidth="1"/>
    <col min="11779" max="11781" width="50.7109375" style="199" customWidth="1"/>
    <col min="11782" max="11782" width="5.7109375" style="199" customWidth="1"/>
    <col min="11783" max="11783" width="3.7109375" style="199" customWidth="1"/>
    <col min="11784" max="12032" width="9.140625" style="199"/>
    <col min="12033" max="12033" width="6.140625" style="199" customWidth="1"/>
    <col min="12034" max="12034" width="5.7109375" style="199" customWidth="1"/>
    <col min="12035" max="12037" width="50.7109375" style="199" customWidth="1"/>
    <col min="12038" max="12038" width="5.7109375" style="199" customWidth="1"/>
    <col min="12039" max="12039" width="3.7109375" style="199" customWidth="1"/>
    <col min="12040" max="12288" width="9.140625" style="199"/>
    <col min="12289" max="12289" width="6.140625" style="199" customWidth="1"/>
    <col min="12290" max="12290" width="5.7109375" style="199" customWidth="1"/>
    <col min="12291" max="12293" width="50.7109375" style="199" customWidth="1"/>
    <col min="12294" max="12294" width="5.7109375" style="199" customWidth="1"/>
    <col min="12295" max="12295" width="3.7109375" style="199" customWidth="1"/>
    <col min="12296" max="12544" width="9.140625" style="199"/>
    <col min="12545" max="12545" width="6.140625" style="199" customWidth="1"/>
    <col min="12546" max="12546" width="5.7109375" style="199" customWidth="1"/>
    <col min="12547" max="12549" width="50.7109375" style="199" customWidth="1"/>
    <col min="12550" max="12550" width="5.7109375" style="199" customWidth="1"/>
    <col min="12551" max="12551" width="3.7109375" style="199" customWidth="1"/>
    <col min="12552" max="12800" width="9.140625" style="199"/>
    <col min="12801" max="12801" width="6.140625" style="199" customWidth="1"/>
    <col min="12802" max="12802" width="5.7109375" style="199" customWidth="1"/>
    <col min="12803" max="12805" width="50.7109375" style="199" customWidth="1"/>
    <col min="12806" max="12806" width="5.7109375" style="199" customWidth="1"/>
    <col min="12807" max="12807" width="3.7109375" style="199" customWidth="1"/>
    <col min="12808" max="13056" width="9.140625" style="199"/>
    <col min="13057" max="13057" width="6.140625" style="199" customWidth="1"/>
    <col min="13058" max="13058" width="5.7109375" style="199" customWidth="1"/>
    <col min="13059" max="13061" width="50.7109375" style="199" customWidth="1"/>
    <col min="13062" max="13062" width="5.7109375" style="199" customWidth="1"/>
    <col min="13063" max="13063" width="3.7109375" style="199" customWidth="1"/>
    <col min="13064" max="13312" width="9.140625" style="199"/>
    <col min="13313" max="13313" width="6.140625" style="199" customWidth="1"/>
    <col min="13314" max="13314" width="5.7109375" style="199" customWidth="1"/>
    <col min="13315" max="13317" width="50.7109375" style="199" customWidth="1"/>
    <col min="13318" max="13318" width="5.7109375" style="199" customWidth="1"/>
    <col min="13319" max="13319" width="3.7109375" style="199" customWidth="1"/>
    <col min="13320" max="13568" width="9.140625" style="199"/>
    <col min="13569" max="13569" width="6.140625" style="199" customWidth="1"/>
    <col min="13570" max="13570" width="5.7109375" style="199" customWidth="1"/>
    <col min="13571" max="13573" width="50.7109375" style="199" customWidth="1"/>
    <col min="13574" max="13574" width="5.7109375" style="199" customWidth="1"/>
    <col min="13575" max="13575" width="3.7109375" style="199" customWidth="1"/>
    <col min="13576" max="13824" width="9.140625" style="199"/>
    <col min="13825" max="13825" width="6.140625" style="199" customWidth="1"/>
    <col min="13826" max="13826" width="5.7109375" style="199" customWidth="1"/>
    <col min="13827" max="13829" width="50.7109375" style="199" customWidth="1"/>
    <col min="13830" max="13830" width="5.7109375" style="199" customWidth="1"/>
    <col min="13831" max="13831" width="3.7109375" style="199" customWidth="1"/>
    <col min="13832" max="14080" width="9.140625" style="199"/>
    <col min="14081" max="14081" width="6.140625" style="199" customWidth="1"/>
    <col min="14082" max="14082" width="5.7109375" style="199" customWidth="1"/>
    <col min="14083" max="14085" width="50.7109375" style="199" customWidth="1"/>
    <col min="14086" max="14086" width="5.7109375" style="199" customWidth="1"/>
    <col min="14087" max="14087" width="3.7109375" style="199" customWidth="1"/>
    <col min="14088" max="14336" width="9.140625" style="199"/>
    <col min="14337" max="14337" width="6.140625" style="199" customWidth="1"/>
    <col min="14338" max="14338" width="5.7109375" style="199" customWidth="1"/>
    <col min="14339" max="14341" width="50.7109375" style="199" customWidth="1"/>
    <col min="14342" max="14342" width="5.7109375" style="199" customWidth="1"/>
    <col min="14343" max="14343" width="3.7109375" style="199" customWidth="1"/>
    <col min="14344" max="14592" width="9.140625" style="199"/>
    <col min="14593" max="14593" width="6.140625" style="199" customWidth="1"/>
    <col min="14594" max="14594" width="5.7109375" style="199" customWidth="1"/>
    <col min="14595" max="14597" width="50.7109375" style="199" customWidth="1"/>
    <col min="14598" max="14598" width="5.7109375" style="199" customWidth="1"/>
    <col min="14599" max="14599" width="3.7109375" style="199" customWidth="1"/>
    <col min="14600" max="14848" width="9.140625" style="199"/>
    <col min="14849" max="14849" width="6.140625" style="199" customWidth="1"/>
    <col min="14850" max="14850" width="5.7109375" style="199" customWidth="1"/>
    <col min="14851" max="14853" width="50.7109375" style="199" customWidth="1"/>
    <col min="14854" max="14854" width="5.7109375" style="199" customWidth="1"/>
    <col min="14855" max="14855" width="3.7109375" style="199" customWidth="1"/>
    <col min="14856" max="15104" width="9.140625" style="199"/>
    <col min="15105" max="15105" width="6.140625" style="199" customWidth="1"/>
    <col min="15106" max="15106" width="5.7109375" style="199" customWidth="1"/>
    <col min="15107" max="15109" width="50.7109375" style="199" customWidth="1"/>
    <col min="15110" max="15110" width="5.7109375" style="199" customWidth="1"/>
    <col min="15111" max="15111" width="3.7109375" style="199" customWidth="1"/>
    <col min="15112" max="15360" width="9.140625" style="199"/>
    <col min="15361" max="15361" width="6.140625" style="199" customWidth="1"/>
    <col min="15362" max="15362" width="5.7109375" style="199" customWidth="1"/>
    <col min="15363" max="15365" width="50.7109375" style="199" customWidth="1"/>
    <col min="15366" max="15366" width="5.7109375" style="199" customWidth="1"/>
    <col min="15367" max="15367" width="3.7109375" style="199" customWidth="1"/>
    <col min="15368" max="15616" width="9.140625" style="199"/>
    <col min="15617" max="15617" width="6.140625" style="199" customWidth="1"/>
    <col min="15618" max="15618" width="5.7109375" style="199" customWidth="1"/>
    <col min="15619" max="15621" width="50.7109375" style="199" customWidth="1"/>
    <col min="15622" max="15622" width="5.7109375" style="199" customWidth="1"/>
    <col min="15623" max="15623" width="3.7109375" style="199" customWidth="1"/>
    <col min="15624" max="15872" width="9.140625" style="199"/>
    <col min="15873" max="15873" width="6.140625" style="199" customWidth="1"/>
    <col min="15874" max="15874" width="5.7109375" style="199" customWidth="1"/>
    <col min="15875" max="15877" width="50.7109375" style="199" customWidth="1"/>
    <col min="15878" max="15878" width="5.7109375" style="199" customWidth="1"/>
    <col min="15879" max="15879" width="3.7109375" style="199" customWidth="1"/>
    <col min="15880" max="16128" width="9.140625" style="199"/>
    <col min="16129" max="16129" width="6.140625" style="199" customWidth="1"/>
    <col min="16130" max="16130" width="5.7109375" style="199" customWidth="1"/>
    <col min="16131" max="16133" width="50.7109375" style="199" customWidth="1"/>
    <col min="16134" max="16134" width="5.7109375" style="199" customWidth="1"/>
    <col min="16135" max="16135" width="3.7109375" style="199" customWidth="1"/>
    <col min="16136" max="16384" width="9.140625" style="199"/>
  </cols>
  <sheetData>
    <row r="1" spans="1:7" ht="23.25" customHeight="1" thickBot="1" x14ac:dyDescent="0.4">
      <c r="A1" s="199" t="s">
        <v>85</v>
      </c>
    </row>
    <row r="2" spans="1:7" ht="60" customHeight="1" thickTop="1" x14ac:dyDescent="0.35">
      <c r="B2" s="200"/>
      <c r="C2" s="201"/>
      <c r="D2" s="201"/>
      <c r="E2" s="201"/>
      <c r="F2" s="202"/>
      <c r="G2" s="203"/>
    </row>
    <row r="3" spans="1:7" ht="51.6" customHeight="1" x14ac:dyDescent="0.35">
      <c r="B3" s="204"/>
      <c r="C3" s="439" t="s">
        <v>207</v>
      </c>
      <c r="D3" s="440"/>
      <c r="E3" s="440"/>
      <c r="F3" s="205"/>
      <c r="G3" s="206"/>
    </row>
    <row r="4" spans="1:7" ht="21" customHeight="1" x14ac:dyDescent="0.35">
      <c r="B4" s="204"/>
      <c r="C4" s="441" t="s">
        <v>134</v>
      </c>
      <c r="D4" s="440"/>
      <c r="E4" s="440"/>
      <c r="F4" s="207"/>
      <c r="G4" s="208"/>
    </row>
    <row r="5" spans="1:7" ht="15" customHeight="1" thickBot="1" x14ac:dyDescent="0.4">
      <c r="B5" s="204"/>
      <c r="C5" s="209"/>
      <c r="D5" s="209"/>
      <c r="E5" s="209"/>
      <c r="F5" s="210"/>
      <c r="G5" s="211"/>
    </row>
    <row r="6" spans="1:7" s="212" customFormat="1" ht="15" customHeight="1" x14ac:dyDescent="0.2">
      <c r="B6" s="213"/>
      <c r="C6" s="214"/>
      <c r="D6" s="214"/>
      <c r="E6" s="214"/>
      <c r="F6" s="215"/>
      <c r="G6" s="216"/>
    </row>
    <row r="7" spans="1:7" s="212" customFormat="1" ht="30" customHeight="1" x14ac:dyDescent="0.2">
      <c r="B7" s="217"/>
      <c r="C7" s="316" t="s">
        <v>135</v>
      </c>
      <c r="D7" s="317" t="s">
        <v>312</v>
      </c>
      <c r="E7" s="317" t="s">
        <v>313</v>
      </c>
      <c r="F7" s="218"/>
      <c r="G7" s="216"/>
    </row>
    <row r="8" spans="1:7" s="212" customFormat="1" ht="30" customHeight="1" x14ac:dyDescent="0.2">
      <c r="B8" s="217"/>
      <c r="C8" s="316" t="s">
        <v>208</v>
      </c>
      <c r="D8" s="317" t="s">
        <v>356</v>
      </c>
      <c r="E8" s="317" t="s">
        <v>314</v>
      </c>
      <c r="F8" s="218"/>
      <c r="G8" s="216"/>
    </row>
    <row r="9" spans="1:7" s="212" customFormat="1" ht="30" customHeight="1" x14ac:dyDescent="0.2">
      <c r="B9" s="217"/>
      <c r="C9" s="316" t="s">
        <v>352</v>
      </c>
      <c r="D9" s="317" t="s">
        <v>315</v>
      </c>
      <c r="E9" s="317" t="s">
        <v>316</v>
      </c>
      <c r="F9" s="218"/>
      <c r="G9" s="216"/>
    </row>
    <row r="10" spans="1:7" s="212" customFormat="1" ht="30" customHeight="1" x14ac:dyDescent="0.2">
      <c r="B10" s="217"/>
      <c r="C10" s="316" t="s">
        <v>353</v>
      </c>
      <c r="D10" s="317" t="s">
        <v>357</v>
      </c>
      <c r="E10" s="317" t="s">
        <v>317</v>
      </c>
      <c r="F10" s="218"/>
      <c r="G10" s="216"/>
    </row>
    <row r="11" spans="1:7" s="212" customFormat="1" ht="30" customHeight="1" x14ac:dyDescent="0.2">
      <c r="B11" s="217"/>
      <c r="C11" s="316" t="s">
        <v>354</v>
      </c>
      <c r="D11" s="317" t="s">
        <v>358</v>
      </c>
      <c r="E11" s="317" t="s">
        <v>325</v>
      </c>
      <c r="F11" s="218"/>
      <c r="G11" s="216"/>
    </row>
    <row r="12" spans="1:7" s="212" customFormat="1" ht="30" customHeight="1" x14ac:dyDescent="0.2">
      <c r="B12" s="217"/>
      <c r="C12" s="317" t="s">
        <v>319</v>
      </c>
      <c r="D12" s="317" t="s">
        <v>359</v>
      </c>
      <c r="E12" s="317" t="s">
        <v>326</v>
      </c>
      <c r="F12" s="218"/>
      <c r="G12" s="216"/>
    </row>
    <row r="13" spans="1:7" s="212" customFormat="1" ht="30" customHeight="1" x14ac:dyDescent="0.2">
      <c r="B13" s="217"/>
      <c r="C13" s="317" t="s">
        <v>355</v>
      </c>
      <c r="D13" s="317" t="s">
        <v>360</v>
      </c>
      <c r="E13" s="317" t="s">
        <v>320</v>
      </c>
      <c r="F13" s="218"/>
      <c r="G13" s="216"/>
    </row>
    <row r="14" spans="1:7" s="212" customFormat="1" ht="30" customHeight="1" x14ac:dyDescent="0.2">
      <c r="B14" s="217"/>
      <c r="C14" s="317" t="s">
        <v>323</v>
      </c>
      <c r="D14" s="317" t="s">
        <v>361</v>
      </c>
      <c r="E14" s="317" t="s">
        <v>322</v>
      </c>
      <c r="F14" s="218"/>
      <c r="G14" s="216"/>
    </row>
    <row r="15" spans="1:7" s="212" customFormat="1" ht="15" customHeight="1" thickBot="1" x14ac:dyDescent="0.25">
      <c r="A15" s="211"/>
      <c r="B15" s="219"/>
      <c r="C15" s="220"/>
      <c r="D15" s="220"/>
      <c r="E15" s="220"/>
      <c r="F15" s="221"/>
      <c r="G15" s="216"/>
    </row>
    <row r="16" spans="1:7" ht="24" thickTop="1" x14ac:dyDescent="0.35">
      <c r="A16" s="222"/>
      <c r="B16" s="203"/>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
  <sheetViews>
    <sheetView showGridLines="0" view="pageBreakPreview" zoomScaleNormal="100" zoomScaleSheetLayoutView="100" workbookViewId="0"/>
  </sheetViews>
  <sheetFormatPr defaultRowHeight="12.75" x14ac:dyDescent="0.2"/>
  <cols>
    <col min="1" max="1" width="12" style="4" customWidth="1"/>
    <col min="2" max="2" width="16.42578125" style="4" bestFit="1" customWidth="1"/>
    <col min="3" max="3" width="43.42578125" style="4" customWidth="1"/>
    <col min="4" max="10" width="15.7109375" style="4" customWidth="1"/>
    <col min="11" max="256" width="9.140625" style="4"/>
    <col min="257" max="257" width="12" style="4" customWidth="1"/>
    <col min="258" max="258" width="16.42578125" style="4" bestFit="1" customWidth="1"/>
    <col min="259" max="259" width="43.42578125" style="4" customWidth="1"/>
    <col min="260" max="266" width="20.7109375" style="4" customWidth="1"/>
    <col min="267" max="512" width="9.140625" style="4"/>
    <col min="513" max="513" width="12" style="4" customWidth="1"/>
    <col min="514" max="514" width="16.42578125" style="4" bestFit="1" customWidth="1"/>
    <col min="515" max="515" width="43.42578125" style="4" customWidth="1"/>
    <col min="516" max="522" width="20.7109375" style="4" customWidth="1"/>
    <col min="523" max="768" width="9.140625" style="4"/>
    <col min="769" max="769" width="12" style="4" customWidth="1"/>
    <col min="770" max="770" width="16.42578125" style="4" bestFit="1" customWidth="1"/>
    <col min="771" max="771" width="43.42578125" style="4" customWidth="1"/>
    <col min="772" max="778" width="20.7109375" style="4" customWidth="1"/>
    <col min="779" max="1024" width="9.140625" style="4"/>
    <col min="1025" max="1025" width="12" style="4" customWidth="1"/>
    <col min="1026" max="1026" width="16.42578125" style="4" bestFit="1" customWidth="1"/>
    <col min="1027" max="1027" width="43.42578125" style="4" customWidth="1"/>
    <col min="1028" max="1034" width="20.7109375" style="4" customWidth="1"/>
    <col min="1035" max="1280" width="9.140625" style="4"/>
    <col min="1281" max="1281" width="12" style="4" customWidth="1"/>
    <col min="1282" max="1282" width="16.42578125" style="4" bestFit="1" customWidth="1"/>
    <col min="1283" max="1283" width="43.42578125" style="4" customWidth="1"/>
    <col min="1284" max="1290" width="20.7109375" style="4" customWidth="1"/>
    <col min="1291" max="1536" width="9.140625" style="4"/>
    <col min="1537" max="1537" width="12" style="4" customWidth="1"/>
    <col min="1538" max="1538" width="16.42578125" style="4" bestFit="1" customWidth="1"/>
    <col min="1539" max="1539" width="43.42578125" style="4" customWidth="1"/>
    <col min="1540" max="1546" width="20.7109375" style="4" customWidth="1"/>
    <col min="1547" max="1792" width="9.140625" style="4"/>
    <col min="1793" max="1793" width="12" style="4" customWidth="1"/>
    <col min="1794" max="1794" width="16.42578125" style="4" bestFit="1" customWidth="1"/>
    <col min="1795" max="1795" width="43.42578125" style="4" customWidth="1"/>
    <col min="1796" max="1802" width="20.7109375" style="4" customWidth="1"/>
    <col min="1803" max="2048" width="9.140625" style="4"/>
    <col min="2049" max="2049" width="12" style="4" customWidth="1"/>
    <col min="2050" max="2050" width="16.42578125" style="4" bestFit="1" customWidth="1"/>
    <col min="2051" max="2051" width="43.42578125" style="4" customWidth="1"/>
    <col min="2052" max="2058" width="20.7109375" style="4" customWidth="1"/>
    <col min="2059" max="2304" width="9.140625" style="4"/>
    <col min="2305" max="2305" width="12" style="4" customWidth="1"/>
    <col min="2306" max="2306" width="16.42578125" style="4" bestFit="1" customWidth="1"/>
    <col min="2307" max="2307" width="43.42578125" style="4" customWidth="1"/>
    <col min="2308" max="2314" width="20.7109375" style="4" customWidth="1"/>
    <col min="2315" max="2560" width="9.140625" style="4"/>
    <col min="2561" max="2561" width="12" style="4" customWidth="1"/>
    <col min="2562" max="2562" width="16.42578125" style="4" bestFit="1" customWidth="1"/>
    <col min="2563" max="2563" width="43.42578125" style="4" customWidth="1"/>
    <col min="2564" max="2570" width="20.7109375" style="4" customWidth="1"/>
    <col min="2571" max="2816" width="9.140625" style="4"/>
    <col min="2817" max="2817" width="12" style="4" customWidth="1"/>
    <col min="2818" max="2818" width="16.42578125" style="4" bestFit="1" customWidth="1"/>
    <col min="2819" max="2819" width="43.42578125" style="4" customWidth="1"/>
    <col min="2820" max="2826" width="20.7109375" style="4" customWidth="1"/>
    <col min="2827" max="3072" width="9.140625" style="4"/>
    <col min="3073" max="3073" width="12" style="4" customWidth="1"/>
    <col min="3074" max="3074" width="16.42578125" style="4" bestFit="1" customWidth="1"/>
    <col min="3075" max="3075" width="43.42578125" style="4" customWidth="1"/>
    <col min="3076" max="3082" width="20.7109375" style="4" customWidth="1"/>
    <col min="3083" max="3328" width="9.140625" style="4"/>
    <col min="3329" max="3329" width="12" style="4" customWidth="1"/>
    <col min="3330" max="3330" width="16.42578125" style="4" bestFit="1" customWidth="1"/>
    <col min="3331" max="3331" width="43.42578125" style="4" customWidth="1"/>
    <col min="3332" max="3338" width="20.7109375" style="4" customWidth="1"/>
    <col min="3339" max="3584" width="9.140625" style="4"/>
    <col min="3585" max="3585" width="12" style="4" customWidth="1"/>
    <col min="3586" max="3586" width="16.42578125" style="4" bestFit="1" customWidth="1"/>
    <col min="3587" max="3587" width="43.42578125" style="4" customWidth="1"/>
    <col min="3588" max="3594" width="20.7109375" style="4" customWidth="1"/>
    <col min="3595" max="3840" width="9.140625" style="4"/>
    <col min="3841" max="3841" width="12" style="4" customWidth="1"/>
    <col min="3842" max="3842" width="16.42578125" style="4" bestFit="1" customWidth="1"/>
    <col min="3843" max="3843" width="43.42578125" style="4" customWidth="1"/>
    <col min="3844" max="3850" width="20.7109375" style="4" customWidth="1"/>
    <col min="3851" max="4096" width="9.140625" style="4"/>
    <col min="4097" max="4097" width="12" style="4" customWidth="1"/>
    <col min="4098" max="4098" width="16.42578125" style="4" bestFit="1" customWidth="1"/>
    <col min="4099" max="4099" width="43.42578125" style="4" customWidth="1"/>
    <col min="4100" max="4106" width="20.7109375" style="4" customWidth="1"/>
    <col min="4107" max="4352" width="9.140625" style="4"/>
    <col min="4353" max="4353" width="12" style="4" customWidth="1"/>
    <col min="4354" max="4354" width="16.42578125" style="4" bestFit="1" customWidth="1"/>
    <col min="4355" max="4355" width="43.42578125" style="4" customWidth="1"/>
    <col min="4356" max="4362" width="20.7109375" style="4" customWidth="1"/>
    <col min="4363" max="4608" width="9.140625" style="4"/>
    <col min="4609" max="4609" width="12" style="4" customWidth="1"/>
    <col min="4610" max="4610" width="16.42578125" style="4" bestFit="1" customWidth="1"/>
    <col min="4611" max="4611" width="43.42578125" style="4" customWidth="1"/>
    <col min="4612" max="4618" width="20.7109375" style="4" customWidth="1"/>
    <col min="4619" max="4864" width="9.140625" style="4"/>
    <col min="4865" max="4865" width="12" style="4" customWidth="1"/>
    <col min="4866" max="4866" width="16.42578125" style="4" bestFit="1" customWidth="1"/>
    <col min="4867" max="4867" width="43.42578125" style="4" customWidth="1"/>
    <col min="4868" max="4874" width="20.7109375" style="4" customWidth="1"/>
    <col min="4875" max="5120" width="9.140625" style="4"/>
    <col min="5121" max="5121" width="12" style="4" customWidth="1"/>
    <col min="5122" max="5122" width="16.42578125" style="4" bestFit="1" customWidth="1"/>
    <col min="5123" max="5123" width="43.42578125" style="4" customWidth="1"/>
    <col min="5124" max="5130" width="20.7109375" style="4" customWidth="1"/>
    <col min="5131" max="5376" width="9.140625" style="4"/>
    <col min="5377" max="5377" width="12" style="4" customWidth="1"/>
    <col min="5378" max="5378" width="16.42578125" style="4" bestFit="1" customWidth="1"/>
    <col min="5379" max="5379" width="43.42578125" style="4" customWidth="1"/>
    <col min="5380" max="5386" width="20.7109375" style="4" customWidth="1"/>
    <col min="5387" max="5632" width="9.140625" style="4"/>
    <col min="5633" max="5633" width="12" style="4" customWidth="1"/>
    <col min="5634" max="5634" width="16.42578125" style="4" bestFit="1" customWidth="1"/>
    <col min="5635" max="5635" width="43.42578125" style="4" customWidth="1"/>
    <col min="5636" max="5642" width="20.7109375" style="4" customWidth="1"/>
    <col min="5643" max="5888" width="9.140625" style="4"/>
    <col min="5889" max="5889" width="12" style="4" customWidth="1"/>
    <col min="5890" max="5890" width="16.42578125" style="4" bestFit="1" customWidth="1"/>
    <col min="5891" max="5891" width="43.42578125" style="4" customWidth="1"/>
    <col min="5892" max="5898" width="20.7109375" style="4" customWidth="1"/>
    <col min="5899" max="6144" width="9.140625" style="4"/>
    <col min="6145" max="6145" width="12" style="4" customWidth="1"/>
    <col min="6146" max="6146" width="16.42578125" style="4" bestFit="1" customWidth="1"/>
    <col min="6147" max="6147" width="43.42578125" style="4" customWidth="1"/>
    <col min="6148" max="6154" width="20.7109375" style="4" customWidth="1"/>
    <col min="6155" max="6400" width="9.140625" style="4"/>
    <col min="6401" max="6401" width="12" style="4" customWidth="1"/>
    <col min="6402" max="6402" width="16.42578125" style="4" bestFit="1" customWidth="1"/>
    <col min="6403" max="6403" width="43.42578125" style="4" customWidth="1"/>
    <col min="6404" max="6410" width="20.7109375" style="4" customWidth="1"/>
    <col min="6411" max="6656" width="9.140625" style="4"/>
    <col min="6657" max="6657" width="12" style="4" customWidth="1"/>
    <col min="6658" max="6658" width="16.42578125" style="4" bestFit="1" customWidth="1"/>
    <col min="6659" max="6659" width="43.42578125" style="4" customWidth="1"/>
    <col min="6660" max="6666" width="20.7109375" style="4" customWidth="1"/>
    <col min="6667" max="6912" width="9.140625" style="4"/>
    <col min="6913" max="6913" width="12" style="4" customWidth="1"/>
    <col min="6914" max="6914" width="16.42578125" style="4" bestFit="1" customWidth="1"/>
    <col min="6915" max="6915" width="43.42578125" style="4" customWidth="1"/>
    <col min="6916" max="6922" width="20.7109375" style="4" customWidth="1"/>
    <col min="6923" max="7168" width="9.140625" style="4"/>
    <col min="7169" max="7169" width="12" style="4" customWidth="1"/>
    <col min="7170" max="7170" width="16.42578125" style="4" bestFit="1" customWidth="1"/>
    <col min="7171" max="7171" width="43.42578125" style="4" customWidth="1"/>
    <col min="7172" max="7178" width="20.7109375" style="4" customWidth="1"/>
    <col min="7179" max="7424" width="9.140625" style="4"/>
    <col min="7425" max="7425" width="12" style="4" customWidth="1"/>
    <col min="7426" max="7426" width="16.42578125" style="4" bestFit="1" customWidth="1"/>
    <col min="7427" max="7427" width="43.42578125" style="4" customWidth="1"/>
    <col min="7428" max="7434" width="20.7109375" style="4" customWidth="1"/>
    <col min="7435" max="7680" width="9.140625" style="4"/>
    <col min="7681" max="7681" width="12" style="4" customWidth="1"/>
    <col min="7682" max="7682" width="16.42578125" style="4" bestFit="1" customWidth="1"/>
    <col min="7683" max="7683" width="43.42578125" style="4" customWidth="1"/>
    <col min="7684" max="7690" width="20.7109375" style="4" customWidth="1"/>
    <col min="7691" max="7936" width="9.140625" style="4"/>
    <col min="7937" max="7937" width="12" style="4" customWidth="1"/>
    <col min="7938" max="7938" width="16.42578125" style="4" bestFit="1" customWidth="1"/>
    <col min="7939" max="7939" width="43.42578125" style="4" customWidth="1"/>
    <col min="7940" max="7946" width="20.7109375" style="4" customWidth="1"/>
    <col min="7947" max="8192" width="9.140625" style="4"/>
    <col min="8193" max="8193" width="12" style="4" customWidth="1"/>
    <col min="8194" max="8194" width="16.42578125" style="4" bestFit="1" customWidth="1"/>
    <col min="8195" max="8195" width="43.42578125" style="4" customWidth="1"/>
    <col min="8196" max="8202" width="20.7109375" style="4" customWidth="1"/>
    <col min="8203" max="8448" width="9.140625" style="4"/>
    <col min="8449" max="8449" width="12" style="4" customWidth="1"/>
    <col min="8450" max="8450" width="16.42578125" style="4" bestFit="1" customWidth="1"/>
    <col min="8451" max="8451" width="43.42578125" style="4" customWidth="1"/>
    <col min="8452" max="8458" width="20.7109375" style="4" customWidth="1"/>
    <col min="8459" max="8704" width="9.140625" style="4"/>
    <col min="8705" max="8705" width="12" style="4" customWidth="1"/>
    <col min="8706" max="8706" width="16.42578125" style="4" bestFit="1" customWidth="1"/>
    <col min="8707" max="8707" width="43.42578125" style="4" customWidth="1"/>
    <col min="8708" max="8714" width="20.7109375" style="4" customWidth="1"/>
    <col min="8715" max="8960" width="9.140625" style="4"/>
    <col min="8961" max="8961" width="12" style="4" customWidth="1"/>
    <col min="8962" max="8962" width="16.42578125" style="4" bestFit="1" customWidth="1"/>
    <col min="8963" max="8963" width="43.42578125" style="4" customWidth="1"/>
    <col min="8964" max="8970" width="20.7109375" style="4" customWidth="1"/>
    <col min="8971" max="9216" width="9.140625" style="4"/>
    <col min="9217" max="9217" width="12" style="4" customWidth="1"/>
    <col min="9218" max="9218" width="16.42578125" style="4" bestFit="1" customWidth="1"/>
    <col min="9219" max="9219" width="43.42578125" style="4" customWidth="1"/>
    <col min="9220" max="9226" width="20.7109375" style="4" customWidth="1"/>
    <col min="9227" max="9472" width="9.140625" style="4"/>
    <col min="9473" max="9473" width="12" style="4" customWidth="1"/>
    <col min="9474" max="9474" width="16.42578125" style="4" bestFit="1" customWidth="1"/>
    <col min="9475" max="9475" width="43.42578125" style="4" customWidth="1"/>
    <col min="9476" max="9482" width="20.7109375" style="4" customWidth="1"/>
    <col min="9483" max="9728" width="9.140625" style="4"/>
    <col min="9729" max="9729" width="12" style="4" customWidth="1"/>
    <col min="9730" max="9730" width="16.42578125" style="4" bestFit="1" customWidth="1"/>
    <col min="9731" max="9731" width="43.42578125" style="4" customWidth="1"/>
    <col min="9732" max="9738" width="20.7109375" style="4" customWidth="1"/>
    <col min="9739" max="9984" width="9.140625" style="4"/>
    <col min="9985" max="9985" width="12" style="4" customWidth="1"/>
    <col min="9986" max="9986" width="16.42578125" style="4" bestFit="1" customWidth="1"/>
    <col min="9987" max="9987" width="43.42578125" style="4" customWidth="1"/>
    <col min="9988" max="9994" width="20.7109375" style="4" customWidth="1"/>
    <col min="9995" max="10240" width="9.140625" style="4"/>
    <col min="10241" max="10241" width="12" style="4" customWidth="1"/>
    <col min="10242" max="10242" width="16.42578125" style="4" bestFit="1" customWidth="1"/>
    <col min="10243" max="10243" width="43.42578125" style="4" customWidth="1"/>
    <col min="10244" max="10250" width="20.7109375" style="4" customWidth="1"/>
    <col min="10251" max="10496" width="9.140625" style="4"/>
    <col min="10497" max="10497" width="12" style="4" customWidth="1"/>
    <col min="10498" max="10498" width="16.42578125" style="4" bestFit="1" customWidth="1"/>
    <col min="10499" max="10499" width="43.42578125" style="4" customWidth="1"/>
    <col min="10500" max="10506" width="20.7109375" style="4" customWidth="1"/>
    <col min="10507" max="10752" width="9.140625" style="4"/>
    <col min="10753" max="10753" width="12" style="4" customWidth="1"/>
    <col min="10754" max="10754" width="16.42578125" style="4" bestFit="1" customWidth="1"/>
    <col min="10755" max="10755" width="43.42578125" style="4" customWidth="1"/>
    <col min="10756" max="10762" width="20.7109375" style="4" customWidth="1"/>
    <col min="10763" max="11008" width="9.140625" style="4"/>
    <col min="11009" max="11009" width="12" style="4" customWidth="1"/>
    <col min="11010" max="11010" width="16.42578125" style="4" bestFit="1" customWidth="1"/>
    <col min="11011" max="11011" width="43.42578125" style="4" customWidth="1"/>
    <col min="11012" max="11018" width="20.7109375" style="4" customWidth="1"/>
    <col min="11019" max="11264" width="9.140625" style="4"/>
    <col min="11265" max="11265" width="12" style="4" customWidth="1"/>
    <col min="11266" max="11266" width="16.42578125" style="4" bestFit="1" customWidth="1"/>
    <col min="11267" max="11267" width="43.42578125" style="4" customWidth="1"/>
    <col min="11268" max="11274" width="20.7109375" style="4" customWidth="1"/>
    <col min="11275" max="11520" width="9.140625" style="4"/>
    <col min="11521" max="11521" width="12" style="4" customWidth="1"/>
    <col min="11522" max="11522" width="16.42578125" style="4" bestFit="1" customWidth="1"/>
    <col min="11523" max="11523" width="43.42578125" style="4" customWidth="1"/>
    <col min="11524" max="11530" width="20.7109375" style="4" customWidth="1"/>
    <col min="11531" max="11776" width="9.140625" style="4"/>
    <col min="11777" max="11777" width="12" style="4" customWidth="1"/>
    <col min="11778" max="11778" width="16.42578125" style="4" bestFit="1" customWidth="1"/>
    <col min="11779" max="11779" width="43.42578125" style="4" customWidth="1"/>
    <col min="11780" max="11786" width="20.7109375" style="4" customWidth="1"/>
    <col min="11787" max="12032" width="9.140625" style="4"/>
    <col min="12033" max="12033" width="12" style="4" customWidth="1"/>
    <col min="12034" max="12034" width="16.42578125" style="4" bestFit="1" customWidth="1"/>
    <col min="12035" max="12035" width="43.42578125" style="4" customWidth="1"/>
    <col min="12036" max="12042" width="20.7109375" style="4" customWidth="1"/>
    <col min="12043" max="12288" width="9.140625" style="4"/>
    <col min="12289" max="12289" width="12" style="4" customWidth="1"/>
    <col min="12290" max="12290" width="16.42578125" style="4" bestFit="1" customWidth="1"/>
    <col min="12291" max="12291" width="43.42578125" style="4" customWidth="1"/>
    <col min="12292" max="12298" width="20.7109375" style="4" customWidth="1"/>
    <col min="12299" max="12544" width="9.140625" style="4"/>
    <col min="12545" max="12545" width="12" style="4" customWidth="1"/>
    <col min="12546" max="12546" width="16.42578125" style="4" bestFit="1" customWidth="1"/>
    <col min="12547" max="12547" width="43.42578125" style="4" customWidth="1"/>
    <col min="12548" max="12554" width="20.7109375" style="4" customWidth="1"/>
    <col min="12555" max="12800" width="9.140625" style="4"/>
    <col min="12801" max="12801" width="12" style="4" customWidth="1"/>
    <col min="12802" max="12802" width="16.42578125" style="4" bestFit="1" customWidth="1"/>
    <col min="12803" max="12803" width="43.42578125" style="4" customWidth="1"/>
    <col min="12804" max="12810" width="20.7109375" style="4" customWidth="1"/>
    <col min="12811" max="13056" width="9.140625" style="4"/>
    <col min="13057" max="13057" width="12" style="4" customWidth="1"/>
    <col min="13058" max="13058" width="16.42578125" style="4" bestFit="1" customWidth="1"/>
    <col min="13059" max="13059" width="43.42578125" style="4" customWidth="1"/>
    <col min="13060" max="13066" width="20.7109375" style="4" customWidth="1"/>
    <col min="13067" max="13312" width="9.140625" style="4"/>
    <col min="13313" max="13313" width="12" style="4" customWidth="1"/>
    <col min="13314" max="13314" width="16.42578125" style="4" bestFit="1" customWidth="1"/>
    <col min="13315" max="13315" width="43.42578125" style="4" customWidth="1"/>
    <col min="13316" max="13322" width="20.7109375" style="4" customWidth="1"/>
    <col min="13323" max="13568" width="9.140625" style="4"/>
    <col min="13569" max="13569" width="12" style="4" customWidth="1"/>
    <col min="13570" max="13570" width="16.42578125" style="4" bestFit="1" customWidth="1"/>
    <col min="13571" max="13571" width="43.42578125" style="4" customWidth="1"/>
    <col min="13572" max="13578" width="20.7109375" style="4" customWidth="1"/>
    <col min="13579" max="13824" width="9.140625" style="4"/>
    <col min="13825" max="13825" width="12" style="4" customWidth="1"/>
    <col min="13826" max="13826" width="16.42578125" style="4" bestFit="1" customWidth="1"/>
    <col min="13827" max="13827" width="43.42578125" style="4" customWidth="1"/>
    <col min="13828" max="13834" width="20.7109375" style="4" customWidth="1"/>
    <col min="13835" max="14080" width="9.140625" style="4"/>
    <col min="14081" max="14081" width="12" style="4" customWidth="1"/>
    <col min="14082" max="14082" width="16.42578125" style="4" bestFit="1" customWidth="1"/>
    <col min="14083" max="14083" width="43.42578125" style="4" customWidth="1"/>
    <col min="14084" max="14090" width="20.7109375" style="4" customWidth="1"/>
    <col min="14091" max="14336" width="9.140625" style="4"/>
    <col min="14337" max="14337" width="12" style="4" customWidth="1"/>
    <col min="14338" max="14338" width="16.42578125" style="4" bestFit="1" customWidth="1"/>
    <col min="14339" max="14339" width="43.42578125" style="4" customWidth="1"/>
    <col min="14340" max="14346" width="20.7109375" style="4" customWidth="1"/>
    <col min="14347" max="14592" width="9.140625" style="4"/>
    <col min="14593" max="14593" width="12" style="4" customWidth="1"/>
    <col min="14594" max="14594" width="16.42578125" style="4" bestFit="1" customWidth="1"/>
    <col min="14595" max="14595" width="43.42578125" style="4" customWidth="1"/>
    <col min="14596" max="14602" width="20.7109375" style="4" customWidth="1"/>
    <col min="14603" max="14848" width="9.140625" style="4"/>
    <col min="14849" max="14849" width="12" style="4" customWidth="1"/>
    <col min="14850" max="14850" width="16.42578125" style="4" bestFit="1" customWidth="1"/>
    <col min="14851" max="14851" width="43.42578125" style="4" customWidth="1"/>
    <col min="14852" max="14858" width="20.7109375" style="4" customWidth="1"/>
    <col min="14859" max="15104" width="9.140625" style="4"/>
    <col min="15105" max="15105" width="12" style="4" customWidth="1"/>
    <col min="15106" max="15106" width="16.42578125" style="4" bestFit="1" customWidth="1"/>
    <col min="15107" max="15107" width="43.42578125" style="4" customWidth="1"/>
    <col min="15108" max="15114" width="20.7109375" style="4" customWidth="1"/>
    <col min="15115" max="15360" width="9.140625" style="4"/>
    <col min="15361" max="15361" width="12" style="4" customWidth="1"/>
    <col min="15362" max="15362" width="16.42578125" style="4" bestFit="1" customWidth="1"/>
    <col min="15363" max="15363" width="43.42578125" style="4" customWidth="1"/>
    <col min="15364" max="15370" width="20.7109375" style="4" customWidth="1"/>
    <col min="15371" max="15616" width="9.140625" style="4"/>
    <col min="15617" max="15617" width="12" style="4" customWidth="1"/>
    <col min="15618" max="15618" width="16.42578125" style="4" bestFit="1" customWidth="1"/>
    <col min="15619" max="15619" width="43.42578125" style="4" customWidth="1"/>
    <col min="15620" max="15626" width="20.7109375" style="4" customWidth="1"/>
    <col min="15627" max="15872" width="9.140625" style="4"/>
    <col min="15873" max="15873" width="12" style="4" customWidth="1"/>
    <col min="15874" max="15874" width="16.42578125" style="4" bestFit="1" customWidth="1"/>
    <col min="15875" max="15875" width="43.42578125" style="4" customWidth="1"/>
    <col min="15876" max="15882" width="20.7109375" style="4" customWidth="1"/>
    <col min="15883" max="16128" width="9.140625" style="4"/>
    <col min="16129" max="16129" width="12" style="4" customWidth="1"/>
    <col min="16130" max="16130" width="16.42578125" style="4" bestFit="1" customWidth="1"/>
    <col min="16131" max="16131" width="43.42578125" style="4" customWidth="1"/>
    <col min="16132" max="16138" width="20.7109375" style="4" customWidth="1"/>
    <col min="16139" max="16384" width="9.140625" style="4"/>
  </cols>
  <sheetData>
    <row r="1" spans="2:10" ht="20.25" x14ac:dyDescent="0.3">
      <c r="B1" s="2" t="s">
        <v>122</v>
      </c>
      <c r="C1" s="3"/>
      <c r="D1" s="3"/>
      <c r="E1" s="3"/>
      <c r="F1" s="3"/>
      <c r="G1" s="3"/>
      <c r="H1" s="3"/>
    </row>
    <row r="2" spans="2:10" ht="20.25" x14ac:dyDescent="0.3">
      <c r="B2" s="442" t="s">
        <v>86</v>
      </c>
      <c r="C2" s="442"/>
    </row>
    <row r="3" spans="2:10" ht="20.25" x14ac:dyDescent="0.3">
      <c r="B3" s="2" t="s">
        <v>362</v>
      </c>
    </row>
    <row r="4" spans="2:10" ht="20.25" x14ac:dyDescent="0.3">
      <c r="B4" s="2"/>
    </row>
    <row r="5" spans="2:10" ht="66.75" customHeight="1" x14ac:dyDescent="0.2">
      <c r="B5" s="444" t="s">
        <v>174</v>
      </c>
      <c r="C5" s="445"/>
    </row>
    <row r="6" spans="2:10" ht="12.75" customHeight="1" x14ac:dyDescent="0.2"/>
    <row r="7" spans="2:10" ht="15.75" x14ac:dyDescent="0.2">
      <c r="B7" s="443" t="s">
        <v>175</v>
      </c>
      <c r="C7" s="443"/>
      <c r="D7" s="443"/>
    </row>
    <row r="8" spans="2:10" x14ac:dyDescent="0.2">
      <c r="B8" s="176"/>
      <c r="C8" s="177"/>
      <c r="D8" s="178"/>
      <c r="E8" s="178"/>
      <c r="F8" s="179"/>
      <c r="G8" s="179"/>
      <c r="H8" s="116"/>
    </row>
    <row r="9" spans="2:10" ht="51" customHeight="1" x14ac:dyDescent="0.2">
      <c r="B9" s="6" t="s">
        <v>87</v>
      </c>
      <c r="C9" s="175" t="s">
        <v>88</v>
      </c>
      <c r="D9" s="8" t="s">
        <v>176</v>
      </c>
      <c r="E9" s="8" t="s">
        <v>177</v>
      </c>
      <c r="F9" s="180" t="s">
        <v>178</v>
      </c>
      <c r="G9" s="181" t="s">
        <v>179</v>
      </c>
      <c r="H9" s="182" t="s">
        <v>180</v>
      </c>
      <c r="I9" s="9" t="s">
        <v>181</v>
      </c>
      <c r="J9" s="183" t="s">
        <v>182</v>
      </c>
    </row>
    <row r="10" spans="2:10" ht="28.5" customHeight="1" x14ac:dyDescent="0.2">
      <c r="B10" s="184"/>
      <c r="C10" s="185"/>
      <c r="D10" s="186"/>
      <c r="E10" s="186"/>
      <c r="F10" s="186"/>
      <c r="G10" s="187"/>
      <c r="H10" s="182" t="s">
        <v>183</v>
      </c>
      <c r="I10" s="186"/>
      <c r="J10" s="188"/>
    </row>
    <row r="11" spans="2:10" x14ac:dyDescent="0.2">
      <c r="B11" s="184"/>
      <c r="C11" s="189"/>
      <c r="D11" s="186" t="s">
        <v>89</v>
      </c>
      <c r="E11" s="186" t="s">
        <v>89</v>
      </c>
      <c r="F11" s="186" t="s">
        <v>89</v>
      </c>
      <c r="G11" s="186" t="s">
        <v>89</v>
      </c>
      <c r="H11" s="186" t="s">
        <v>89</v>
      </c>
      <c r="I11" s="186" t="s">
        <v>89</v>
      </c>
      <c r="J11" s="186" t="s">
        <v>89</v>
      </c>
    </row>
    <row r="12" spans="2:10" x14ac:dyDescent="0.2">
      <c r="B12" s="190"/>
      <c r="C12" s="191" t="s">
        <v>184</v>
      </c>
      <c r="D12" s="152">
        <v>1391116.1710000001</v>
      </c>
      <c r="E12" s="152">
        <v>0</v>
      </c>
      <c r="F12" s="152">
        <v>1391116.1710000001</v>
      </c>
      <c r="G12" s="152">
        <v>1382119.7980000002</v>
      </c>
      <c r="H12" s="152">
        <v>8996.3729999999996</v>
      </c>
      <c r="I12" s="153"/>
      <c r="J12" s="152">
        <v>0</v>
      </c>
    </row>
    <row r="13" spans="2:10" x14ac:dyDescent="0.2">
      <c r="B13" s="190"/>
      <c r="C13" s="192" t="s">
        <v>185</v>
      </c>
      <c r="D13" s="152">
        <v>270663</v>
      </c>
      <c r="E13" s="152">
        <v>0</v>
      </c>
      <c r="F13" s="152">
        <v>270663</v>
      </c>
      <c r="G13" s="152">
        <v>270663</v>
      </c>
      <c r="H13" s="152">
        <v>0</v>
      </c>
      <c r="I13" s="153"/>
      <c r="J13" s="152">
        <v>0</v>
      </c>
    </row>
    <row r="14" spans="2:10" x14ac:dyDescent="0.2">
      <c r="B14" s="190"/>
      <c r="C14" s="192" t="s">
        <v>186</v>
      </c>
      <c r="D14" s="152">
        <v>0</v>
      </c>
      <c r="E14" s="152">
        <v>0</v>
      </c>
      <c r="F14" s="152">
        <v>0</v>
      </c>
      <c r="G14" s="152">
        <v>0</v>
      </c>
      <c r="H14" s="152">
        <v>0</v>
      </c>
      <c r="I14" s="153"/>
      <c r="J14" s="152">
        <v>0</v>
      </c>
    </row>
    <row r="15" spans="2:10" x14ac:dyDescent="0.2">
      <c r="B15" s="311"/>
      <c r="C15" s="191" t="s">
        <v>187</v>
      </c>
      <c r="D15" s="152">
        <v>0</v>
      </c>
      <c r="E15" s="152">
        <v>0</v>
      </c>
      <c r="F15" s="152">
        <v>0</v>
      </c>
      <c r="G15" s="152">
        <v>0</v>
      </c>
      <c r="H15" s="152">
        <v>0</v>
      </c>
      <c r="I15" s="153"/>
      <c r="J15" s="152">
        <v>0</v>
      </c>
    </row>
    <row r="16" spans="2:10" x14ac:dyDescent="0.2">
      <c r="B16" s="190"/>
      <c r="C16" s="191" t="s">
        <v>188</v>
      </c>
      <c r="D16" s="152">
        <v>69287.428</v>
      </c>
      <c r="E16" s="152">
        <v>69287.428</v>
      </c>
      <c r="F16" s="152">
        <v>0</v>
      </c>
      <c r="G16" s="152">
        <v>0</v>
      </c>
      <c r="H16" s="152">
        <v>0</v>
      </c>
      <c r="I16" s="153"/>
      <c r="J16" s="152">
        <v>69287.428</v>
      </c>
    </row>
    <row r="17" spans="2:11" x14ac:dyDescent="0.2">
      <c r="B17" s="190"/>
      <c r="C17" s="191" t="s">
        <v>367</v>
      </c>
      <c r="D17" s="152">
        <v>99894.020599999989</v>
      </c>
      <c r="E17" s="152">
        <v>0</v>
      </c>
      <c r="F17" s="152">
        <v>99894.020599999989</v>
      </c>
      <c r="G17" s="152">
        <v>99894.020599999989</v>
      </c>
      <c r="H17" s="152">
        <v>0</v>
      </c>
      <c r="I17" s="153"/>
      <c r="J17" s="152">
        <v>0</v>
      </c>
    </row>
    <row r="18" spans="2:11" x14ac:dyDescent="0.2">
      <c r="B18" s="190"/>
      <c r="C18" s="191" t="s">
        <v>368</v>
      </c>
      <c r="D18" s="152">
        <v>60105.086000000003</v>
      </c>
      <c r="E18" s="152">
        <v>0</v>
      </c>
      <c r="F18" s="152">
        <v>60105.086000000003</v>
      </c>
      <c r="G18" s="152">
        <v>60105.086000000003</v>
      </c>
      <c r="H18" s="152">
        <v>0</v>
      </c>
      <c r="I18" s="153"/>
      <c r="J18" s="152">
        <v>0</v>
      </c>
      <c r="K18" s="414"/>
    </row>
    <row r="19" spans="2:11" x14ac:dyDescent="0.2">
      <c r="B19" s="190"/>
      <c r="C19" s="191" t="s">
        <v>189</v>
      </c>
      <c r="D19" s="152">
        <v>283.21699999999998</v>
      </c>
      <c r="E19" s="152">
        <v>9.6809999999999992</v>
      </c>
      <c r="F19" s="152">
        <v>273.536</v>
      </c>
      <c r="G19" s="152">
        <v>273.536</v>
      </c>
      <c r="H19" s="152">
        <v>0</v>
      </c>
      <c r="I19" s="153"/>
      <c r="J19" s="152">
        <v>9.6809999999999992</v>
      </c>
    </row>
    <row r="20" spans="2:11" x14ac:dyDescent="0.2">
      <c r="B20" s="190"/>
      <c r="C20" s="191" t="s">
        <v>190</v>
      </c>
      <c r="D20" s="152">
        <v>69839.86540000001</v>
      </c>
      <c r="E20" s="152">
        <v>45385.784</v>
      </c>
      <c r="F20" s="152">
        <v>24454.08140000001</v>
      </c>
      <c r="G20" s="152">
        <v>24454.08140000001</v>
      </c>
      <c r="H20" s="152">
        <v>0</v>
      </c>
      <c r="I20" s="153"/>
      <c r="J20" s="152">
        <v>45385.784</v>
      </c>
    </row>
    <row r="21" spans="2:11" x14ac:dyDescent="0.2">
      <c r="B21" s="193"/>
      <c r="C21" s="194" t="s">
        <v>191</v>
      </c>
      <c r="D21" s="195">
        <f t="shared" ref="D21:J21" si="0">SUM(D12:D20)</f>
        <v>1961188.7879999999</v>
      </c>
      <c r="E21" s="195">
        <f t="shared" si="0"/>
        <v>114682.893</v>
      </c>
      <c r="F21" s="195">
        <f t="shared" si="0"/>
        <v>1846505.895</v>
      </c>
      <c r="G21" s="195">
        <f t="shared" si="0"/>
        <v>1837509.5220000001</v>
      </c>
      <c r="H21" s="195">
        <f>SUM(H12:H20)</f>
        <v>8996.3729999999996</v>
      </c>
      <c r="I21" s="195">
        <f t="shared" si="0"/>
        <v>0</v>
      </c>
      <c r="J21" s="195">
        <f t="shared" si="0"/>
        <v>114682.893</v>
      </c>
    </row>
    <row r="22" spans="2:11" x14ac:dyDescent="0.2">
      <c r="B22" s="190"/>
      <c r="C22" s="192" t="s">
        <v>192</v>
      </c>
      <c r="D22" s="152">
        <v>274106.98</v>
      </c>
      <c r="E22" s="152">
        <v>0</v>
      </c>
      <c r="F22" s="152">
        <v>274106.98</v>
      </c>
      <c r="G22" s="152">
        <v>274106.98</v>
      </c>
      <c r="H22" s="152">
        <v>0</v>
      </c>
      <c r="I22" s="153"/>
      <c r="J22" s="152">
        <v>0</v>
      </c>
    </row>
    <row r="23" spans="2:11" x14ac:dyDescent="0.2">
      <c r="B23" s="190"/>
      <c r="C23" s="192" t="s">
        <v>193</v>
      </c>
      <c r="D23" s="152">
        <v>0</v>
      </c>
      <c r="E23" s="152">
        <v>0</v>
      </c>
      <c r="F23" s="152">
        <v>0</v>
      </c>
      <c r="G23" s="152">
        <v>0</v>
      </c>
      <c r="H23" s="152">
        <v>0</v>
      </c>
      <c r="I23" s="153"/>
      <c r="J23" s="152">
        <v>0</v>
      </c>
    </row>
    <row r="24" spans="2:11" x14ac:dyDescent="0.2">
      <c r="B24" s="190"/>
      <c r="C24" s="192" t="s">
        <v>418</v>
      </c>
      <c r="D24" s="152">
        <v>99893.702999999994</v>
      </c>
      <c r="E24" s="152">
        <v>0</v>
      </c>
      <c r="F24" s="152">
        <v>99893.702999999994</v>
      </c>
      <c r="G24" s="152">
        <v>99893.702999999994</v>
      </c>
      <c r="H24" s="152">
        <v>0</v>
      </c>
      <c r="I24" s="153"/>
      <c r="J24" s="152">
        <v>0</v>
      </c>
    </row>
    <row r="25" spans="2:11" x14ac:dyDescent="0.2">
      <c r="B25" s="190"/>
      <c r="C25" s="192" t="s">
        <v>419</v>
      </c>
      <c r="D25" s="152">
        <v>64366.006000000001</v>
      </c>
      <c r="E25" s="152">
        <v>0</v>
      </c>
      <c r="F25" s="152">
        <v>64366.006000000001</v>
      </c>
      <c r="G25" s="152">
        <v>64366.006000000001</v>
      </c>
      <c r="H25" s="152">
        <v>0</v>
      </c>
      <c r="I25" s="153"/>
      <c r="J25" s="152">
        <v>0</v>
      </c>
    </row>
    <row r="26" spans="2:11" x14ac:dyDescent="0.2">
      <c r="B26" s="190"/>
      <c r="C26" s="192" t="s">
        <v>194</v>
      </c>
      <c r="D26" s="152">
        <v>393898.42133144895</v>
      </c>
      <c r="E26" s="152">
        <v>564.52395999999851</v>
      </c>
      <c r="F26" s="152">
        <v>393333.89737144904</v>
      </c>
      <c r="G26" s="152">
        <v>384190.82486144901</v>
      </c>
      <c r="H26" s="152">
        <v>9143.0725099999909</v>
      </c>
      <c r="I26" s="153"/>
      <c r="J26" s="152">
        <v>564.52395999999851</v>
      </c>
    </row>
    <row r="27" spans="2:11" x14ac:dyDescent="0.2">
      <c r="B27" s="190"/>
      <c r="C27" s="191" t="s">
        <v>195</v>
      </c>
      <c r="D27" s="152">
        <v>99688.498918547295</v>
      </c>
      <c r="E27" s="152">
        <v>30210.55030335335</v>
      </c>
      <c r="F27" s="152">
        <v>69477.948615193949</v>
      </c>
      <c r="G27" s="152">
        <v>69477.948615193949</v>
      </c>
      <c r="H27" s="152">
        <v>0</v>
      </c>
      <c r="I27" s="153"/>
      <c r="J27" s="152">
        <v>30210.55030335335</v>
      </c>
    </row>
    <row r="28" spans="2:11" x14ac:dyDescent="0.2">
      <c r="B28" s="190"/>
      <c r="C28" s="196" t="s">
        <v>196</v>
      </c>
      <c r="D28" s="152">
        <v>345235.26500000001</v>
      </c>
      <c r="E28" s="152">
        <v>1896.914</v>
      </c>
      <c r="F28" s="152">
        <v>343338.35100000002</v>
      </c>
      <c r="G28" s="152">
        <v>328688.36687000003</v>
      </c>
      <c r="H28" s="152">
        <v>14649.984130000012</v>
      </c>
      <c r="I28" s="153"/>
      <c r="J28" s="152">
        <v>1896.914</v>
      </c>
    </row>
    <row r="29" spans="2:11" x14ac:dyDescent="0.2">
      <c r="B29" s="190"/>
      <c r="C29" s="191" t="s">
        <v>197</v>
      </c>
      <c r="D29" s="152">
        <v>327407.28600000002</v>
      </c>
      <c r="E29" s="152">
        <v>1008.312</v>
      </c>
      <c r="F29" s="152">
        <v>326398.97399999999</v>
      </c>
      <c r="G29" s="152">
        <v>326398.97399999999</v>
      </c>
      <c r="H29" s="152">
        <v>0</v>
      </c>
      <c r="I29" s="153"/>
      <c r="J29" s="152">
        <v>1008.312</v>
      </c>
    </row>
    <row r="30" spans="2:11" x14ac:dyDescent="0.2">
      <c r="B30" s="190"/>
      <c r="C30" s="191" t="s">
        <v>198</v>
      </c>
      <c r="D30" s="152">
        <v>1185.4680000000001</v>
      </c>
      <c r="E30" s="152">
        <v>18.46</v>
      </c>
      <c r="F30" s="152">
        <v>1167.008</v>
      </c>
      <c r="G30" s="152">
        <v>1167.008</v>
      </c>
      <c r="H30" s="152">
        <v>0</v>
      </c>
      <c r="I30" s="153"/>
      <c r="J30" s="152">
        <v>18.46</v>
      </c>
    </row>
    <row r="31" spans="2:11" x14ac:dyDescent="0.2">
      <c r="B31" s="190"/>
      <c r="C31" s="191" t="s">
        <v>199</v>
      </c>
      <c r="D31" s="152">
        <v>5440.4639000000006</v>
      </c>
      <c r="E31" s="152">
        <v>3638.0087616199999</v>
      </c>
      <c r="F31" s="152">
        <v>1802.4551383799999</v>
      </c>
      <c r="G31" s="152">
        <v>1802.4551383799999</v>
      </c>
      <c r="H31" s="152">
        <v>0</v>
      </c>
      <c r="I31" s="153"/>
      <c r="J31" s="152">
        <v>3638.0087616199999</v>
      </c>
    </row>
    <row r="32" spans="2:11" x14ac:dyDescent="0.2">
      <c r="B32" s="190"/>
      <c r="C32" s="196" t="s">
        <v>200</v>
      </c>
      <c r="D32" s="152">
        <v>35.446975026658038</v>
      </c>
      <c r="E32" s="152">
        <v>35.446975026658038</v>
      </c>
      <c r="F32" s="152">
        <v>0</v>
      </c>
      <c r="G32" s="152">
        <v>0</v>
      </c>
      <c r="H32" s="152">
        <v>0</v>
      </c>
      <c r="I32" s="153"/>
      <c r="J32" s="152">
        <v>35.446975026658038</v>
      </c>
    </row>
    <row r="33" spans="2:10" x14ac:dyDescent="0.2">
      <c r="B33" s="190"/>
      <c r="C33" s="194" t="s">
        <v>201</v>
      </c>
      <c r="D33" s="153">
        <f t="shared" ref="D33:J33" si="1">D21-SUM(D22:D32)</f>
        <v>349931.24887497677</v>
      </c>
      <c r="E33" s="153">
        <f t="shared" si="1"/>
        <v>77310.676999999996</v>
      </c>
      <c r="F33" s="153">
        <f t="shared" si="1"/>
        <v>272620.57187497732</v>
      </c>
      <c r="G33" s="153">
        <f t="shared" si="1"/>
        <v>287417.2555149775</v>
      </c>
      <c r="H33" s="153">
        <f t="shared" si="1"/>
        <v>-14796.683640000003</v>
      </c>
      <c r="I33" s="153">
        <f t="shared" si="1"/>
        <v>0</v>
      </c>
      <c r="J33" s="153">
        <f t="shared" si="1"/>
        <v>77310.676999999996</v>
      </c>
    </row>
    <row r="34" spans="2:10" x14ac:dyDescent="0.2">
      <c r="B34" s="190"/>
      <c r="C34" s="197" t="s">
        <v>202</v>
      </c>
      <c r="D34" s="152">
        <v>54583.146670000002</v>
      </c>
      <c r="E34" s="152">
        <v>23196.385599999994</v>
      </c>
      <c r="F34" s="152">
        <v>31386.761070000008</v>
      </c>
      <c r="G34" s="152">
        <v>31386.761070000008</v>
      </c>
      <c r="H34" s="152">
        <v>0</v>
      </c>
      <c r="I34" s="153"/>
      <c r="J34" s="152">
        <v>23196.385599999994</v>
      </c>
    </row>
    <row r="35" spans="2:10" x14ac:dyDescent="0.2">
      <c r="B35" s="190"/>
      <c r="C35" s="194" t="s">
        <v>203</v>
      </c>
      <c r="D35" s="195">
        <f t="shared" ref="D35:J35" si="2">D33-D34</f>
        <v>295348.10220497678</v>
      </c>
      <c r="E35" s="195">
        <f t="shared" si="2"/>
        <v>54114.291400000002</v>
      </c>
      <c r="F35" s="195">
        <f t="shared" si="2"/>
        <v>241233.81080497731</v>
      </c>
      <c r="G35" s="195">
        <f t="shared" si="2"/>
        <v>256030.49444497749</v>
      </c>
      <c r="H35" s="195">
        <f t="shared" si="2"/>
        <v>-14796.683640000003</v>
      </c>
      <c r="I35" s="195">
        <f t="shared" si="2"/>
        <v>0</v>
      </c>
      <c r="J35" s="195">
        <f t="shared" si="2"/>
        <v>54114.291400000002</v>
      </c>
    </row>
    <row r="36" spans="2:10" x14ac:dyDescent="0.2">
      <c r="D36" s="392"/>
      <c r="E36" s="392"/>
      <c r="F36" s="392"/>
      <c r="G36" s="392"/>
      <c r="H36" s="392"/>
      <c r="I36" s="392"/>
      <c r="J36" s="392"/>
    </row>
    <row r="37" spans="2:10" x14ac:dyDescent="0.2">
      <c r="D37" s="392"/>
      <c r="E37" s="392"/>
      <c r="F37" s="392"/>
      <c r="G37" s="392"/>
      <c r="H37" s="392"/>
      <c r="I37" s="392"/>
      <c r="J37" s="392"/>
    </row>
    <row r="38" spans="2:10" x14ac:dyDescent="0.2">
      <c r="D38" s="392"/>
      <c r="E38" s="392"/>
      <c r="F38" s="392"/>
      <c r="G38" s="392"/>
      <c r="H38" s="392"/>
      <c r="I38" s="392"/>
      <c r="J38" s="392"/>
    </row>
    <row r="40" spans="2:10" x14ac:dyDescent="0.2">
      <c r="G40" s="392"/>
      <c r="H40" s="393"/>
    </row>
  </sheetData>
  <mergeCells count="3">
    <mergeCell ref="B2:C2"/>
    <mergeCell ref="B7:D7"/>
    <mergeCell ref="B5:C5"/>
  </mergeCells>
  <pageMargins left="0.35433070866141736" right="0.35433070866141736" top="0.59055118110236227" bottom="0.59055118110236227" header="0.51181102362204722" footer="0.11811023622047245"/>
  <pageSetup paperSize="9" scale="84"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75"/>
  <sheetViews>
    <sheetView showGridLines="0" view="pageBreakPreview" zoomScale="90" zoomScaleNormal="100" zoomScaleSheetLayoutView="90" workbookViewId="0"/>
  </sheetViews>
  <sheetFormatPr defaultRowHeight="12.75" x14ac:dyDescent="0.2"/>
  <cols>
    <col min="1" max="1" width="10.85546875" customWidth="1"/>
    <col min="2" max="2" width="46.42578125" customWidth="1"/>
    <col min="3" max="7" width="15.7109375" customWidth="1"/>
    <col min="8" max="8" width="3.140625" customWidth="1"/>
    <col min="257" max="257" width="10.85546875" customWidth="1"/>
    <col min="258" max="258" width="46.42578125" customWidth="1"/>
    <col min="259" max="263" width="20.85546875" customWidth="1"/>
    <col min="264" max="264" width="3.140625" customWidth="1"/>
    <col min="513" max="513" width="10.85546875" customWidth="1"/>
    <col min="514" max="514" width="46.42578125" customWidth="1"/>
    <col min="515" max="519" width="20.85546875" customWidth="1"/>
    <col min="520" max="520" width="3.140625" customWidth="1"/>
    <col min="769" max="769" width="10.85546875" customWidth="1"/>
    <col min="770" max="770" width="46.42578125" customWidth="1"/>
    <col min="771" max="775" width="20.85546875" customWidth="1"/>
    <col min="776" max="776" width="3.140625" customWidth="1"/>
    <col min="1025" max="1025" width="10.85546875" customWidth="1"/>
    <col min="1026" max="1026" width="46.42578125" customWidth="1"/>
    <col min="1027" max="1031" width="20.85546875" customWidth="1"/>
    <col min="1032" max="1032" width="3.140625" customWidth="1"/>
    <col min="1281" max="1281" width="10.85546875" customWidth="1"/>
    <col min="1282" max="1282" width="46.42578125" customWidth="1"/>
    <col min="1283" max="1287" width="20.85546875" customWidth="1"/>
    <col min="1288" max="1288" width="3.140625" customWidth="1"/>
    <col min="1537" max="1537" width="10.85546875" customWidth="1"/>
    <col min="1538" max="1538" width="46.42578125" customWidth="1"/>
    <col min="1539" max="1543" width="20.85546875" customWidth="1"/>
    <col min="1544" max="1544" width="3.140625" customWidth="1"/>
    <col min="1793" max="1793" width="10.85546875" customWidth="1"/>
    <col min="1794" max="1794" width="46.42578125" customWidth="1"/>
    <col min="1795" max="1799" width="20.85546875" customWidth="1"/>
    <col min="1800" max="1800" width="3.140625" customWidth="1"/>
    <col min="2049" max="2049" width="10.85546875" customWidth="1"/>
    <col min="2050" max="2050" width="46.42578125" customWidth="1"/>
    <col min="2051" max="2055" width="20.85546875" customWidth="1"/>
    <col min="2056" max="2056" width="3.140625" customWidth="1"/>
    <col min="2305" max="2305" width="10.85546875" customWidth="1"/>
    <col min="2306" max="2306" width="46.42578125" customWidth="1"/>
    <col min="2307" max="2311" width="20.85546875" customWidth="1"/>
    <col min="2312" max="2312" width="3.140625" customWidth="1"/>
    <col min="2561" max="2561" width="10.85546875" customWidth="1"/>
    <col min="2562" max="2562" width="46.42578125" customWidth="1"/>
    <col min="2563" max="2567" width="20.85546875" customWidth="1"/>
    <col min="2568" max="2568" width="3.140625" customWidth="1"/>
    <col min="2817" max="2817" width="10.85546875" customWidth="1"/>
    <col min="2818" max="2818" width="46.42578125" customWidth="1"/>
    <col min="2819" max="2823" width="20.85546875" customWidth="1"/>
    <col min="2824" max="2824" width="3.140625" customWidth="1"/>
    <col min="3073" max="3073" width="10.85546875" customWidth="1"/>
    <col min="3074" max="3074" width="46.42578125" customWidth="1"/>
    <col min="3075" max="3079" width="20.85546875" customWidth="1"/>
    <col min="3080" max="3080" width="3.140625" customWidth="1"/>
    <col min="3329" max="3329" width="10.85546875" customWidth="1"/>
    <col min="3330" max="3330" width="46.42578125" customWidth="1"/>
    <col min="3331" max="3335" width="20.85546875" customWidth="1"/>
    <col min="3336" max="3336" width="3.140625" customWidth="1"/>
    <col min="3585" max="3585" width="10.85546875" customWidth="1"/>
    <col min="3586" max="3586" width="46.42578125" customWidth="1"/>
    <col min="3587" max="3591" width="20.85546875" customWidth="1"/>
    <col min="3592" max="3592" width="3.140625" customWidth="1"/>
    <col min="3841" max="3841" width="10.85546875" customWidth="1"/>
    <col min="3842" max="3842" width="46.42578125" customWidth="1"/>
    <col min="3843" max="3847" width="20.85546875" customWidth="1"/>
    <col min="3848" max="3848" width="3.140625" customWidth="1"/>
    <col min="4097" max="4097" width="10.85546875" customWidth="1"/>
    <col min="4098" max="4098" width="46.42578125" customWidth="1"/>
    <col min="4099" max="4103" width="20.85546875" customWidth="1"/>
    <col min="4104" max="4104" width="3.140625" customWidth="1"/>
    <col min="4353" max="4353" width="10.85546875" customWidth="1"/>
    <col min="4354" max="4354" width="46.42578125" customWidth="1"/>
    <col min="4355" max="4359" width="20.85546875" customWidth="1"/>
    <col min="4360" max="4360" width="3.140625" customWidth="1"/>
    <col min="4609" max="4609" width="10.85546875" customWidth="1"/>
    <col min="4610" max="4610" width="46.42578125" customWidth="1"/>
    <col min="4611" max="4615" width="20.85546875" customWidth="1"/>
    <col min="4616" max="4616" width="3.140625" customWidth="1"/>
    <col min="4865" max="4865" width="10.85546875" customWidth="1"/>
    <col min="4866" max="4866" width="46.42578125" customWidth="1"/>
    <col min="4867" max="4871" width="20.85546875" customWidth="1"/>
    <col min="4872" max="4872" width="3.140625" customWidth="1"/>
    <col min="5121" max="5121" width="10.85546875" customWidth="1"/>
    <col min="5122" max="5122" width="46.42578125" customWidth="1"/>
    <col min="5123" max="5127" width="20.85546875" customWidth="1"/>
    <col min="5128" max="5128" width="3.140625" customWidth="1"/>
    <col min="5377" max="5377" width="10.85546875" customWidth="1"/>
    <col min="5378" max="5378" width="46.42578125" customWidth="1"/>
    <col min="5379" max="5383" width="20.85546875" customWidth="1"/>
    <col min="5384" max="5384" width="3.140625" customWidth="1"/>
    <col min="5633" max="5633" width="10.85546875" customWidth="1"/>
    <col min="5634" max="5634" width="46.42578125" customWidth="1"/>
    <col min="5635" max="5639" width="20.85546875" customWidth="1"/>
    <col min="5640" max="5640" width="3.140625" customWidth="1"/>
    <col min="5889" max="5889" width="10.85546875" customWidth="1"/>
    <col min="5890" max="5890" width="46.42578125" customWidth="1"/>
    <col min="5891" max="5895" width="20.85546875" customWidth="1"/>
    <col min="5896" max="5896" width="3.140625" customWidth="1"/>
    <col min="6145" max="6145" width="10.85546875" customWidth="1"/>
    <col min="6146" max="6146" width="46.42578125" customWidth="1"/>
    <col min="6147" max="6151" width="20.85546875" customWidth="1"/>
    <col min="6152" max="6152" width="3.140625" customWidth="1"/>
    <col min="6401" max="6401" width="10.85546875" customWidth="1"/>
    <col min="6402" max="6402" width="46.42578125" customWidth="1"/>
    <col min="6403" max="6407" width="20.85546875" customWidth="1"/>
    <col min="6408" max="6408" width="3.140625" customWidth="1"/>
    <col min="6657" max="6657" width="10.85546875" customWidth="1"/>
    <col min="6658" max="6658" width="46.42578125" customWidth="1"/>
    <col min="6659" max="6663" width="20.85546875" customWidth="1"/>
    <col min="6664" max="6664" width="3.140625" customWidth="1"/>
    <col min="6913" max="6913" width="10.85546875" customWidth="1"/>
    <col min="6914" max="6914" width="46.42578125" customWidth="1"/>
    <col min="6915" max="6919" width="20.85546875" customWidth="1"/>
    <col min="6920" max="6920" width="3.140625" customWidth="1"/>
    <col min="7169" max="7169" width="10.85546875" customWidth="1"/>
    <col min="7170" max="7170" width="46.42578125" customWidth="1"/>
    <col min="7171" max="7175" width="20.85546875" customWidth="1"/>
    <col min="7176" max="7176" width="3.140625" customWidth="1"/>
    <col min="7425" max="7425" width="10.85546875" customWidth="1"/>
    <col min="7426" max="7426" width="46.42578125" customWidth="1"/>
    <col min="7427" max="7431" width="20.85546875" customWidth="1"/>
    <col min="7432" max="7432" width="3.140625" customWidth="1"/>
    <col min="7681" max="7681" width="10.85546875" customWidth="1"/>
    <col min="7682" max="7682" width="46.42578125" customWidth="1"/>
    <col min="7683" max="7687" width="20.85546875" customWidth="1"/>
    <col min="7688" max="7688" width="3.140625" customWidth="1"/>
    <col min="7937" max="7937" width="10.85546875" customWidth="1"/>
    <col min="7938" max="7938" width="46.42578125" customWidth="1"/>
    <col min="7939" max="7943" width="20.85546875" customWidth="1"/>
    <col min="7944" max="7944" width="3.140625" customWidth="1"/>
    <col min="8193" max="8193" width="10.85546875" customWidth="1"/>
    <col min="8194" max="8194" width="46.42578125" customWidth="1"/>
    <col min="8195" max="8199" width="20.85546875" customWidth="1"/>
    <col min="8200" max="8200" width="3.140625" customWidth="1"/>
    <col min="8449" max="8449" width="10.85546875" customWidth="1"/>
    <col min="8450" max="8450" width="46.42578125" customWidth="1"/>
    <col min="8451" max="8455" width="20.85546875" customWidth="1"/>
    <col min="8456" max="8456" width="3.140625" customWidth="1"/>
    <col min="8705" max="8705" width="10.85546875" customWidth="1"/>
    <col min="8706" max="8706" width="46.42578125" customWidth="1"/>
    <col min="8707" max="8711" width="20.85546875" customWidth="1"/>
    <col min="8712" max="8712" width="3.140625" customWidth="1"/>
    <col min="8961" max="8961" width="10.85546875" customWidth="1"/>
    <col min="8962" max="8962" width="46.42578125" customWidth="1"/>
    <col min="8963" max="8967" width="20.85546875" customWidth="1"/>
    <col min="8968" max="8968" width="3.140625" customWidth="1"/>
    <col min="9217" max="9217" width="10.85546875" customWidth="1"/>
    <col min="9218" max="9218" width="46.42578125" customWidth="1"/>
    <col min="9219" max="9223" width="20.85546875" customWidth="1"/>
    <col min="9224" max="9224" width="3.140625" customWidth="1"/>
    <col min="9473" max="9473" width="10.85546875" customWidth="1"/>
    <col min="9474" max="9474" width="46.42578125" customWidth="1"/>
    <col min="9475" max="9479" width="20.85546875" customWidth="1"/>
    <col min="9480" max="9480" width="3.140625" customWidth="1"/>
    <col min="9729" max="9729" width="10.85546875" customWidth="1"/>
    <col min="9730" max="9730" width="46.42578125" customWidth="1"/>
    <col min="9731" max="9735" width="20.85546875" customWidth="1"/>
    <col min="9736" max="9736" width="3.140625" customWidth="1"/>
    <col min="9985" max="9985" width="10.85546875" customWidth="1"/>
    <col min="9986" max="9986" width="46.42578125" customWidth="1"/>
    <col min="9987" max="9991" width="20.85546875" customWidth="1"/>
    <col min="9992" max="9992" width="3.140625" customWidth="1"/>
    <col min="10241" max="10241" width="10.85546875" customWidth="1"/>
    <col min="10242" max="10242" width="46.42578125" customWidth="1"/>
    <col min="10243" max="10247" width="20.85546875" customWidth="1"/>
    <col min="10248" max="10248" width="3.140625" customWidth="1"/>
    <col min="10497" max="10497" width="10.85546875" customWidth="1"/>
    <col min="10498" max="10498" width="46.42578125" customWidth="1"/>
    <col min="10499" max="10503" width="20.85546875" customWidth="1"/>
    <col min="10504" max="10504" width="3.140625" customWidth="1"/>
    <col min="10753" max="10753" width="10.85546875" customWidth="1"/>
    <col min="10754" max="10754" width="46.42578125" customWidth="1"/>
    <col min="10755" max="10759" width="20.85546875" customWidth="1"/>
    <col min="10760" max="10760" width="3.140625" customWidth="1"/>
    <col min="11009" max="11009" width="10.85546875" customWidth="1"/>
    <col min="11010" max="11010" width="46.42578125" customWidth="1"/>
    <col min="11011" max="11015" width="20.85546875" customWidth="1"/>
    <col min="11016" max="11016" width="3.140625" customWidth="1"/>
    <col min="11265" max="11265" width="10.85546875" customWidth="1"/>
    <col min="11266" max="11266" width="46.42578125" customWidth="1"/>
    <col min="11267" max="11271" width="20.85546875" customWidth="1"/>
    <col min="11272" max="11272" width="3.140625" customWidth="1"/>
    <col min="11521" max="11521" width="10.85546875" customWidth="1"/>
    <col min="11522" max="11522" width="46.42578125" customWidth="1"/>
    <col min="11523" max="11527" width="20.85546875" customWidth="1"/>
    <col min="11528" max="11528" width="3.140625" customWidth="1"/>
    <col min="11777" max="11777" width="10.85546875" customWidth="1"/>
    <col min="11778" max="11778" width="46.42578125" customWidth="1"/>
    <col min="11779" max="11783" width="20.85546875" customWidth="1"/>
    <col min="11784" max="11784" width="3.140625" customWidth="1"/>
    <col min="12033" max="12033" width="10.85546875" customWidth="1"/>
    <col min="12034" max="12034" width="46.42578125" customWidth="1"/>
    <col min="12035" max="12039" width="20.85546875" customWidth="1"/>
    <col min="12040" max="12040" width="3.140625" customWidth="1"/>
    <col min="12289" max="12289" width="10.85546875" customWidth="1"/>
    <col min="12290" max="12290" width="46.42578125" customWidth="1"/>
    <col min="12291" max="12295" width="20.85546875" customWidth="1"/>
    <col min="12296" max="12296" width="3.140625" customWidth="1"/>
    <col min="12545" max="12545" width="10.85546875" customWidth="1"/>
    <col min="12546" max="12546" width="46.42578125" customWidth="1"/>
    <col min="12547" max="12551" width="20.85546875" customWidth="1"/>
    <col min="12552" max="12552" width="3.140625" customWidth="1"/>
    <col min="12801" max="12801" width="10.85546875" customWidth="1"/>
    <col min="12802" max="12802" width="46.42578125" customWidth="1"/>
    <col min="12803" max="12807" width="20.85546875" customWidth="1"/>
    <col min="12808" max="12808" width="3.140625" customWidth="1"/>
    <col min="13057" max="13057" width="10.85546875" customWidth="1"/>
    <col min="13058" max="13058" width="46.42578125" customWidth="1"/>
    <col min="13059" max="13063" width="20.85546875" customWidth="1"/>
    <col min="13064" max="13064" width="3.140625" customWidth="1"/>
    <col min="13313" max="13313" width="10.85546875" customWidth="1"/>
    <col min="13314" max="13314" width="46.42578125" customWidth="1"/>
    <col min="13315" max="13319" width="20.85546875" customWidth="1"/>
    <col min="13320" max="13320" width="3.140625" customWidth="1"/>
    <col min="13569" max="13569" width="10.85546875" customWidth="1"/>
    <col min="13570" max="13570" width="46.42578125" customWidth="1"/>
    <col min="13571" max="13575" width="20.85546875" customWidth="1"/>
    <col min="13576" max="13576" width="3.140625" customWidth="1"/>
    <col min="13825" max="13825" width="10.85546875" customWidth="1"/>
    <col min="13826" max="13826" width="46.42578125" customWidth="1"/>
    <col min="13827" max="13831" width="20.85546875" customWidth="1"/>
    <col min="13832" max="13832" width="3.140625" customWidth="1"/>
    <col min="14081" max="14081" width="10.85546875" customWidth="1"/>
    <col min="14082" max="14082" width="46.42578125" customWidth="1"/>
    <col min="14083" max="14087" width="20.85546875" customWidth="1"/>
    <col min="14088" max="14088" width="3.140625" customWidth="1"/>
    <col min="14337" max="14337" width="10.85546875" customWidth="1"/>
    <col min="14338" max="14338" width="46.42578125" customWidth="1"/>
    <col min="14339" max="14343" width="20.85546875" customWidth="1"/>
    <col min="14344" max="14344" width="3.140625" customWidth="1"/>
    <col min="14593" max="14593" width="10.85546875" customWidth="1"/>
    <col min="14594" max="14594" width="46.42578125" customWidth="1"/>
    <col min="14595" max="14599" width="20.85546875" customWidth="1"/>
    <col min="14600" max="14600" width="3.140625" customWidth="1"/>
    <col min="14849" max="14849" width="10.85546875" customWidth="1"/>
    <col min="14850" max="14850" width="46.42578125" customWidth="1"/>
    <col min="14851" max="14855" width="20.85546875" customWidth="1"/>
    <col min="14856" max="14856" width="3.140625" customWidth="1"/>
    <col min="15105" max="15105" width="10.85546875" customWidth="1"/>
    <col min="15106" max="15106" width="46.42578125" customWidth="1"/>
    <col min="15107" max="15111" width="20.85546875" customWidth="1"/>
    <col min="15112" max="15112" width="3.140625" customWidth="1"/>
    <col min="15361" max="15361" width="10.85546875" customWidth="1"/>
    <col min="15362" max="15362" width="46.42578125" customWidth="1"/>
    <col min="15363" max="15367" width="20.85546875" customWidth="1"/>
    <col min="15368" max="15368" width="3.140625" customWidth="1"/>
    <col min="15617" max="15617" width="10.85546875" customWidth="1"/>
    <col min="15618" max="15618" width="46.42578125" customWidth="1"/>
    <col min="15619" max="15623" width="20.85546875" customWidth="1"/>
    <col min="15624" max="15624" width="3.140625" customWidth="1"/>
    <col min="15873" max="15873" width="10.85546875" customWidth="1"/>
    <col min="15874" max="15874" width="46.42578125" customWidth="1"/>
    <col min="15875" max="15879" width="20.85546875" customWidth="1"/>
    <col min="15880" max="15880" width="3.140625" customWidth="1"/>
    <col min="16129" max="16129" width="10.85546875" customWidth="1"/>
    <col min="16130" max="16130" width="46.42578125" customWidth="1"/>
    <col min="16131" max="16135" width="20.85546875" customWidth="1"/>
    <col min="16136" max="16136" width="3.140625" customWidth="1"/>
  </cols>
  <sheetData>
    <row r="1" spans="2:9" ht="20.25" x14ac:dyDescent="0.3">
      <c r="B1" s="2" t="s">
        <v>122</v>
      </c>
    </row>
    <row r="2" spans="2:9" ht="20.25" x14ac:dyDescent="0.3">
      <c r="B2" s="459" t="s">
        <v>364</v>
      </c>
      <c r="C2" s="460"/>
    </row>
    <row r="3" spans="2:9" ht="20.25" x14ac:dyDescent="0.3">
      <c r="B3" s="2" t="str">
        <f>Cover!C26</f>
        <v>2013-14</v>
      </c>
    </row>
    <row r="5" spans="2:9" s="223" customFormat="1" ht="76.5" customHeight="1" x14ac:dyDescent="0.2">
      <c r="B5" s="461" t="s">
        <v>210</v>
      </c>
      <c r="C5" s="462"/>
    </row>
    <row r="6" spans="2:9" s="223" customFormat="1" ht="54" customHeight="1" x14ac:dyDescent="0.2"/>
    <row r="7" spans="2:9" s="225" customFormat="1" ht="12.75" customHeight="1" x14ac:dyDescent="0.2">
      <c r="B7" s="224"/>
      <c r="C7" s="224"/>
    </row>
    <row r="8" spans="2:9" ht="15.75" x14ac:dyDescent="0.25">
      <c r="B8" s="226" t="s">
        <v>211</v>
      </c>
    </row>
    <row r="9" spans="2:9" x14ac:dyDescent="0.2">
      <c r="B9" s="227"/>
    </row>
    <row r="10" spans="2:9" x14ac:dyDescent="0.2">
      <c r="B10" s="228"/>
      <c r="C10" s="229" t="s">
        <v>212</v>
      </c>
      <c r="D10" s="229" t="s">
        <v>213</v>
      </c>
      <c r="E10" s="229" t="s">
        <v>214</v>
      </c>
    </row>
    <row r="11" spans="2:9" x14ac:dyDescent="0.2">
      <c r="B11" s="230" t="s">
        <v>215</v>
      </c>
      <c r="C11" s="344" t="s">
        <v>89</v>
      </c>
      <c r="D11" s="344" t="s">
        <v>89</v>
      </c>
      <c r="E11" s="231"/>
    </row>
    <row r="12" spans="2:9" x14ac:dyDescent="0.2">
      <c r="B12" s="232" t="s">
        <v>216</v>
      </c>
      <c r="C12" s="374">
        <v>204439.35957886415</v>
      </c>
      <c r="D12" s="374">
        <v>194850.99827596932</v>
      </c>
      <c r="E12" s="233">
        <f t="shared" ref="E12:E19" si="0">(D12-C12)/C12</f>
        <v>-4.6900759827493213E-2</v>
      </c>
    </row>
    <row r="13" spans="2:9" x14ac:dyDescent="0.2">
      <c r="B13" s="232" t="s">
        <v>217</v>
      </c>
      <c r="C13" s="374">
        <v>337541.83440347394</v>
      </c>
      <c r="D13" s="374">
        <v>195906.02593590834</v>
      </c>
      <c r="E13" s="233">
        <f t="shared" si="0"/>
        <v>-0.41960964251401217</v>
      </c>
      <c r="I13" s="410"/>
    </row>
    <row r="14" spans="2:9" x14ac:dyDescent="0.2">
      <c r="B14" s="232" t="s">
        <v>218</v>
      </c>
      <c r="C14" s="374">
        <v>210964.05365867991</v>
      </c>
      <c r="D14" s="374">
        <v>92984.274059908697</v>
      </c>
      <c r="E14" s="233">
        <f t="shared" si="0"/>
        <v>-0.55924114820836468</v>
      </c>
    </row>
    <row r="15" spans="2:9" x14ac:dyDescent="0.2">
      <c r="B15" s="232" t="s">
        <v>219</v>
      </c>
      <c r="C15" s="374">
        <v>50466.259021271428</v>
      </c>
      <c r="D15" s="374">
        <v>3516.3346222139435</v>
      </c>
      <c r="E15" s="233">
        <f t="shared" si="0"/>
        <v>-0.93032305761495382</v>
      </c>
    </row>
    <row r="16" spans="2:9" x14ac:dyDescent="0.2">
      <c r="B16" s="232" t="s">
        <v>91</v>
      </c>
      <c r="C16" s="374"/>
      <c r="D16" s="374"/>
      <c r="E16" s="233" t="e">
        <f t="shared" si="0"/>
        <v>#DIV/0!</v>
      </c>
    </row>
    <row r="17" spans="2:7" x14ac:dyDescent="0.2">
      <c r="B17" s="234" t="s">
        <v>220</v>
      </c>
      <c r="C17" s="375">
        <f>SUM(C12:C16)</f>
        <v>803411.50666228938</v>
      </c>
      <c r="D17" s="375">
        <f>SUM(D12:D16)</f>
        <v>487257.63289400033</v>
      </c>
      <c r="E17" s="233">
        <f t="shared" si="0"/>
        <v>-0.39351424661780826</v>
      </c>
    </row>
    <row r="18" spans="2:7" x14ac:dyDescent="0.2">
      <c r="B18" s="230" t="s">
        <v>221</v>
      </c>
      <c r="C18" s="374">
        <v>113135.82628933474</v>
      </c>
      <c r="D18" s="374">
        <v>77003.019535134023</v>
      </c>
      <c r="E18" s="233">
        <f t="shared" si="0"/>
        <v>-0.31937546168438546</v>
      </c>
    </row>
    <row r="19" spans="2:7" x14ac:dyDescent="0.2">
      <c r="B19" s="234" t="s">
        <v>222</v>
      </c>
      <c r="C19" s="375">
        <f>SUM(C17+C18)</f>
        <v>916547.33295162418</v>
      </c>
      <c r="D19" s="375">
        <f>SUM(D17+D18)</f>
        <v>564260.65242913435</v>
      </c>
      <c r="E19" s="233">
        <f t="shared" si="0"/>
        <v>-0.38436277959371212</v>
      </c>
    </row>
    <row r="21" spans="2:7" ht="15.75" x14ac:dyDescent="0.25">
      <c r="B21" s="226" t="s">
        <v>223</v>
      </c>
    </row>
    <row r="22" spans="2:7" ht="15.75" x14ac:dyDescent="0.25">
      <c r="B22" s="226"/>
    </row>
    <row r="23" spans="2:7" x14ac:dyDescent="0.2">
      <c r="B23" s="463" t="s">
        <v>224</v>
      </c>
      <c r="C23" s="464"/>
    </row>
    <row r="25" spans="2:7" x14ac:dyDescent="0.2">
      <c r="B25" s="236"/>
      <c r="C25" s="465" t="s">
        <v>225</v>
      </c>
      <c r="D25" s="466"/>
      <c r="E25" s="466"/>
      <c r="F25" s="466"/>
      <c r="G25" s="466"/>
    </row>
    <row r="26" spans="2:7" x14ac:dyDescent="0.2">
      <c r="B26" s="230" t="s">
        <v>215</v>
      </c>
      <c r="C26" s="465"/>
      <c r="D26" s="466"/>
      <c r="E26" s="466"/>
      <c r="F26" s="466"/>
      <c r="G26" s="466"/>
    </row>
    <row r="27" spans="2:7" ht="22.5" customHeight="1" x14ac:dyDescent="0.2">
      <c r="B27" s="232" t="s">
        <v>216</v>
      </c>
      <c r="C27" s="454" t="s">
        <v>392</v>
      </c>
      <c r="D27" s="455"/>
      <c r="E27" s="455"/>
      <c r="F27" s="455"/>
      <c r="G27" s="455"/>
    </row>
    <row r="28" spans="2:7" ht="22.5" customHeight="1" x14ac:dyDescent="0.2">
      <c r="B28" s="232" t="s">
        <v>217</v>
      </c>
      <c r="C28" s="454"/>
      <c r="D28" s="455"/>
      <c r="E28" s="455"/>
      <c r="F28" s="455"/>
      <c r="G28" s="455"/>
    </row>
    <row r="29" spans="2:7" ht="22.5" customHeight="1" x14ac:dyDescent="0.2">
      <c r="B29" s="232" t="s">
        <v>218</v>
      </c>
      <c r="C29" s="454"/>
      <c r="D29" s="455"/>
      <c r="E29" s="455"/>
      <c r="F29" s="455"/>
      <c r="G29" s="455"/>
    </row>
    <row r="30" spans="2:7" ht="13.5" customHeight="1" x14ac:dyDescent="0.2">
      <c r="B30" s="232" t="s">
        <v>219</v>
      </c>
      <c r="C30" s="454"/>
      <c r="D30" s="455"/>
      <c r="E30" s="455"/>
      <c r="F30" s="455"/>
      <c r="G30" s="455"/>
    </row>
    <row r="31" spans="2:7" ht="22.5" customHeight="1" x14ac:dyDescent="0.2">
      <c r="B31" s="232" t="s">
        <v>91</v>
      </c>
      <c r="C31" s="454"/>
      <c r="D31" s="455"/>
      <c r="E31" s="455"/>
      <c r="F31" s="455"/>
      <c r="G31" s="455"/>
    </row>
    <row r="32" spans="2:7" x14ac:dyDescent="0.2">
      <c r="B32" s="230" t="s">
        <v>221</v>
      </c>
      <c r="C32" s="465"/>
      <c r="D32" s="466"/>
      <c r="E32" s="466"/>
      <c r="F32" s="466"/>
      <c r="G32" s="466"/>
    </row>
    <row r="33" spans="2:9" ht="54.75" customHeight="1" x14ac:dyDescent="0.2">
      <c r="B33" s="232" t="s">
        <v>393</v>
      </c>
      <c r="C33" s="456" t="s">
        <v>402</v>
      </c>
      <c r="D33" s="457"/>
      <c r="E33" s="457"/>
      <c r="F33" s="457"/>
      <c r="G33" s="458"/>
    </row>
    <row r="34" spans="2:9" ht="29.25" customHeight="1" x14ac:dyDescent="0.2">
      <c r="B34" s="232" t="s">
        <v>394</v>
      </c>
      <c r="C34" s="456" t="s">
        <v>397</v>
      </c>
      <c r="D34" s="457"/>
      <c r="E34" s="457"/>
      <c r="F34" s="457"/>
      <c r="G34" s="458"/>
    </row>
    <row r="35" spans="2:9" ht="42" customHeight="1" x14ac:dyDescent="0.2">
      <c r="B35" s="232" t="s">
        <v>395</v>
      </c>
      <c r="C35" s="456" t="s">
        <v>396</v>
      </c>
      <c r="D35" s="457"/>
      <c r="E35" s="457"/>
      <c r="F35" s="457"/>
      <c r="G35" s="458"/>
    </row>
    <row r="37" spans="2:9" ht="15.75" x14ac:dyDescent="0.25">
      <c r="B37" s="237" t="s">
        <v>226</v>
      </c>
    </row>
    <row r="39" spans="2:9" x14ac:dyDescent="0.2">
      <c r="B39" s="228"/>
      <c r="C39" s="238" t="s">
        <v>212</v>
      </c>
      <c r="D39" s="238" t="s">
        <v>227</v>
      </c>
      <c r="E39" s="238" t="s">
        <v>214</v>
      </c>
    </row>
    <row r="40" spans="2:9" x14ac:dyDescent="0.2">
      <c r="B40" s="345" t="s">
        <v>228</v>
      </c>
      <c r="C40" s="228" t="s">
        <v>89</v>
      </c>
      <c r="D40" s="228" t="s">
        <v>89</v>
      </c>
      <c r="E40" s="239" t="s">
        <v>229</v>
      </c>
    </row>
    <row r="41" spans="2:9" x14ac:dyDescent="0.2">
      <c r="B41" s="240" t="s">
        <v>230</v>
      </c>
      <c r="C41" s="376">
        <v>126490.53787426754</v>
      </c>
      <c r="D41" s="376">
        <v>78742.166779738109</v>
      </c>
      <c r="E41" s="408">
        <f t="shared" ref="E41:E52" si="1">(D41-C41)/C41</f>
        <v>-0.37748571471797865</v>
      </c>
    </row>
    <row r="42" spans="2:9" x14ac:dyDescent="0.2">
      <c r="B42" s="240" t="s">
        <v>231</v>
      </c>
      <c r="C42" s="376">
        <v>393763.13545965368</v>
      </c>
      <c r="D42" s="376">
        <v>224970.16895751414</v>
      </c>
      <c r="E42" s="408">
        <f t="shared" si="1"/>
        <v>-0.42866624958454153</v>
      </c>
    </row>
    <row r="43" spans="2:9" x14ac:dyDescent="0.2">
      <c r="B43" s="240" t="s">
        <v>232</v>
      </c>
      <c r="C43" s="376">
        <v>137255.64481111351</v>
      </c>
      <c r="D43" s="376">
        <v>89887.667051711425</v>
      </c>
      <c r="E43" s="408">
        <f t="shared" si="1"/>
        <v>-0.34510768445689988</v>
      </c>
    </row>
    <row r="44" spans="2:9" x14ac:dyDescent="0.2">
      <c r="B44" s="240" t="s">
        <v>233</v>
      </c>
      <c r="C44" s="376">
        <v>58761.095306215189</v>
      </c>
      <c r="D44" s="376">
        <v>16462.242271705942</v>
      </c>
      <c r="E44" s="408">
        <f t="shared" si="1"/>
        <v>-0.7198445300258941</v>
      </c>
      <c r="I44" s="410"/>
    </row>
    <row r="45" spans="2:9" x14ac:dyDescent="0.2">
      <c r="B45" s="240" t="s">
        <v>234</v>
      </c>
      <c r="C45" s="376">
        <v>16851.08505040624</v>
      </c>
      <c r="D45" s="376">
        <v>55030.986919938485</v>
      </c>
      <c r="E45" s="408">
        <f t="shared" si="1"/>
        <v>2.2657236465975714</v>
      </c>
    </row>
    <row r="46" spans="2:9" x14ac:dyDescent="0.2">
      <c r="B46" s="240" t="s">
        <v>235</v>
      </c>
      <c r="C46" s="376">
        <v>32136.00852399768</v>
      </c>
      <c r="D46" s="376">
        <v>2847.6173451554655</v>
      </c>
      <c r="E46" s="408">
        <f t="shared" si="1"/>
        <v>-0.91138858010231749</v>
      </c>
    </row>
    <row r="47" spans="2:9" x14ac:dyDescent="0.2">
      <c r="B47" s="240" t="s">
        <v>236</v>
      </c>
      <c r="C47" s="376">
        <v>5019.1380883087841</v>
      </c>
      <c r="D47" s="376">
        <v>8146.0432257720595</v>
      </c>
      <c r="E47" s="408">
        <f t="shared" si="1"/>
        <v>0.62299643533356086</v>
      </c>
    </row>
    <row r="48" spans="2:9" x14ac:dyDescent="0.2">
      <c r="B48" s="240" t="s">
        <v>237</v>
      </c>
      <c r="C48" s="376">
        <v>5891.2866896634605</v>
      </c>
      <c r="D48" s="376">
        <v>3873.8161561521288</v>
      </c>
      <c r="E48" s="408">
        <f t="shared" si="1"/>
        <v>-0.34244989928109909</v>
      </c>
    </row>
    <row r="49" spans="2:5" x14ac:dyDescent="0.2">
      <c r="B49" s="240" t="s">
        <v>238</v>
      </c>
      <c r="C49" s="376">
        <v>27243.574858662825</v>
      </c>
      <c r="D49" s="376">
        <v>7296.9241863122706</v>
      </c>
      <c r="E49" s="408">
        <f t="shared" si="1"/>
        <v>-0.7321598129405541</v>
      </c>
    </row>
    <row r="50" spans="2:5" x14ac:dyDescent="0.2">
      <c r="B50" s="240" t="s">
        <v>239</v>
      </c>
      <c r="C50" s="376"/>
      <c r="D50" s="376"/>
      <c r="E50" s="408" t="e">
        <f t="shared" si="1"/>
        <v>#DIV/0!</v>
      </c>
    </row>
    <row r="51" spans="2:5" x14ac:dyDescent="0.2">
      <c r="B51" s="240" t="s">
        <v>180</v>
      </c>
      <c r="C51" s="241"/>
      <c r="D51" s="376">
        <v>1676.6433394323999</v>
      </c>
      <c r="E51" s="408" t="e">
        <f t="shared" si="1"/>
        <v>#DIV/0!</v>
      </c>
    </row>
    <row r="52" spans="2:5" x14ac:dyDescent="0.2">
      <c r="B52" s="242" t="s">
        <v>220</v>
      </c>
      <c r="C52" s="375">
        <f>SUM(C41:C51)</f>
        <v>803411.50666228891</v>
      </c>
      <c r="D52" s="375">
        <f>SUM(D41:D51)</f>
        <v>488934.27623343235</v>
      </c>
      <c r="E52" s="408">
        <f t="shared" si="1"/>
        <v>-0.3914273418056059</v>
      </c>
    </row>
    <row r="53" spans="2:5" x14ac:dyDescent="0.2">
      <c r="B53" s="345" t="s">
        <v>240</v>
      </c>
      <c r="C53" s="243"/>
      <c r="D53" s="377"/>
      <c r="E53" s="409"/>
    </row>
    <row r="54" spans="2:5" x14ac:dyDescent="0.2">
      <c r="B54" s="240" t="s">
        <v>241</v>
      </c>
      <c r="C54" s="376">
        <v>33292.963757508362</v>
      </c>
      <c r="D54" s="376">
        <v>14412.07543644</v>
      </c>
      <c r="E54" s="408">
        <f t="shared" ref="E54:E62" si="2">(D54-C54)/C54</f>
        <v>-0.56711347354319785</v>
      </c>
    </row>
    <row r="55" spans="2:5" x14ac:dyDescent="0.2">
      <c r="B55" s="240" t="s">
        <v>242</v>
      </c>
      <c r="C55" s="376">
        <v>10448.112446943987</v>
      </c>
      <c r="D55" s="376">
        <v>14040.287426260025</v>
      </c>
      <c r="E55" s="408">
        <f t="shared" si="2"/>
        <v>0.34381090341028331</v>
      </c>
    </row>
    <row r="56" spans="2:5" x14ac:dyDescent="0.2">
      <c r="B56" s="240" t="s">
        <v>243</v>
      </c>
      <c r="C56" s="376">
        <v>44049.185565175729</v>
      </c>
      <c r="D56" s="376">
        <v>24392.953358639999</v>
      </c>
      <c r="E56" s="408">
        <f t="shared" si="2"/>
        <v>-0.44623372610265677</v>
      </c>
    </row>
    <row r="57" spans="2:5" x14ac:dyDescent="0.2">
      <c r="B57" s="240" t="s">
        <v>244</v>
      </c>
      <c r="C57" s="376">
        <v>19111.85335511911</v>
      </c>
      <c r="D57" s="376">
        <v>24152.937688346599</v>
      </c>
      <c r="E57" s="408">
        <f t="shared" si="2"/>
        <v>0.26376742430776523</v>
      </c>
    </row>
    <row r="58" spans="2:5" x14ac:dyDescent="0.2">
      <c r="B58" s="240" t="s">
        <v>245</v>
      </c>
      <c r="C58" s="376">
        <v>6233.7111645875539</v>
      </c>
      <c r="D58" s="376">
        <v>4.7656254473999997</v>
      </c>
      <c r="E58" s="408">
        <f t="shared" si="2"/>
        <v>-0.9992355074976087</v>
      </c>
    </row>
    <row r="59" spans="2:5" x14ac:dyDescent="0.2">
      <c r="B59" s="240" t="s">
        <v>246</v>
      </c>
      <c r="C59" s="376"/>
      <c r="D59" s="376"/>
      <c r="E59" s="408" t="e">
        <f t="shared" si="2"/>
        <v>#DIV/0!</v>
      </c>
    </row>
    <row r="60" spans="2:5" x14ac:dyDescent="0.2">
      <c r="B60" s="240" t="s">
        <v>247</v>
      </c>
      <c r="C60" s="376">
        <v>0</v>
      </c>
      <c r="D60" s="378"/>
      <c r="E60" s="408" t="e">
        <f t="shared" si="2"/>
        <v>#DIV/0!</v>
      </c>
    </row>
    <row r="61" spans="2:5" x14ac:dyDescent="0.2">
      <c r="B61" s="244" t="s">
        <v>248</v>
      </c>
      <c r="C61" s="375">
        <f>SUM(C54:C60)</f>
        <v>113135.82628933474</v>
      </c>
      <c r="D61" s="375">
        <f>SUM(D54:D60)</f>
        <v>77003.019535134023</v>
      </c>
      <c r="E61" s="408">
        <f t="shared" si="2"/>
        <v>-0.31937546168438546</v>
      </c>
    </row>
    <row r="62" spans="2:5" x14ac:dyDescent="0.2">
      <c r="B62" s="244" t="s">
        <v>249</v>
      </c>
      <c r="C62" s="375">
        <f>C52+C61</f>
        <v>916547.33295162371</v>
      </c>
      <c r="D62" s="375">
        <f>D52+D61</f>
        <v>565937.29576856643</v>
      </c>
      <c r="E62" s="408">
        <f t="shared" si="2"/>
        <v>-0.38253347598968229</v>
      </c>
    </row>
    <row r="64" spans="2:5" ht="15.75" x14ac:dyDescent="0.25">
      <c r="B64" s="237" t="s">
        <v>250</v>
      </c>
    </row>
    <row r="66" spans="2:7" s="246" customFormat="1" x14ac:dyDescent="0.2">
      <c r="B66" s="228"/>
      <c r="C66" s="229" t="s">
        <v>212</v>
      </c>
      <c r="D66" s="229" t="s">
        <v>213</v>
      </c>
      <c r="E66" s="245" t="s">
        <v>214</v>
      </c>
    </row>
    <row r="67" spans="2:7" s="246" customFormat="1" x14ac:dyDescent="0.2">
      <c r="B67" s="346" t="s">
        <v>328</v>
      </c>
      <c r="C67" s="228" t="s">
        <v>89</v>
      </c>
      <c r="D67" s="228" t="s">
        <v>89</v>
      </c>
      <c r="E67" s="335"/>
    </row>
    <row r="68" spans="2:7" s="246" customFormat="1" x14ac:dyDescent="0.2">
      <c r="B68" s="247" t="s">
        <v>205</v>
      </c>
      <c r="C68" s="248"/>
      <c r="D68" s="248"/>
      <c r="E68" s="312" t="e">
        <f>(D68-C68)/C68</f>
        <v>#DIV/0!</v>
      </c>
    </row>
    <row r="69" spans="2:7" s="246" customFormat="1" x14ac:dyDescent="0.2">
      <c r="B69" s="247" t="s">
        <v>206</v>
      </c>
      <c r="C69" s="248"/>
      <c r="D69" s="376">
        <v>8068.7058660218745</v>
      </c>
      <c r="E69" s="233" t="e">
        <f>(D69-C69)/C69</f>
        <v>#DIV/0!</v>
      </c>
    </row>
    <row r="70" spans="2:7" s="246" customFormat="1" x14ac:dyDescent="0.2"/>
    <row r="71" spans="2:7" ht="15.75" x14ac:dyDescent="0.25">
      <c r="B71" s="237" t="s">
        <v>251</v>
      </c>
    </row>
    <row r="72" spans="2:7" x14ac:dyDescent="0.2">
      <c r="B72" s="451" t="s">
        <v>308</v>
      </c>
      <c r="C72" s="452"/>
      <c r="D72" s="452"/>
      <c r="E72" s="453"/>
    </row>
    <row r="73" spans="2:7" s="314" customFormat="1" x14ac:dyDescent="0.2">
      <c r="B73" s="313"/>
      <c r="C73" s="313"/>
      <c r="D73" s="313"/>
      <c r="E73" s="313"/>
    </row>
    <row r="74" spans="2:7" ht="51" x14ac:dyDescent="0.2">
      <c r="B74" s="236" t="s">
        <v>252</v>
      </c>
      <c r="C74" s="448" t="s">
        <v>253</v>
      </c>
      <c r="D74" s="449"/>
      <c r="E74" s="449"/>
      <c r="F74" s="449"/>
      <c r="G74" s="236" t="s">
        <v>254</v>
      </c>
    </row>
    <row r="75" spans="2:7" x14ac:dyDescent="0.2">
      <c r="B75" s="241" t="s">
        <v>378</v>
      </c>
      <c r="C75" s="450"/>
      <c r="D75" s="447"/>
      <c r="E75" s="447"/>
      <c r="F75" s="447"/>
      <c r="G75" s="250"/>
    </row>
    <row r="76" spans="2:7" x14ac:dyDescent="0.2">
      <c r="B76" s="241"/>
      <c r="C76" s="450"/>
      <c r="D76" s="447"/>
      <c r="E76" s="447"/>
      <c r="F76" s="447"/>
      <c r="G76" s="250"/>
    </row>
    <row r="77" spans="2:7" x14ac:dyDescent="0.2">
      <c r="B77" s="241"/>
      <c r="C77" s="450"/>
      <c r="D77" s="447"/>
      <c r="E77" s="447"/>
      <c r="F77" s="447"/>
      <c r="G77" s="250"/>
    </row>
    <row r="78" spans="2:7" x14ac:dyDescent="0.2">
      <c r="B78" s="241"/>
      <c r="C78" s="450"/>
      <c r="D78" s="447"/>
      <c r="E78" s="447"/>
      <c r="F78" s="447"/>
      <c r="G78" s="250"/>
    </row>
    <row r="79" spans="2:7" x14ac:dyDescent="0.2">
      <c r="B79" s="249" t="s">
        <v>255</v>
      </c>
      <c r="C79" s="446"/>
      <c r="D79" s="447"/>
      <c r="E79" s="447"/>
      <c r="F79" s="447"/>
      <c r="G79" s="235">
        <f>SUM(G75:G78)</f>
        <v>0</v>
      </c>
    </row>
    <row r="81" spans="2:9" ht="15.75" x14ac:dyDescent="0.25">
      <c r="B81" s="237" t="s">
        <v>256</v>
      </c>
    </row>
    <row r="83" spans="2:9" x14ac:dyDescent="0.2">
      <c r="B83" s="228"/>
      <c r="C83" s="238" t="s">
        <v>212</v>
      </c>
      <c r="D83" s="238" t="s">
        <v>227</v>
      </c>
    </row>
    <row r="84" spans="2:9" x14ac:dyDescent="0.2">
      <c r="B84" s="345" t="s">
        <v>228</v>
      </c>
      <c r="C84" s="228" t="s">
        <v>89</v>
      </c>
      <c r="D84" s="228" t="s">
        <v>89</v>
      </c>
    </row>
    <row r="85" spans="2:9" x14ac:dyDescent="0.2">
      <c r="B85" s="240" t="s">
        <v>230</v>
      </c>
      <c r="C85" s="376">
        <v>9.925762085053389</v>
      </c>
      <c r="D85" s="376">
        <v>9487.3963991497985</v>
      </c>
    </row>
    <row r="86" spans="2:9" x14ac:dyDescent="0.2">
      <c r="B86" s="240" t="s">
        <v>231</v>
      </c>
      <c r="C86" s="376">
        <v>27.156066290378075</v>
      </c>
      <c r="D86" s="376">
        <v>12969.124285323105</v>
      </c>
    </row>
    <row r="87" spans="2:9" x14ac:dyDescent="0.2">
      <c r="B87" s="240" t="s">
        <v>232</v>
      </c>
      <c r="C87" s="376"/>
      <c r="D87" s="376">
        <v>12038.027285817701</v>
      </c>
    </row>
    <row r="88" spans="2:9" x14ac:dyDescent="0.2">
      <c r="B88" s="240" t="s">
        <v>233</v>
      </c>
      <c r="C88" s="376"/>
      <c r="D88" s="376">
        <v>223.18439894300141</v>
      </c>
      <c r="I88" s="410"/>
    </row>
    <row r="89" spans="2:9" x14ac:dyDescent="0.2">
      <c r="B89" s="240" t="s">
        <v>234</v>
      </c>
      <c r="C89" s="376">
        <v>41.987969757945926</v>
      </c>
      <c r="D89" s="376">
        <v>260.91107940150323</v>
      </c>
    </row>
    <row r="90" spans="2:9" x14ac:dyDescent="0.2">
      <c r="B90" s="240" t="s">
        <v>235</v>
      </c>
      <c r="C90" s="241"/>
      <c r="D90" s="411"/>
    </row>
    <row r="91" spans="2:9" x14ac:dyDescent="0.2">
      <c r="B91" s="240" t="s">
        <v>236</v>
      </c>
      <c r="C91" s="241"/>
      <c r="D91" s="411"/>
    </row>
    <row r="92" spans="2:9" x14ac:dyDescent="0.2">
      <c r="B92" s="240" t="s">
        <v>237</v>
      </c>
      <c r="C92" s="241"/>
      <c r="D92" s="411"/>
    </row>
    <row r="93" spans="2:9" x14ac:dyDescent="0.2">
      <c r="B93" s="240" t="s">
        <v>238</v>
      </c>
      <c r="C93" s="241"/>
      <c r="D93" s="411"/>
    </row>
    <row r="94" spans="2:9" x14ac:dyDescent="0.2">
      <c r="B94" s="240" t="s">
        <v>239</v>
      </c>
      <c r="C94" s="241"/>
      <c r="D94" s="411"/>
    </row>
    <row r="95" spans="2:9" x14ac:dyDescent="0.2">
      <c r="B95" s="240" t="s">
        <v>180</v>
      </c>
      <c r="C95" s="241"/>
      <c r="D95" s="376">
        <v>23.391375157500079</v>
      </c>
    </row>
    <row r="96" spans="2:9" x14ac:dyDescent="0.2">
      <c r="B96" s="242" t="s">
        <v>220</v>
      </c>
      <c r="C96" s="375">
        <f>SUM(C85:C95)</f>
        <v>79.06979813337739</v>
      </c>
      <c r="D96" s="375">
        <f>SUM(D85:D95)</f>
        <v>35002.034823792608</v>
      </c>
    </row>
    <row r="97" spans="2:4" x14ac:dyDescent="0.2">
      <c r="B97" s="345" t="s">
        <v>240</v>
      </c>
      <c r="C97" s="243"/>
      <c r="D97" s="243"/>
    </row>
    <row r="98" spans="2:4" x14ac:dyDescent="0.2">
      <c r="B98" s="240" t="s">
        <v>241</v>
      </c>
      <c r="C98" s="241"/>
      <c r="D98" s="241"/>
    </row>
    <row r="99" spans="2:4" x14ac:dyDescent="0.2">
      <c r="B99" s="240" t="s">
        <v>242</v>
      </c>
      <c r="C99" s="241"/>
      <c r="D99" s="241"/>
    </row>
    <row r="100" spans="2:4" x14ac:dyDescent="0.2">
      <c r="B100" s="240" t="s">
        <v>243</v>
      </c>
      <c r="C100" s="241"/>
      <c r="D100" s="241"/>
    </row>
    <row r="101" spans="2:4" x14ac:dyDescent="0.2">
      <c r="B101" s="240" t="s">
        <v>244</v>
      </c>
      <c r="C101" s="241"/>
      <c r="D101" s="241"/>
    </row>
    <row r="102" spans="2:4" x14ac:dyDescent="0.2">
      <c r="B102" s="240" t="s">
        <v>245</v>
      </c>
      <c r="C102" s="241"/>
      <c r="D102" s="241"/>
    </row>
    <row r="103" spans="2:4" x14ac:dyDescent="0.2">
      <c r="B103" s="240" t="s">
        <v>246</v>
      </c>
      <c r="C103" s="241"/>
      <c r="D103" s="241"/>
    </row>
    <row r="104" spans="2:4" x14ac:dyDescent="0.2">
      <c r="B104" s="240" t="s">
        <v>247</v>
      </c>
      <c r="C104" s="241"/>
      <c r="D104" s="248"/>
    </row>
    <row r="105" spans="2:4" x14ac:dyDescent="0.2">
      <c r="B105" s="244" t="s">
        <v>248</v>
      </c>
      <c r="C105" s="235">
        <f>SUM(C98:C104)</f>
        <v>0</v>
      </c>
      <c r="D105" s="235">
        <f>SUM(D98:D104)</f>
        <v>0</v>
      </c>
    </row>
    <row r="106" spans="2:4" x14ac:dyDescent="0.2">
      <c r="B106" s="244" t="s">
        <v>249</v>
      </c>
      <c r="C106" s="375">
        <f>C96+C105</f>
        <v>79.06979813337739</v>
      </c>
      <c r="D106" s="375">
        <f>D96+D105</f>
        <v>35002.034823792608</v>
      </c>
    </row>
    <row r="108" spans="2:4" ht="15.75" x14ac:dyDescent="0.25">
      <c r="B108" s="237" t="s">
        <v>257</v>
      </c>
    </row>
    <row r="110" spans="2:4" x14ac:dyDescent="0.2">
      <c r="B110" s="228"/>
      <c r="C110" s="238" t="s">
        <v>212</v>
      </c>
      <c r="D110" s="238" t="s">
        <v>227</v>
      </c>
    </row>
    <row r="111" spans="2:4" x14ac:dyDescent="0.2">
      <c r="B111" s="345" t="s">
        <v>228</v>
      </c>
      <c r="C111" s="228" t="s">
        <v>89</v>
      </c>
      <c r="D111" s="228" t="s">
        <v>89</v>
      </c>
    </row>
    <row r="112" spans="2:4" x14ac:dyDescent="0.2">
      <c r="B112" s="240" t="s">
        <v>230</v>
      </c>
      <c r="C112" s="241"/>
      <c r="D112" s="376">
        <v>502.02940627752594</v>
      </c>
    </row>
    <row r="113" spans="2:4" x14ac:dyDescent="0.2">
      <c r="B113" s="240" t="s">
        <v>231</v>
      </c>
      <c r="C113" s="241"/>
      <c r="D113" s="376">
        <v>17697.180629403862</v>
      </c>
    </row>
    <row r="114" spans="2:4" x14ac:dyDescent="0.2">
      <c r="B114" s="240" t="s">
        <v>232</v>
      </c>
      <c r="C114" s="241"/>
      <c r="D114" s="376">
        <v>5642.1877845659283</v>
      </c>
    </row>
    <row r="115" spans="2:4" x14ac:dyDescent="0.2">
      <c r="B115" s="240" t="s">
        <v>233</v>
      </c>
      <c r="C115" s="241"/>
      <c r="D115" s="376">
        <v>10411.648628407745</v>
      </c>
    </row>
    <row r="116" spans="2:4" x14ac:dyDescent="0.2">
      <c r="B116" s="240" t="s">
        <v>234</v>
      </c>
      <c r="C116" s="241"/>
      <c r="D116" s="376">
        <v>16794.647321586854</v>
      </c>
    </row>
    <row r="117" spans="2:4" x14ac:dyDescent="0.2">
      <c r="B117" s="240" t="s">
        <v>235</v>
      </c>
      <c r="C117" s="241"/>
      <c r="D117" s="411"/>
    </row>
    <row r="118" spans="2:4" x14ac:dyDescent="0.2">
      <c r="B118" s="240" t="s">
        <v>236</v>
      </c>
      <c r="C118" s="241"/>
      <c r="D118" s="411"/>
    </row>
    <row r="119" spans="2:4" x14ac:dyDescent="0.2">
      <c r="B119" s="240" t="s">
        <v>237</v>
      </c>
      <c r="C119" s="241"/>
      <c r="D119" s="411"/>
    </row>
    <row r="120" spans="2:4" x14ac:dyDescent="0.2">
      <c r="B120" s="240" t="s">
        <v>238</v>
      </c>
      <c r="C120" s="241"/>
      <c r="D120" s="376">
        <v>1.8949016478244176</v>
      </c>
    </row>
    <row r="121" spans="2:4" x14ac:dyDescent="0.2">
      <c r="B121" s="240" t="s">
        <v>239</v>
      </c>
      <c r="C121" s="241"/>
      <c r="D121" s="411"/>
    </row>
    <row r="122" spans="2:4" x14ac:dyDescent="0.2">
      <c r="B122" s="240" t="s">
        <v>180</v>
      </c>
      <c r="C122" s="241"/>
      <c r="D122" s="376">
        <v>6009.4679681102543</v>
      </c>
    </row>
    <row r="123" spans="2:4" x14ac:dyDescent="0.2">
      <c r="B123" s="242" t="s">
        <v>220</v>
      </c>
      <c r="C123" s="235">
        <f>SUM(C112:C122)</f>
        <v>0</v>
      </c>
      <c r="D123" s="375">
        <f>SUM(D112:D122)</f>
        <v>57059.056639999995</v>
      </c>
    </row>
    <row r="124" spans="2:4" x14ac:dyDescent="0.2">
      <c r="B124" s="345" t="s">
        <v>240</v>
      </c>
      <c r="C124" s="243"/>
      <c r="D124" s="243"/>
    </row>
    <row r="125" spans="2:4" x14ac:dyDescent="0.2">
      <c r="B125" s="240" t="s">
        <v>241</v>
      </c>
      <c r="C125" s="241"/>
      <c r="D125" s="241"/>
    </row>
    <row r="126" spans="2:4" x14ac:dyDescent="0.2">
      <c r="B126" s="240" t="s">
        <v>242</v>
      </c>
      <c r="C126" s="241"/>
      <c r="D126" s="241"/>
    </row>
    <row r="127" spans="2:4" x14ac:dyDescent="0.2">
      <c r="B127" s="240" t="s">
        <v>243</v>
      </c>
      <c r="C127" s="241"/>
      <c r="D127" s="241"/>
    </row>
    <row r="128" spans="2:4" x14ac:dyDescent="0.2">
      <c r="B128" s="240" t="s">
        <v>244</v>
      </c>
      <c r="C128" s="241"/>
      <c r="D128" s="241"/>
    </row>
    <row r="129" spans="2:6" x14ac:dyDescent="0.2">
      <c r="B129" s="240" t="s">
        <v>245</v>
      </c>
      <c r="C129" s="241"/>
      <c r="D129" s="241"/>
    </row>
    <row r="130" spans="2:6" x14ac:dyDescent="0.2">
      <c r="B130" s="240" t="s">
        <v>246</v>
      </c>
      <c r="C130" s="241"/>
      <c r="D130" s="241"/>
    </row>
    <row r="131" spans="2:6" x14ac:dyDescent="0.2">
      <c r="B131" s="240" t="s">
        <v>247</v>
      </c>
      <c r="C131" s="241"/>
      <c r="D131" s="248"/>
    </row>
    <row r="132" spans="2:6" x14ac:dyDescent="0.2">
      <c r="B132" s="244" t="s">
        <v>248</v>
      </c>
      <c r="C132" s="235">
        <f>SUM(C125:C131)</f>
        <v>0</v>
      </c>
      <c r="D132" s="235">
        <f>SUM(D125:D131)</f>
        <v>0</v>
      </c>
    </row>
    <row r="133" spans="2:6" x14ac:dyDescent="0.2">
      <c r="B133" s="244" t="s">
        <v>249</v>
      </c>
      <c r="C133" s="235">
        <f>C123+C132</f>
        <v>0</v>
      </c>
      <c r="D133" s="375">
        <f>D123+D132</f>
        <v>57059.056639999995</v>
      </c>
      <c r="F133" s="412">
        <f>F123+F96</f>
        <v>0</v>
      </c>
    </row>
    <row r="135" spans="2:6" ht="15.75" x14ac:dyDescent="0.25">
      <c r="B135" s="237" t="s">
        <v>258</v>
      </c>
    </row>
    <row r="137" spans="2:6" x14ac:dyDescent="0.2">
      <c r="B137" s="228"/>
      <c r="C137" s="238" t="s">
        <v>212</v>
      </c>
      <c r="D137" s="238" t="s">
        <v>227</v>
      </c>
    </row>
    <row r="138" spans="2:6" x14ac:dyDescent="0.2">
      <c r="B138" s="345" t="s">
        <v>228</v>
      </c>
      <c r="C138" s="228" t="s">
        <v>89</v>
      </c>
      <c r="D138" s="228" t="s">
        <v>89</v>
      </c>
    </row>
    <row r="139" spans="2:6" x14ac:dyDescent="0.2">
      <c r="B139" s="240" t="s">
        <v>230</v>
      </c>
      <c r="C139" s="241"/>
      <c r="D139" s="241"/>
    </row>
    <row r="140" spans="2:6" x14ac:dyDescent="0.2">
      <c r="B140" s="240" t="s">
        <v>231</v>
      </c>
      <c r="C140" s="241"/>
      <c r="D140" s="241"/>
    </row>
    <row r="141" spans="2:6" x14ac:dyDescent="0.2">
      <c r="B141" s="240" t="s">
        <v>232</v>
      </c>
      <c r="C141" s="241"/>
      <c r="D141" s="241"/>
    </row>
    <row r="142" spans="2:6" x14ac:dyDescent="0.2">
      <c r="B142" s="240" t="s">
        <v>233</v>
      </c>
      <c r="C142" s="241"/>
      <c r="D142" s="241"/>
    </row>
    <row r="143" spans="2:6" x14ac:dyDescent="0.2">
      <c r="B143" s="240" t="s">
        <v>234</v>
      </c>
      <c r="C143" s="241"/>
      <c r="D143" s="241"/>
    </row>
    <row r="144" spans="2:6" x14ac:dyDescent="0.2">
      <c r="B144" s="240" t="s">
        <v>235</v>
      </c>
      <c r="C144" s="241"/>
      <c r="D144" s="241"/>
    </row>
    <row r="145" spans="2:4" x14ac:dyDescent="0.2">
      <c r="B145" s="240" t="s">
        <v>236</v>
      </c>
      <c r="C145" s="241"/>
      <c r="D145" s="241"/>
    </row>
    <row r="146" spans="2:4" x14ac:dyDescent="0.2">
      <c r="B146" s="240" t="s">
        <v>237</v>
      </c>
      <c r="C146" s="241"/>
      <c r="D146" s="241"/>
    </row>
    <row r="147" spans="2:4" x14ac:dyDescent="0.2">
      <c r="B147" s="240" t="s">
        <v>238</v>
      </c>
      <c r="C147" s="241"/>
      <c r="D147" s="241"/>
    </row>
    <row r="148" spans="2:4" x14ac:dyDescent="0.2">
      <c r="B148" s="240" t="s">
        <v>239</v>
      </c>
      <c r="C148" s="241"/>
      <c r="D148" s="241"/>
    </row>
    <row r="149" spans="2:4" x14ac:dyDescent="0.2">
      <c r="B149" s="240" t="s">
        <v>180</v>
      </c>
      <c r="C149" s="241"/>
      <c r="D149" s="241"/>
    </row>
    <row r="150" spans="2:4" x14ac:dyDescent="0.2">
      <c r="B150" s="242" t="s">
        <v>220</v>
      </c>
      <c r="C150" s="235">
        <f>SUM(C139:C149)</f>
        <v>0</v>
      </c>
      <c r="D150" s="235">
        <f>SUM(D139:D149)</f>
        <v>0</v>
      </c>
    </row>
    <row r="151" spans="2:4" x14ac:dyDescent="0.2">
      <c r="B151" s="345" t="s">
        <v>240</v>
      </c>
      <c r="C151" s="243"/>
      <c r="D151" s="243"/>
    </row>
    <row r="152" spans="2:4" x14ac:dyDescent="0.2">
      <c r="B152" s="240" t="s">
        <v>241</v>
      </c>
      <c r="C152" s="241"/>
      <c r="D152" s="376">
        <v>41.438646110494155</v>
      </c>
    </row>
    <row r="153" spans="2:4" x14ac:dyDescent="0.2">
      <c r="B153" s="240" t="s">
        <v>242</v>
      </c>
      <c r="C153" s="241"/>
      <c r="D153" s="376">
        <v>0.32610963308635837</v>
      </c>
    </row>
    <row r="154" spans="2:4" x14ac:dyDescent="0.2">
      <c r="B154" s="240" t="s">
        <v>243</v>
      </c>
      <c r="C154" s="241"/>
      <c r="D154" s="376">
        <v>7651.1965568807327</v>
      </c>
    </row>
    <row r="155" spans="2:4" x14ac:dyDescent="0.2">
      <c r="B155" s="240" t="s">
        <v>244</v>
      </c>
      <c r="C155" s="241"/>
      <c r="D155" s="376">
        <v>998.34689973227034</v>
      </c>
    </row>
    <row r="156" spans="2:4" x14ac:dyDescent="0.2">
      <c r="B156" s="240" t="s">
        <v>245</v>
      </c>
      <c r="C156" s="241"/>
      <c r="D156" s="376">
        <v>906.02078764341468</v>
      </c>
    </row>
    <row r="157" spans="2:4" x14ac:dyDescent="0.2">
      <c r="B157" s="240" t="s">
        <v>246</v>
      </c>
      <c r="C157" s="241"/>
      <c r="D157" s="241"/>
    </row>
    <row r="158" spans="2:4" x14ac:dyDescent="0.2">
      <c r="B158" s="240" t="s">
        <v>247</v>
      </c>
      <c r="C158" s="241"/>
      <c r="D158" s="248"/>
    </row>
    <row r="159" spans="2:4" x14ac:dyDescent="0.2">
      <c r="B159" s="244" t="s">
        <v>248</v>
      </c>
      <c r="C159" s="235">
        <f>SUM(C152:C158)</f>
        <v>0</v>
      </c>
      <c r="D159" s="375">
        <f>SUM(D152:D158)</f>
        <v>9597.3289999999979</v>
      </c>
    </row>
    <row r="160" spans="2:4" x14ac:dyDescent="0.2">
      <c r="B160" s="244" t="s">
        <v>249</v>
      </c>
      <c r="C160" s="235">
        <f>C150+C159</f>
        <v>0</v>
      </c>
      <c r="D160" s="375">
        <f>D150+D159</f>
        <v>9597.3289999999979</v>
      </c>
    </row>
    <row r="162" ht="12.75" customHeight="1" x14ac:dyDescent="0.2"/>
    <row r="163" ht="12.75" customHeight="1" x14ac:dyDescent="0.2"/>
    <row r="164" ht="12.75" customHeight="1" x14ac:dyDescent="0.2"/>
    <row r="166" ht="12.75" customHeight="1" x14ac:dyDescent="0.2"/>
    <row r="167" ht="12.75" customHeight="1" x14ac:dyDescent="0.2"/>
    <row r="170" ht="12.75" customHeight="1" x14ac:dyDescent="0.2"/>
    <row r="171" ht="12.75" customHeight="1" x14ac:dyDescent="0.2"/>
    <row r="172" ht="15.75" customHeight="1" x14ac:dyDescent="0.2"/>
    <row r="174" ht="12.75" customHeight="1" x14ac:dyDescent="0.2"/>
    <row r="175" ht="12.75" customHeight="1" x14ac:dyDescent="0.2"/>
  </sheetData>
  <mergeCells count="17">
    <mergeCell ref="B72:E72"/>
    <mergeCell ref="C27:G31"/>
    <mergeCell ref="C33:G33"/>
    <mergeCell ref="B2:C2"/>
    <mergeCell ref="B5:C5"/>
    <mergeCell ref="B23:C23"/>
    <mergeCell ref="C34:G34"/>
    <mergeCell ref="C35:G35"/>
    <mergeCell ref="C32:G32"/>
    <mergeCell ref="C25:G25"/>
    <mergeCell ref="C26:G26"/>
    <mergeCell ref="C79:F79"/>
    <mergeCell ref="C74:F74"/>
    <mergeCell ref="C75:F75"/>
    <mergeCell ref="C76:F76"/>
    <mergeCell ref="C77:F77"/>
    <mergeCell ref="C78:F78"/>
  </mergeCell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
&amp;F&amp;R&amp;8&amp;P of &amp;N</oddFooter>
  </headerFooter>
  <rowBreaks count="3" manualBreakCount="3">
    <brk id="36" max="16383" man="1"/>
    <brk id="79" max="16383" man="1"/>
    <brk id="1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showGridLines="0" tabSelected="1" view="pageBreakPreview" topLeftCell="A7" zoomScaleNormal="100" zoomScaleSheetLayoutView="100" workbookViewId="0">
      <selection activeCell="F24" sqref="F24:F30"/>
    </sheetView>
  </sheetViews>
  <sheetFormatPr defaultRowHeight="12.75" x14ac:dyDescent="0.2"/>
  <cols>
    <col min="1" max="1" width="11.28515625" customWidth="1"/>
    <col min="4" max="4" width="25.5703125" customWidth="1"/>
    <col min="5" max="6" width="20.85546875" customWidth="1"/>
    <col min="257" max="257" width="11.28515625" customWidth="1"/>
    <col min="260" max="260" width="25.5703125" customWidth="1"/>
    <col min="261" max="262" width="20.85546875" customWidth="1"/>
    <col min="513" max="513" width="11.28515625" customWidth="1"/>
    <col min="516" max="516" width="25.5703125" customWidth="1"/>
    <col min="517" max="518" width="20.85546875" customWidth="1"/>
    <col min="769" max="769" width="11.28515625" customWidth="1"/>
    <col min="772" max="772" width="25.5703125" customWidth="1"/>
    <col min="773" max="774" width="20.85546875" customWidth="1"/>
    <col min="1025" max="1025" width="11.28515625" customWidth="1"/>
    <col min="1028" max="1028" width="25.5703125" customWidth="1"/>
    <col min="1029" max="1030" width="20.85546875" customWidth="1"/>
    <col min="1281" max="1281" width="11.28515625" customWidth="1"/>
    <col min="1284" max="1284" width="25.5703125" customWidth="1"/>
    <col min="1285" max="1286" width="20.85546875" customWidth="1"/>
    <col min="1537" max="1537" width="11.28515625" customWidth="1"/>
    <col min="1540" max="1540" width="25.5703125" customWidth="1"/>
    <col min="1541" max="1542" width="20.85546875" customWidth="1"/>
    <col min="1793" max="1793" width="11.28515625" customWidth="1"/>
    <col min="1796" max="1796" width="25.5703125" customWidth="1"/>
    <col min="1797" max="1798" width="20.85546875" customWidth="1"/>
    <col min="2049" max="2049" width="11.28515625" customWidth="1"/>
    <col min="2052" max="2052" width="25.5703125" customWidth="1"/>
    <col min="2053" max="2054" width="20.85546875" customWidth="1"/>
    <col min="2305" max="2305" width="11.28515625" customWidth="1"/>
    <col min="2308" max="2308" width="25.5703125" customWidth="1"/>
    <col min="2309" max="2310" width="20.85546875" customWidth="1"/>
    <col min="2561" max="2561" width="11.28515625" customWidth="1"/>
    <col min="2564" max="2564" width="25.5703125" customWidth="1"/>
    <col min="2565" max="2566" width="20.85546875" customWidth="1"/>
    <col min="2817" max="2817" width="11.28515625" customWidth="1"/>
    <col min="2820" max="2820" width="25.5703125" customWidth="1"/>
    <col min="2821" max="2822" width="20.85546875" customWidth="1"/>
    <col min="3073" max="3073" width="11.28515625" customWidth="1"/>
    <col min="3076" max="3076" width="25.5703125" customWidth="1"/>
    <col min="3077" max="3078" width="20.85546875" customWidth="1"/>
    <col min="3329" max="3329" width="11.28515625" customWidth="1"/>
    <col min="3332" max="3332" width="25.5703125" customWidth="1"/>
    <col min="3333" max="3334" width="20.85546875" customWidth="1"/>
    <col min="3585" max="3585" width="11.28515625" customWidth="1"/>
    <col min="3588" max="3588" width="25.5703125" customWidth="1"/>
    <col min="3589" max="3590" width="20.85546875" customWidth="1"/>
    <col min="3841" max="3841" width="11.28515625" customWidth="1"/>
    <col min="3844" max="3844" width="25.5703125" customWidth="1"/>
    <col min="3845" max="3846" width="20.85546875" customWidth="1"/>
    <col min="4097" max="4097" width="11.28515625" customWidth="1"/>
    <col min="4100" max="4100" width="25.5703125" customWidth="1"/>
    <col min="4101" max="4102" width="20.85546875" customWidth="1"/>
    <col min="4353" max="4353" width="11.28515625" customWidth="1"/>
    <col min="4356" max="4356" width="25.5703125" customWidth="1"/>
    <col min="4357" max="4358" width="20.85546875" customWidth="1"/>
    <col min="4609" max="4609" width="11.28515625" customWidth="1"/>
    <col min="4612" max="4612" width="25.5703125" customWidth="1"/>
    <col min="4613" max="4614" width="20.85546875" customWidth="1"/>
    <col min="4865" max="4865" width="11.28515625" customWidth="1"/>
    <col min="4868" max="4868" width="25.5703125" customWidth="1"/>
    <col min="4869" max="4870" width="20.85546875" customWidth="1"/>
    <col min="5121" max="5121" width="11.28515625" customWidth="1"/>
    <col min="5124" max="5124" width="25.5703125" customWidth="1"/>
    <col min="5125" max="5126" width="20.85546875" customWidth="1"/>
    <col min="5377" max="5377" width="11.28515625" customWidth="1"/>
    <col min="5380" max="5380" width="25.5703125" customWidth="1"/>
    <col min="5381" max="5382" width="20.85546875" customWidth="1"/>
    <col min="5633" max="5633" width="11.28515625" customWidth="1"/>
    <col min="5636" max="5636" width="25.5703125" customWidth="1"/>
    <col min="5637" max="5638" width="20.85546875" customWidth="1"/>
    <col min="5889" max="5889" width="11.28515625" customWidth="1"/>
    <col min="5892" max="5892" width="25.5703125" customWidth="1"/>
    <col min="5893" max="5894" width="20.85546875" customWidth="1"/>
    <col min="6145" max="6145" width="11.28515625" customWidth="1"/>
    <col min="6148" max="6148" width="25.5703125" customWidth="1"/>
    <col min="6149" max="6150" width="20.85546875" customWidth="1"/>
    <col min="6401" max="6401" width="11.28515625" customWidth="1"/>
    <col min="6404" max="6404" width="25.5703125" customWidth="1"/>
    <col min="6405" max="6406" width="20.85546875" customWidth="1"/>
    <col min="6657" max="6657" width="11.28515625" customWidth="1"/>
    <col min="6660" max="6660" width="25.5703125" customWidth="1"/>
    <col min="6661" max="6662" width="20.85546875" customWidth="1"/>
    <col min="6913" max="6913" width="11.28515625" customWidth="1"/>
    <col min="6916" max="6916" width="25.5703125" customWidth="1"/>
    <col min="6917" max="6918" width="20.85546875" customWidth="1"/>
    <col min="7169" max="7169" width="11.28515625" customWidth="1"/>
    <col min="7172" max="7172" width="25.5703125" customWidth="1"/>
    <col min="7173" max="7174" width="20.85546875" customWidth="1"/>
    <col min="7425" max="7425" width="11.28515625" customWidth="1"/>
    <col min="7428" max="7428" width="25.5703125" customWidth="1"/>
    <col min="7429" max="7430" width="20.85546875" customWidth="1"/>
    <col min="7681" max="7681" width="11.28515625" customWidth="1"/>
    <col min="7684" max="7684" width="25.5703125" customWidth="1"/>
    <col min="7685" max="7686" width="20.85546875" customWidth="1"/>
    <col min="7937" max="7937" width="11.28515625" customWidth="1"/>
    <col min="7940" max="7940" width="25.5703125" customWidth="1"/>
    <col min="7941" max="7942" width="20.85546875" customWidth="1"/>
    <col min="8193" max="8193" width="11.28515625" customWidth="1"/>
    <col min="8196" max="8196" width="25.5703125" customWidth="1"/>
    <col min="8197" max="8198" width="20.85546875" customWidth="1"/>
    <col min="8449" max="8449" width="11.28515625" customWidth="1"/>
    <col min="8452" max="8452" width="25.5703125" customWidth="1"/>
    <col min="8453" max="8454" width="20.85546875" customWidth="1"/>
    <col min="8705" max="8705" width="11.28515625" customWidth="1"/>
    <col min="8708" max="8708" width="25.5703125" customWidth="1"/>
    <col min="8709" max="8710" width="20.85546875" customWidth="1"/>
    <col min="8961" max="8961" width="11.28515625" customWidth="1"/>
    <col min="8964" max="8964" width="25.5703125" customWidth="1"/>
    <col min="8965" max="8966" width="20.85546875" customWidth="1"/>
    <col min="9217" max="9217" width="11.28515625" customWidth="1"/>
    <col min="9220" max="9220" width="25.5703125" customWidth="1"/>
    <col min="9221" max="9222" width="20.85546875" customWidth="1"/>
    <col min="9473" max="9473" width="11.28515625" customWidth="1"/>
    <col min="9476" max="9476" width="25.5703125" customWidth="1"/>
    <col min="9477" max="9478" width="20.85546875" customWidth="1"/>
    <col min="9729" max="9729" width="11.28515625" customWidth="1"/>
    <col min="9732" max="9732" width="25.5703125" customWidth="1"/>
    <col min="9733" max="9734" width="20.85546875" customWidth="1"/>
    <col min="9985" max="9985" width="11.28515625" customWidth="1"/>
    <col min="9988" max="9988" width="25.5703125" customWidth="1"/>
    <col min="9989" max="9990" width="20.85546875" customWidth="1"/>
    <col min="10241" max="10241" width="11.28515625" customWidth="1"/>
    <col min="10244" max="10244" width="25.5703125" customWidth="1"/>
    <col min="10245" max="10246" width="20.85546875" customWidth="1"/>
    <col min="10497" max="10497" width="11.28515625" customWidth="1"/>
    <col min="10500" max="10500" width="25.5703125" customWidth="1"/>
    <col min="10501" max="10502" width="20.85546875" customWidth="1"/>
    <col min="10753" max="10753" width="11.28515625" customWidth="1"/>
    <col min="10756" max="10756" width="25.5703125" customWidth="1"/>
    <col min="10757" max="10758" width="20.85546875" customWidth="1"/>
    <col min="11009" max="11009" width="11.28515625" customWidth="1"/>
    <col min="11012" max="11012" width="25.5703125" customWidth="1"/>
    <col min="11013" max="11014" width="20.85546875" customWidth="1"/>
    <col min="11265" max="11265" width="11.28515625" customWidth="1"/>
    <col min="11268" max="11268" width="25.5703125" customWidth="1"/>
    <col min="11269" max="11270" width="20.85546875" customWidth="1"/>
    <col min="11521" max="11521" width="11.28515625" customWidth="1"/>
    <col min="11524" max="11524" width="25.5703125" customWidth="1"/>
    <col min="11525" max="11526" width="20.85546875" customWidth="1"/>
    <col min="11777" max="11777" width="11.28515625" customWidth="1"/>
    <col min="11780" max="11780" width="25.5703125" customWidth="1"/>
    <col min="11781" max="11782" width="20.85546875" customWidth="1"/>
    <col min="12033" max="12033" width="11.28515625" customWidth="1"/>
    <col min="12036" max="12036" width="25.5703125" customWidth="1"/>
    <col min="12037" max="12038" width="20.85546875" customWidth="1"/>
    <col min="12289" max="12289" width="11.28515625" customWidth="1"/>
    <col min="12292" max="12292" width="25.5703125" customWidth="1"/>
    <col min="12293" max="12294" width="20.85546875" customWidth="1"/>
    <col min="12545" max="12545" width="11.28515625" customWidth="1"/>
    <col min="12548" max="12548" width="25.5703125" customWidth="1"/>
    <col min="12549" max="12550" width="20.85546875" customWidth="1"/>
    <col min="12801" max="12801" width="11.28515625" customWidth="1"/>
    <col min="12804" max="12804" width="25.5703125" customWidth="1"/>
    <col min="12805" max="12806" width="20.85546875" customWidth="1"/>
    <col min="13057" max="13057" width="11.28515625" customWidth="1"/>
    <col min="13060" max="13060" width="25.5703125" customWidth="1"/>
    <col min="13061" max="13062" width="20.85546875" customWidth="1"/>
    <col min="13313" max="13313" width="11.28515625" customWidth="1"/>
    <col min="13316" max="13316" width="25.5703125" customWidth="1"/>
    <col min="13317" max="13318" width="20.85546875" customWidth="1"/>
    <col min="13569" max="13569" width="11.28515625" customWidth="1"/>
    <col min="13572" max="13572" width="25.5703125" customWidth="1"/>
    <col min="13573" max="13574" width="20.85546875" customWidth="1"/>
    <col min="13825" max="13825" width="11.28515625" customWidth="1"/>
    <col min="13828" max="13828" width="25.5703125" customWidth="1"/>
    <col min="13829" max="13830" width="20.85546875" customWidth="1"/>
    <col min="14081" max="14081" width="11.28515625" customWidth="1"/>
    <col min="14084" max="14084" width="25.5703125" customWidth="1"/>
    <col min="14085" max="14086" width="20.85546875" customWidth="1"/>
    <col min="14337" max="14337" width="11.28515625" customWidth="1"/>
    <col min="14340" max="14340" width="25.5703125" customWidth="1"/>
    <col min="14341" max="14342" width="20.85546875" customWidth="1"/>
    <col min="14593" max="14593" width="11.28515625" customWidth="1"/>
    <col min="14596" max="14596" width="25.5703125" customWidth="1"/>
    <col min="14597" max="14598" width="20.85546875" customWidth="1"/>
    <col min="14849" max="14849" width="11.28515625" customWidth="1"/>
    <col min="14852" max="14852" width="25.5703125" customWidth="1"/>
    <col min="14853" max="14854" width="20.85546875" customWidth="1"/>
    <col min="15105" max="15105" width="11.28515625" customWidth="1"/>
    <col min="15108" max="15108" width="25.5703125" customWidth="1"/>
    <col min="15109" max="15110" width="20.85546875" customWidth="1"/>
    <col min="15361" max="15361" width="11.28515625" customWidth="1"/>
    <col min="15364" max="15364" width="25.5703125" customWidth="1"/>
    <col min="15365" max="15366" width="20.85546875" customWidth="1"/>
    <col min="15617" max="15617" width="11.28515625" customWidth="1"/>
    <col min="15620" max="15620" width="25.5703125" customWidth="1"/>
    <col min="15621" max="15622" width="20.85546875" customWidth="1"/>
    <col min="15873" max="15873" width="11.28515625" customWidth="1"/>
    <col min="15876" max="15876" width="25.5703125" customWidth="1"/>
    <col min="15877" max="15878" width="20.85546875" customWidth="1"/>
    <col min="16129" max="16129" width="11.28515625" customWidth="1"/>
    <col min="16132" max="16132" width="25.5703125" customWidth="1"/>
    <col min="16133" max="16134" width="20.85546875" customWidth="1"/>
  </cols>
  <sheetData>
    <row r="1" spans="2:6" ht="20.25" x14ac:dyDescent="0.3">
      <c r="B1" s="2" t="s">
        <v>122</v>
      </c>
    </row>
    <row r="2" spans="2:6" ht="20.25" x14ac:dyDescent="0.3">
      <c r="B2" s="251" t="s">
        <v>259</v>
      </c>
    </row>
    <row r="3" spans="2:6" ht="20.25" x14ac:dyDescent="0.3">
      <c r="B3" s="2" t="str">
        <f>Cover!C26</f>
        <v>2013-14</v>
      </c>
    </row>
    <row r="4" spans="2:6" ht="20.25" x14ac:dyDescent="0.3">
      <c r="B4" s="2"/>
    </row>
    <row r="5" spans="2:6" s="223" customFormat="1" ht="28.5" customHeight="1" x14ac:dyDescent="0.2">
      <c r="B5" s="476" t="s">
        <v>260</v>
      </c>
      <c r="C5" s="477"/>
      <c r="D5" s="477"/>
      <c r="E5" s="478"/>
    </row>
    <row r="6" spans="2:6" ht="20.25" x14ac:dyDescent="0.3">
      <c r="B6" s="251"/>
    </row>
    <row r="7" spans="2:6" ht="15.75" x14ac:dyDescent="0.25">
      <c r="B7" s="237" t="s">
        <v>261</v>
      </c>
    </row>
    <row r="9" spans="2:6" x14ac:dyDescent="0.2">
      <c r="B9" s="479" t="s">
        <v>262</v>
      </c>
      <c r="C9" s="479"/>
      <c r="D9" s="479"/>
      <c r="E9" s="320" t="s">
        <v>263</v>
      </c>
      <c r="F9" s="320" t="s">
        <v>264</v>
      </c>
    </row>
    <row r="10" spans="2:6" x14ac:dyDescent="0.2">
      <c r="B10" s="473" t="str">
        <f>'5. Capex'!B40</f>
        <v>System Assets</v>
      </c>
      <c r="C10" s="474"/>
      <c r="D10" s="475"/>
      <c r="E10" s="320"/>
      <c r="F10" s="320"/>
    </row>
    <row r="11" spans="2:6" x14ac:dyDescent="0.2">
      <c r="B11" s="470" t="str">
        <f>'5. Capex'!B41</f>
        <v>Sub-transmission lines and cables</v>
      </c>
      <c r="C11" s="471"/>
      <c r="D11" s="472"/>
      <c r="E11" s="388">
        <v>47.5</v>
      </c>
      <c r="F11" s="386">
        <v>78742.166779738109</v>
      </c>
    </row>
    <row r="12" spans="2:6" x14ac:dyDescent="0.2">
      <c r="B12" s="470" t="str">
        <f>'5. Capex'!B42</f>
        <v>Distribution lines and cables</v>
      </c>
      <c r="C12" s="471"/>
      <c r="D12" s="472"/>
      <c r="E12" s="388">
        <v>45</v>
      </c>
      <c r="F12" s="386">
        <v>224970.16895751414</v>
      </c>
    </row>
    <row r="13" spans="2:6" x14ac:dyDescent="0.2">
      <c r="B13" s="470" t="str">
        <f>'5. Capex'!B43</f>
        <v>Substations</v>
      </c>
      <c r="C13" s="471"/>
      <c r="D13" s="472"/>
      <c r="E13" s="388">
        <v>40</v>
      </c>
      <c r="F13" s="386">
        <v>89887.667051711425</v>
      </c>
    </row>
    <row r="14" spans="2:6" x14ac:dyDescent="0.2">
      <c r="B14" s="470" t="str">
        <f>'5. Capex'!B44</f>
        <v>Transformers</v>
      </c>
      <c r="C14" s="471"/>
      <c r="D14" s="472"/>
      <c r="E14" s="388">
        <v>40</v>
      </c>
      <c r="F14" s="386">
        <v>16462.242271705942</v>
      </c>
    </row>
    <row r="15" spans="2:6" x14ac:dyDescent="0.2">
      <c r="B15" s="470" t="str">
        <f>'5. Capex'!B45</f>
        <v>Low voltage lines and cables</v>
      </c>
      <c r="C15" s="471"/>
      <c r="D15" s="472"/>
      <c r="E15" s="388">
        <v>45</v>
      </c>
      <c r="F15" s="386">
        <v>55030.986919938485</v>
      </c>
    </row>
    <row r="16" spans="2:6" x14ac:dyDescent="0.2">
      <c r="B16" s="470" t="str">
        <f>'5. Capex'!B46</f>
        <v>Customer metering and load control</v>
      </c>
      <c r="C16" s="471"/>
      <c r="D16" s="472"/>
      <c r="E16" s="388">
        <v>25</v>
      </c>
      <c r="F16" s="386">
        <v>2847.6173451554655</v>
      </c>
    </row>
    <row r="17" spans="2:6" x14ac:dyDescent="0.2">
      <c r="B17" s="470" t="str">
        <f>'5. Capex'!B47</f>
        <v xml:space="preserve">Total communication </v>
      </c>
      <c r="C17" s="471"/>
      <c r="D17" s="472"/>
      <c r="E17" s="388">
        <v>10</v>
      </c>
      <c r="F17" s="386">
        <v>8146.0432257720595</v>
      </c>
    </row>
    <row r="18" spans="2:6" x14ac:dyDescent="0.2">
      <c r="B18" s="470" t="str">
        <f>'5. Capex'!B48</f>
        <v xml:space="preserve">Land </v>
      </c>
      <c r="C18" s="471"/>
      <c r="D18" s="472"/>
      <c r="E18" s="388" t="s">
        <v>404</v>
      </c>
      <c r="F18" s="386">
        <v>3873.8161561521288</v>
      </c>
    </row>
    <row r="19" spans="2:6" x14ac:dyDescent="0.2">
      <c r="B19" s="470" t="str">
        <f>'5. Capex'!B49</f>
        <v>Easements</v>
      </c>
      <c r="C19" s="471"/>
      <c r="D19" s="472"/>
      <c r="E19" s="388" t="s">
        <v>404</v>
      </c>
      <c r="F19" s="386">
        <v>7296.9241863122706</v>
      </c>
    </row>
    <row r="20" spans="2:6" x14ac:dyDescent="0.2">
      <c r="B20" s="470" t="str">
        <f>'5. Capex'!B50</f>
        <v>Emergency spares (major plant, excludes inventory)</v>
      </c>
      <c r="C20" s="471"/>
      <c r="D20" s="472"/>
      <c r="E20" s="388">
        <v>5.8726200630000021</v>
      </c>
      <c r="F20" s="386">
        <v>0</v>
      </c>
    </row>
    <row r="21" spans="2:6" x14ac:dyDescent="0.2">
      <c r="B21" s="470" t="str">
        <f>'5. Capex'!B51</f>
        <v>Alternative control services</v>
      </c>
      <c r="C21" s="471"/>
      <c r="D21" s="472"/>
      <c r="E21" s="388" t="s">
        <v>404</v>
      </c>
      <c r="F21" s="386">
        <v>1676.6433394323999</v>
      </c>
    </row>
    <row r="22" spans="2:6" x14ac:dyDescent="0.2">
      <c r="B22" s="467" t="str">
        <f>'5. Capex'!B52</f>
        <v xml:space="preserve">Sub-total </v>
      </c>
      <c r="C22" s="468"/>
      <c r="D22" s="469"/>
      <c r="E22" s="384"/>
      <c r="F22" s="386">
        <f>SUM(F11:F21)</f>
        <v>488934.27623343235</v>
      </c>
    </row>
    <row r="23" spans="2:6" x14ac:dyDescent="0.2">
      <c r="B23" s="473" t="str">
        <f>'5. Capex'!B53</f>
        <v>Non-System Assets</v>
      </c>
      <c r="C23" s="474"/>
      <c r="D23" s="475"/>
      <c r="E23" s="385"/>
      <c r="F23" s="387"/>
    </row>
    <row r="24" spans="2:6" x14ac:dyDescent="0.2">
      <c r="B24" s="470" t="str">
        <f>'5. Capex'!B54</f>
        <v>IT systems</v>
      </c>
      <c r="C24" s="471"/>
      <c r="D24" s="472"/>
      <c r="E24" s="388">
        <v>4</v>
      </c>
      <c r="F24" s="386">
        <v>14412.07543644</v>
      </c>
    </row>
    <row r="25" spans="2:6" x14ac:dyDescent="0.2">
      <c r="B25" s="470" t="str">
        <f>'5. Capex'!B55</f>
        <v>Furniture, fittings, plant and equipment</v>
      </c>
      <c r="C25" s="471"/>
      <c r="D25" s="472"/>
      <c r="E25" s="388">
        <v>6.666666666666667</v>
      </c>
      <c r="F25" s="386">
        <v>14040.287426260025</v>
      </c>
    </row>
    <row r="26" spans="2:6" x14ac:dyDescent="0.2">
      <c r="B26" s="470" t="str">
        <f>'5. Capex'!B56</f>
        <v>Motor vehicles</v>
      </c>
      <c r="C26" s="471"/>
      <c r="D26" s="472"/>
      <c r="E26" s="388">
        <v>15</v>
      </c>
      <c r="F26" s="386">
        <v>24392.953358639999</v>
      </c>
    </row>
    <row r="27" spans="2:6" x14ac:dyDescent="0.2">
      <c r="B27" s="470" t="str">
        <f>'5. Capex'!B57</f>
        <v>Buildings</v>
      </c>
      <c r="C27" s="471"/>
      <c r="D27" s="472"/>
      <c r="E27" s="388">
        <v>100</v>
      </c>
      <c r="F27" s="386">
        <v>24152.937688346599</v>
      </c>
    </row>
    <row r="28" spans="2:6" x14ac:dyDescent="0.2">
      <c r="B28" s="470" t="str">
        <f>'5. Capex'!B58</f>
        <v>Land (non-system)</v>
      </c>
      <c r="C28" s="471"/>
      <c r="D28" s="472"/>
      <c r="E28" s="388" t="s">
        <v>404</v>
      </c>
      <c r="F28" s="386">
        <v>4.7656254473999997</v>
      </c>
    </row>
    <row r="29" spans="2:6" x14ac:dyDescent="0.2">
      <c r="B29" s="470" t="str">
        <f>'5. Capex'!B59</f>
        <v>Other non-system assets</v>
      </c>
      <c r="C29" s="471"/>
      <c r="D29" s="472"/>
      <c r="E29" s="388">
        <v>43.824497578374249</v>
      </c>
      <c r="F29" s="386">
        <v>0</v>
      </c>
    </row>
    <row r="30" spans="2:6" x14ac:dyDescent="0.2">
      <c r="B30" s="470" t="str">
        <f>'5. Capex'!B60</f>
        <v>Equity raising costs</v>
      </c>
      <c r="C30" s="471"/>
      <c r="D30" s="472"/>
      <c r="E30" s="388">
        <v>44.726876063835199</v>
      </c>
      <c r="F30" s="386">
        <v>0</v>
      </c>
    </row>
    <row r="31" spans="2:6" x14ac:dyDescent="0.2">
      <c r="B31" s="467" t="str">
        <f>'5. Capex'!B61</f>
        <v>Sub-total</v>
      </c>
      <c r="C31" s="468"/>
      <c r="D31" s="469"/>
      <c r="E31" s="384"/>
      <c r="F31" s="386">
        <f>SUM(F24:F30)</f>
        <v>77003.019535134023</v>
      </c>
    </row>
    <row r="32" spans="2:6" x14ac:dyDescent="0.2">
      <c r="B32" s="467" t="str">
        <f>'5. Capex'!B62</f>
        <v>Total (system and non system)</v>
      </c>
      <c r="C32" s="468"/>
      <c r="D32" s="469"/>
      <c r="E32" s="384"/>
      <c r="F32" s="386">
        <f>F22+F31</f>
        <v>565937.29576856643</v>
      </c>
    </row>
  </sheetData>
  <mergeCells count="25">
    <mergeCell ref="B13:D13"/>
    <mergeCell ref="B5:E5"/>
    <mergeCell ref="B9:D9"/>
    <mergeCell ref="B10:D10"/>
    <mergeCell ref="B11:D11"/>
    <mergeCell ref="B12:D12"/>
    <mergeCell ref="B25:D25"/>
    <mergeCell ref="B14:D14"/>
    <mergeCell ref="B15:D15"/>
    <mergeCell ref="B16:D16"/>
    <mergeCell ref="B17:D17"/>
    <mergeCell ref="B18:D18"/>
    <mergeCell ref="B19:D19"/>
    <mergeCell ref="B20:D20"/>
    <mergeCell ref="B21:D21"/>
    <mergeCell ref="B22:D22"/>
    <mergeCell ref="B23:D23"/>
    <mergeCell ref="B24:D24"/>
    <mergeCell ref="B32:D32"/>
    <mergeCell ref="B26:D26"/>
    <mergeCell ref="B27:D27"/>
    <mergeCell ref="B28:D28"/>
    <mergeCell ref="B29:D29"/>
    <mergeCell ref="B30:D30"/>
    <mergeCell ref="B31:D31"/>
  </mergeCells>
  <pageMargins left="0.35433070866141736" right="0.35433070866141736" top="0.59055118110236227" bottom="0.59055118110236227" header="0.51181102362204722" footer="0.11811023622047245"/>
  <pageSetup paperSize="9" fitToHeight="100" orientation="portrait" r:id="rId1"/>
  <headerFooter scaleWithDoc="0"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showGridLines="0" view="pageBreakPreview" topLeftCell="A37" zoomScale="80" zoomScaleNormal="100" zoomScaleSheetLayoutView="80" workbookViewId="0">
      <selection activeCell="C50" sqref="C50:F50"/>
    </sheetView>
  </sheetViews>
  <sheetFormatPr defaultRowHeight="12.75" x14ac:dyDescent="0.2"/>
  <cols>
    <col min="1" max="1" width="10.7109375" style="32" customWidth="1"/>
    <col min="2" max="2" width="16.42578125" style="32" bestFit="1" customWidth="1"/>
    <col min="3" max="3" width="35.5703125" style="32" customWidth="1"/>
    <col min="4" max="12" width="15.7109375" style="32" customWidth="1"/>
    <col min="13" max="13" width="20.7109375" style="32" customWidth="1"/>
    <col min="14" max="14" width="2.7109375" style="32" customWidth="1"/>
    <col min="15" max="255" width="9.140625" style="32"/>
    <col min="256" max="256" width="12" style="32" customWidth="1"/>
    <col min="257" max="257" width="16.42578125" style="32" bestFit="1" customWidth="1"/>
    <col min="258" max="258" width="41.28515625" style="32" customWidth="1"/>
    <col min="259" max="269" width="20.7109375" style="32" customWidth="1"/>
    <col min="270" max="270" width="2.7109375" style="32" customWidth="1"/>
    <col min="271" max="511" width="9.140625" style="32"/>
    <col min="512" max="512" width="12" style="32" customWidth="1"/>
    <col min="513" max="513" width="16.42578125" style="32" bestFit="1" customWidth="1"/>
    <col min="514" max="514" width="41.28515625" style="32" customWidth="1"/>
    <col min="515" max="525" width="20.7109375" style="32" customWidth="1"/>
    <col min="526" max="526" width="2.7109375" style="32" customWidth="1"/>
    <col min="527" max="767" width="9.140625" style="32"/>
    <col min="768" max="768" width="12" style="32" customWidth="1"/>
    <col min="769" max="769" width="16.42578125" style="32" bestFit="1" customWidth="1"/>
    <col min="770" max="770" width="41.28515625" style="32" customWidth="1"/>
    <col min="771" max="781" width="20.7109375" style="32" customWidth="1"/>
    <col min="782" max="782" width="2.7109375" style="32" customWidth="1"/>
    <col min="783" max="1023" width="9.140625" style="32"/>
    <col min="1024" max="1024" width="12" style="32" customWidth="1"/>
    <col min="1025" max="1025" width="16.42578125" style="32" bestFit="1" customWidth="1"/>
    <col min="1026" max="1026" width="41.28515625" style="32" customWidth="1"/>
    <col min="1027" max="1037" width="20.7109375" style="32" customWidth="1"/>
    <col min="1038" max="1038" width="2.7109375" style="32" customWidth="1"/>
    <col min="1039" max="1279" width="9.140625" style="32"/>
    <col min="1280" max="1280" width="12" style="32" customWidth="1"/>
    <col min="1281" max="1281" width="16.42578125" style="32" bestFit="1" customWidth="1"/>
    <col min="1282" max="1282" width="41.28515625" style="32" customWidth="1"/>
    <col min="1283" max="1293" width="20.7109375" style="32" customWidth="1"/>
    <col min="1294" max="1294" width="2.7109375" style="32" customWidth="1"/>
    <col min="1295" max="1535" width="9.140625" style="32"/>
    <col min="1536" max="1536" width="12" style="32" customWidth="1"/>
    <col min="1537" max="1537" width="16.42578125" style="32" bestFit="1" customWidth="1"/>
    <col min="1538" max="1538" width="41.28515625" style="32" customWidth="1"/>
    <col min="1539" max="1549" width="20.7109375" style="32" customWidth="1"/>
    <col min="1550" max="1550" width="2.7109375" style="32" customWidth="1"/>
    <col min="1551" max="1791" width="9.140625" style="32"/>
    <col min="1792" max="1792" width="12" style="32" customWidth="1"/>
    <col min="1793" max="1793" width="16.42578125" style="32" bestFit="1" customWidth="1"/>
    <col min="1794" max="1794" width="41.28515625" style="32" customWidth="1"/>
    <col min="1795" max="1805" width="20.7109375" style="32" customWidth="1"/>
    <col min="1806" max="1806" width="2.7109375" style="32" customWidth="1"/>
    <col min="1807" max="2047" width="9.140625" style="32"/>
    <col min="2048" max="2048" width="12" style="32" customWidth="1"/>
    <col min="2049" max="2049" width="16.42578125" style="32" bestFit="1" customWidth="1"/>
    <col min="2050" max="2050" width="41.28515625" style="32" customWidth="1"/>
    <col min="2051" max="2061" width="20.7109375" style="32" customWidth="1"/>
    <col min="2062" max="2062" width="2.7109375" style="32" customWidth="1"/>
    <col min="2063" max="2303" width="9.140625" style="32"/>
    <col min="2304" max="2304" width="12" style="32" customWidth="1"/>
    <col min="2305" max="2305" width="16.42578125" style="32" bestFit="1" customWidth="1"/>
    <col min="2306" max="2306" width="41.28515625" style="32" customWidth="1"/>
    <col min="2307" max="2317" width="20.7109375" style="32" customWidth="1"/>
    <col min="2318" max="2318" width="2.7109375" style="32" customWidth="1"/>
    <col min="2319" max="2559" width="9.140625" style="32"/>
    <col min="2560" max="2560" width="12" style="32" customWidth="1"/>
    <col min="2561" max="2561" width="16.42578125" style="32" bestFit="1" customWidth="1"/>
    <col min="2562" max="2562" width="41.28515625" style="32" customWidth="1"/>
    <col min="2563" max="2573" width="20.7109375" style="32" customWidth="1"/>
    <col min="2574" max="2574" width="2.7109375" style="32" customWidth="1"/>
    <col min="2575" max="2815" width="9.140625" style="32"/>
    <col min="2816" max="2816" width="12" style="32" customWidth="1"/>
    <col min="2817" max="2817" width="16.42578125" style="32" bestFit="1" customWidth="1"/>
    <col min="2818" max="2818" width="41.28515625" style="32" customWidth="1"/>
    <col min="2819" max="2829" width="20.7109375" style="32" customWidth="1"/>
    <col min="2830" max="2830" width="2.7109375" style="32" customWidth="1"/>
    <col min="2831" max="3071" width="9.140625" style="32"/>
    <col min="3072" max="3072" width="12" style="32" customWidth="1"/>
    <col min="3073" max="3073" width="16.42578125" style="32" bestFit="1" customWidth="1"/>
    <col min="3074" max="3074" width="41.28515625" style="32" customWidth="1"/>
    <col min="3075" max="3085" width="20.7109375" style="32" customWidth="1"/>
    <col min="3086" max="3086" width="2.7109375" style="32" customWidth="1"/>
    <col min="3087" max="3327" width="9.140625" style="32"/>
    <col min="3328" max="3328" width="12" style="32" customWidth="1"/>
    <col min="3329" max="3329" width="16.42578125" style="32" bestFit="1" customWidth="1"/>
    <col min="3330" max="3330" width="41.28515625" style="32" customWidth="1"/>
    <col min="3331" max="3341" width="20.7109375" style="32" customWidth="1"/>
    <col min="3342" max="3342" width="2.7109375" style="32" customWidth="1"/>
    <col min="3343" max="3583" width="9.140625" style="32"/>
    <col min="3584" max="3584" width="12" style="32" customWidth="1"/>
    <col min="3585" max="3585" width="16.42578125" style="32" bestFit="1" customWidth="1"/>
    <col min="3586" max="3586" width="41.28515625" style="32" customWidth="1"/>
    <col min="3587" max="3597" width="20.7109375" style="32" customWidth="1"/>
    <col min="3598" max="3598" width="2.7109375" style="32" customWidth="1"/>
    <col min="3599" max="3839" width="9.140625" style="32"/>
    <col min="3840" max="3840" width="12" style="32" customWidth="1"/>
    <col min="3841" max="3841" width="16.42578125" style="32" bestFit="1" customWidth="1"/>
    <col min="3842" max="3842" width="41.28515625" style="32" customWidth="1"/>
    <col min="3843" max="3853" width="20.7109375" style="32" customWidth="1"/>
    <col min="3854" max="3854" width="2.7109375" style="32" customWidth="1"/>
    <col min="3855" max="4095" width="9.140625" style="32"/>
    <col min="4096" max="4096" width="12" style="32" customWidth="1"/>
    <col min="4097" max="4097" width="16.42578125" style="32" bestFit="1" customWidth="1"/>
    <col min="4098" max="4098" width="41.28515625" style="32" customWidth="1"/>
    <col min="4099" max="4109" width="20.7109375" style="32" customWidth="1"/>
    <col min="4110" max="4110" width="2.7109375" style="32" customWidth="1"/>
    <col min="4111" max="4351" width="9.140625" style="32"/>
    <col min="4352" max="4352" width="12" style="32" customWidth="1"/>
    <col min="4353" max="4353" width="16.42578125" style="32" bestFit="1" customWidth="1"/>
    <col min="4354" max="4354" width="41.28515625" style="32" customWidth="1"/>
    <col min="4355" max="4365" width="20.7109375" style="32" customWidth="1"/>
    <col min="4366" max="4366" width="2.7109375" style="32" customWidth="1"/>
    <col min="4367" max="4607" width="9.140625" style="32"/>
    <col min="4608" max="4608" width="12" style="32" customWidth="1"/>
    <col min="4609" max="4609" width="16.42578125" style="32" bestFit="1" customWidth="1"/>
    <col min="4610" max="4610" width="41.28515625" style="32" customWidth="1"/>
    <col min="4611" max="4621" width="20.7109375" style="32" customWidth="1"/>
    <col min="4622" max="4622" width="2.7109375" style="32" customWidth="1"/>
    <col min="4623" max="4863" width="9.140625" style="32"/>
    <col min="4864" max="4864" width="12" style="32" customWidth="1"/>
    <col min="4865" max="4865" width="16.42578125" style="32" bestFit="1" customWidth="1"/>
    <col min="4866" max="4866" width="41.28515625" style="32" customWidth="1"/>
    <col min="4867" max="4877" width="20.7109375" style="32" customWidth="1"/>
    <col min="4878" max="4878" width="2.7109375" style="32" customWidth="1"/>
    <col min="4879" max="5119" width="9.140625" style="32"/>
    <col min="5120" max="5120" width="12" style="32" customWidth="1"/>
    <col min="5121" max="5121" width="16.42578125" style="32" bestFit="1" customWidth="1"/>
    <col min="5122" max="5122" width="41.28515625" style="32" customWidth="1"/>
    <col min="5123" max="5133" width="20.7109375" style="32" customWidth="1"/>
    <col min="5134" max="5134" width="2.7109375" style="32" customWidth="1"/>
    <col min="5135" max="5375" width="9.140625" style="32"/>
    <col min="5376" max="5376" width="12" style="32" customWidth="1"/>
    <col min="5377" max="5377" width="16.42578125" style="32" bestFit="1" customWidth="1"/>
    <col min="5378" max="5378" width="41.28515625" style="32" customWidth="1"/>
    <col min="5379" max="5389" width="20.7109375" style="32" customWidth="1"/>
    <col min="5390" max="5390" width="2.7109375" style="32" customWidth="1"/>
    <col min="5391" max="5631" width="9.140625" style="32"/>
    <col min="5632" max="5632" width="12" style="32" customWidth="1"/>
    <col min="5633" max="5633" width="16.42578125" style="32" bestFit="1" customWidth="1"/>
    <col min="5634" max="5634" width="41.28515625" style="32" customWidth="1"/>
    <col min="5635" max="5645" width="20.7109375" style="32" customWidth="1"/>
    <col min="5646" max="5646" width="2.7109375" style="32" customWidth="1"/>
    <col min="5647" max="5887" width="9.140625" style="32"/>
    <col min="5888" max="5888" width="12" style="32" customWidth="1"/>
    <col min="5889" max="5889" width="16.42578125" style="32" bestFit="1" customWidth="1"/>
    <col min="5890" max="5890" width="41.28515625" style="32" customWidth="1"/>
    <col min="5891" max="5901" width="20.7109375" style="32" customWidth="1"/>
    <col min="5902" max="5902" width="2.7109375" style="32" customWidth="1"/>
    <col min="5903" max="6143" width="9.140625" style="32"/>
    <col min="6144" max="6144" width="12" style="32" customWidth="1"/>
    <col min="6145" max="6145" width="16.42578125" style="32" bestFit="1" customWidth="1"/>
    <col min="6146" max="6146" width="41.28515625" style="32" customWidth="1"/>
    <col min="6147" max="6157" width="20.7109375" style="32" customWidth="1"/>
    <col min="6158" max="6158" width="2.7109375" style="32" customWidth="1"/>
    <col min="6159" max="6399" width="9.140625" style="32"/>
    <col min="6400" max="6400" width="12" style="32" customWidth="1"/>
    <col min="6401" max="6401" width="16.42578125" style="32" bestFit="1" customWidth="1"/>
    <col min="6402" max="6402" width="41.28515625" style="32" customWidth="1"/>
    <col min="6403" max="6413" width="20.7109375" style="32" customWidth="1"/>
    <col min="6414" max="6414" width="2.7109375" style="32" customWidth="1"/>
    <col min="6415" max="6655" width="9.140625" style="32"/>
    <col min="6656" max="6656" width="12" style="32" customWidth="1"/>
    <col min="6657" max="6657" width="16.42578125" style="32" bestFit="1" customWidth="1"/>
    <col min="6658" max="6658" width="41.28515625" style="32" customWidth="1"/>
    <col min="6659" max="6669" width="20.7109375" style="32" customWidth="1"/>
    <col min="6670" max="6670" width="2.7109375" style="32" customWidth="1"/>
    <col min="6671" max="6911" width="9.140625" style="32"/>
    <col min="6912" max="6912" width="12" style="32" customWidth="1"/>
    <col min="6913" max="6913" width="16.42578125" style="32" bestFit="1" customWidth="1"/>
    <col min="6914" max="6914" width="41.28515625" style="32" customWidth="1"/>
    <col min="6915" max="6925" width="20.7109375" style="32" customWidth="1"/>
    <col min="6926" max="6926" width="2.7109375" style="32" customWidth="1"/>
    <col min="6927" max="7167" width="9.140625" style="32"/>
    <col min="7168" max="7168" width="12" style="32" customWidth="1"/>
    <col min="7169" max="7169" width="16.42578125" style="32" bestFit="1" customWidth="1"/>
    <col min="7170" max="7170" width="41.28515625" style="32" customWidth="1"/>
    <col min="7171" max="7181" width="20.7109375" style="32" customWidth="1"/>
    <col min="7182" max="7182" width="2.7109375" style="32" customWidth="1"/>
    <col min="7183" max="7423" width="9.140625" style="32"/>
    <col min="7424" max="7424" width="12" style="32" customWidth="1"/>
    <col min="7425" max="7425" width="16.42578125" style="32" bestFit="1" customWidth="1"/>
    <col min="7426" max="7426" width="41.28515625" style="32" customWidth="1"/>
    <col min="7427" max="7437" width="20.7109375" style="32" customWidth="1"/>
    <col min="7438" max="7438" width="2.7109375" style="32" customWidth="1"/>
    <col min="7439" max="7679" width="9.140625" style="32"/>
    <col min="7680" max="7680" width="12" style="32" customWidth="1"/>
    <col min="7681" max="7681" width="16.42578125" style="32" bestFit="1" customWidth="1"/>
    <col min="7682" max="7682" width="41.28515625" style="32" customWidth="1"/>
    <col min="7683" max="7693" width="20.7109375" style="32" customWidth="1"/>
    <col min="7694" max="7694" width="2.7109375" style="32" customWidth="1"/>
    <col min="7695" max="7935" width="9.140625" style="32"/>
    <col min="7936" max="7936" width="12" style="32" customWidth="1"/>
    <col min="7937" max="7937" width="16.42578125" style="32" bestFit="1" customWidth="1"/>
    <col min="7938" max="7938" width="41.28515625" style="32" customWidth="1"/>
    <col min="7939" max="7949" width="20.7109375" style="32" customWidth="1"/>
    <col min="7950" max="7950" width="2.7109375" style="32" customWidth="1"/>
    <col min="7951" max="8191" width="9.140625" style="32"/>
    <col min="8192" max="8192" width="12" style="32" customWidth="1"/>
    <col min="8193" max="8193" width="16.42578125" style="32" bestFit="1" customWidth="1"/>
    <col min="8194" max="8194" width="41.28515625" style="32" customWidth="1"/>
    <col min="8195" max="8205" width="20.7109375" style="32" customWidth="1"/>
    <col min="8206" max="8206" width="2.7109375" style="32" customWidth="1"/>
    <col min="8207" max="8447" width="9.140625" style="32"/>
    <col min="8448" max="8448" width="12" style="32" customWidth="1"/>
    <col min="8449" max="8449" width="16.42578125" style="32" bestFit="1" customWidth="1"/>
    <col min="8450" max="8450" width="41.28515625" style="32" customWidth="1"/>
    <col min="8451" max="8461" width="20.7109375" style="32" customWidth="1"/>
    <col min="8462" max="8462" width="2.7109375" style="32" customWidth="1"/>
    <col min="8463" max="8703" width="9.140625" style="32"/>
    <col min="8704" max="8704" width="12" style="32" customWidth="1"/>
    <col min="8705" max="8705" width="16.42578125" style="32" bestFit="1" customWidth="1"/>
    <col min="8706" max="8706" width="41.28515625" style="32" customWidth="1"/>
    <col min="8707" max="8717" width="20.7109375" style="32" customWidth="1"/>
    <col min="8718" max="8718" width="2.7109375" style="32" customWidth="1"/>
    <col min="8719" max="8959" width="9.140625" style="32"/>
    <col min="8960" max="8960" width="12" style="32" customWidth="1"/>
    <col min="8961" max="8961" width="16.42578125" style="32" bestFit="1" customWidth="1"/>
    <col min="8962" max="8962" width="41.28515625" style="32" customWidth="1"/>
    <col min="8963" max="8973" width="20.7109375" style="32" customWidth="1"/>
    <col min="8974" max="8974" width="2.7109375" style="32" customWidth="1"/>
    <col min="8975" max="9215" width="9.140625" style="32"/>
    <col min="9216" max="9216" width="12" style="32" customWidth="1"/>
    <col min="9217" max="9217" width="16.42578125" style="32" bestFit="1" customWidth="1"/>
    <col min="9218" max="9218" width="41.28515625" style="32" customWidth="1"/>
    <col min="9219" max="9229" width="20.7109375" style="32" customWidth="1"/>
    <col min="9230" max="9230" width="2.7109375" style="32" customWidth="1"/>
    <col min="9231" max="9471" width="9.140625" style="32"/>
    <col min="9472" max="9472" width="12" style="32" customWidth="1"/>
    <col min="9473" max="9473" width="16.42578125" style="32" bestFit="1" customWidth="1"/>
    <col min="9474" max="9474" width="41.28515625" style="32" customWidth="1"/>
    <col min="9475" max="9485" width="20.7109375" style="32" customWidth="1"/>
    <col min="9486" max="9486" width="2.7109375" style="32" customWidth="1"/>
    <col min="9487" max="9727" width="9.140625" style="32"/>
    <col min="9728" max="9728" width="12" style="32" customWidth="1"/>
    <col min="9729" max="9729" width="16.42578125" style="32" bestFit="1" customWidth="1"/>
    <col min="9730" max="9730" width="41.28515625" style="32" customWidth="1"/>
    <col min="9731" max="9741" width="20.7109375" style="32" customWidth="1"/>
    <col min="9742" max="9742" width="2.7109375" style="32" customWidth="1"/>
    <col min="9743" max="9983" width="9.140625" style="32"/>
    <col min="9984" max="9984" width="12" style="32" customWidth="1"/>
    <col min="9985" max="9985" width="16.42578125" style="32" bestFit="1" customWidth="1"/>
    <col min="9986" max="9986" width="41.28515625" style="32" customWidth="1"/>
    <col min="9987" max="9997" width="20.7109375" style="32" customWidth="1"/>
    <col min="9998" max="9998" width="2.7109375" style="32" customWidth="1"/>
    <col min="9999" max="10239" width="9.140625" style="32"/>
    <col min="10240" max="10240" width="12" style="32" customWidth="1"/>
    <col min="10241" max="10241" width="16.42578125" style="32" bestFit="1" customWidth="1"/>
    <col min="10242" max="10242" width="41.28515625" style="32" customWidth="1"/>
    <col min="10243" max="10253" width="20.7109375" style="32" customWidth="1"/>
    <col min="10254" max="10254" width="2.7109375" style="32" customWidth="1"/>
    <col min="10255" max="10495" width="9.140625" style="32"/>
    <col min="10496" max="10496" width="12" style="32" customWidth="1"/>
    <col min="10497" max="10497" width="16.42578125" style="32" bestFit="1" customWidth="1"/>
    <col min="10498" max="10498" width="41.28515625" style="32" customWidth="1"/>
    <col min="10499" max="10509" width="20.7109375" style="32" customWidth="1"/>
    <col min="10510" max="10510" width="2.7109375" style="32" customWidth="1"/>
    <col min="10511" max="10751" width="9.140625" style="32"/>
    <col min="10752" max="10752" width="12" style="32" customWidth="1"/>
    <col min="10753" max="10753" width="16.42578125" style="32" bestFit="1" customWidth="1"/>
    <col min="10754" max="10754" width="41.28515625" style="32" customWidth="1"/>
    <col min="10755" max="10765" width="20.7109375" style="32" customWidth="1"/>
    <col min="10766" max="10766" width="2.7109375" style="32" customWidth="1"/>
    <col min="10767" max="11007" width="9.140625" style="32"/>
    <col min="11008" max="11008" width="12" style="32" customWidth="1"/>
    <col min="11009" max="11009" width="16.42578125" style="32" bestFit="1" customWidth="1"/>
    <col min="11010" max="11010" width="41.28515625" style="32" customWidth="1"/>
    <col min="11011" max="11021" width="20.7109375" style="32" customWidth="1"/>
    <col min="11022" max="11022" width="2.7109375" style="32" customWidth="1"/>
    <col min="11023" max="11263" width="9.140625" style="32"/>
    <col min="11264" max="11264" width="12" style="32" customWidth="1"/>
    <col min="11265" max="11265" width="16.42578125" style="32" bestFit="1" customWidth="1"/>
    <col min="11266" max="11266" width="41.28515625" style="32" customWidth="1"/>
    <col min="11267" max="11277" width="20.7109375" style="32" customWidth="1"/>
    <col min="11278" max="11278" width="2.7109375" style="32" customWidth="1"/>
    <col min="11279" max="11519" width="9.140625" style="32"/>
    <col min="11520" max="11520" width="12" style="32" customWidth="1"/>
    <col min="11521" max="11521" width="16.42578125" style="32" bestFit="1" customWidth="1"/>
    <col min="11522" max="11522" width="41.28515625" style="32" customWidth="1"/>
    <col min="11523" max="11533" width="20.7109375" style="32" customWidth="1"/>
    <col min="11534" max="11534" width="2.7109375" style="32" customWidth="1"/>
    <col min="11535" max="11775" width="9.140625" style="32"/>
    <col min="11776" max="11776" width="12" style="32" customWidth="1"/>
    <col min="11777" max="11777" width="16.42578125" style="32" bestFit="1" customWidth="1"/>
    <col min="11778" max="11778" width="41.28515625" style="32" customWidth="1"/>
    <col min="11779" max="11789" width="20.7109375" style="32" customWidth="1"/>
    <col min="11790" max="11790" width="2.7109375" style="32" customWidth="1"/>
    <col min="11791" max="12031" width="9.140625" style="32"/>
    <col min="12032" max="12032" width="12" style="32" customWidth="1"/>
    <col min="12033" max="12033" width="16.42578125" style="32" bestFit="1" customWidth="1"/>
    <col min="12034" max="12034" width="41.28515625" style="32" customWidth="1"/>
    <col min="12035" max="12045" width="20.7109375" style="32" customWidth="1"/>
    <col min="12046" max="12046" width="2.7109375" style="32" customWidth="1"/>
    <col min="12047" max="12287" width="9.140625" style="32"/>
    <col min="12288" max="12288" width="12" style="32" customWidth="1"/>
    <col min="12289" max="12289" width="16.42578125" style="32" bestFit="1" customWidth="1"/>
    <col min="12290" max="12290" width="41.28515625" style="32" customWidth="1"/>
    <col min="12291" max="12301" width="20.7109375" style="32" customWidth="1"/>
    <col min="12302" max="12302" width="2.7109375" style="32" customWidth="1"/>
    <col min="12303" max="12543" width="9.140625" style="32"/>
    <col min="12544" max="12544" width="12" style="32" customWidth="1"/>
    <col min="12545" max="12545" width="16.42578125" style="32" bestFit="1" customWidth="1"/>
    <col min="12546" max="12546" width="41.28515625" style="32" customWidth="1"/>
    <col min="12547" max="12557" width="20.7109375" style="32" customWidth="1"/>
    <col min="12558" max="12558" width="2.7109375" style="32" customWidth="1"/>
    <col min="12559" max="12799" width="9.140625" style="32"/>
    <col min="12800" max="12800" width="12" style="32" customWidth="1"/>
    <col min="12801" max="12801" width="16.42578125" style="32" bestFit="1" customWidth="1"/>
    <col min="12802" max="12802" width="41.28515625" style="32" customWidth="1"/>
    <col min="12803" max="12813" width="20.7109375" style="32" customWidth="1"/>
    <col min="12814" max="12814" width="2.7109375" style="32" customWidth="1"/>
    <col min="12815" max="13055" width="9.140625" style="32"/>
    <col min="13056" max="13056" width="12" style="32" customWidth="1"/>
    <col min="13057" max="13057" width="16.42578125" style="32" bestFit="1" customWidth="1"/>
    <col min="13058" max="13058" width="41.28515625" style="32" customWidth="1"/>
    <col min="13059" max="13069" width="20.7109375" style="32" customWidth="1"/>
    <col min="13070" max="13070" width="2.7109375" style="32" customWidth="1"/>
    <col min="13071" max="13311" width="9.140625" style="32"/>
    <col min="13312" max="13312" width="12" style="32" customWidth="1"/>
    <col min="13313" max="13313" width="16.42578125" style="32" bestFit="1" customWidth="1"/>
    <col min="13314" max="13314" width="41.28515625" style="32" customWidth="1"/>
    <col min="13315" max="13325" width="20.7109375" style="32" customWidth="1"/>
    <col min="13326" max="13326" width="2.7109375" style="32" customWidth="1"/>
    <col min="13327" max="13567" width="9.140625" style="32"/>
    <col min="13568" max="13568" width="12" style="32" customWidth="1"/>
    <col min="13569" max="13569" width="16.42578125" style="32" bestFit="1" customWidth="1"/>
    <col min="13570" max="13570" width="41.28515625" style="32" customWidth="1"/>
    <col min="13571" max="13581" width="20.7109375" style="32" customWidth="1"/>
    <col min="13582" max="13582" width="2.7109375" style="32" customWidth="1"/>
    <col min="13583" max="13823" width="9.140625" style="32"/>
    <col min="13824" max="13824" width="12" style="32" customWidth="1"/>
    <col min="13825" max="13825" width="16.42578125" style="32" bestFit="1" customWidth="1"/>
    <col min="13826" max="13826" width="41.28515625" style="32" customWidth="1"/>
    <col min="13827" max="13837" width="20.7109375" style="32" customWidth="1"/>
    <col min="13838" max="13838" width="2.7109375" style="32" customWidth="1"/>
    <col min="13839" max="14079" width="9.140625" style="32"/>
    <col min="14080" max="14080" width="12" style="32" customWidth="1"/>
    <col min="14081" max="14081" width="16.42578125" style="32" bestFit="1" customWidth="1"/>
    <col min="14082" max="14082" width="41.28515625" style="32" customWidth="1"/>
    <col min="14083" max="14093" width="20.7109375" style="32" customWidth="1"/>
    <col min="14094" max="14094" width="2.7109375" style="32" customWidth="1"/>
    <col min="14095" max="14335" width="9.140625" style="32"/>
    <col min="14336" max="14336" width="12" style="32" customWidth="1"/>
    <col min="14337" max="14337" width="16.42578125" style="32" bestFit="1" customWidth="1"/>
    <col min="14338" max="14338" width="41.28515625" style="32" customWidth="1"/>
    <col min="14339" max="14349" width="20.7109375" style="32" customWidth="1"/>
    <col min="14350" max="14350" width="2.7109375" style="32" customWidth="1"/>
    <col min="14351" max="14591" width="9.140625" style="32"/>
    <col min="14592" max="14592" width="12" style="32" customWidth="1"/>
    <col min="14593" max="14593" width="16.42578125" style="32" bestFit="1" customWidth="1"/>
    <col min="14594" max="14594" width="41.28515625" style="32" customWidth="1"/>
    <col min="14595" max="14605" width="20.7109375" style="32" customWidth="1"/>
    <col min="14606" max="14606" width="2.7109375" style="32" customWidth="1"/>
    <col min="14607" max="14847" width="9.140625" style="32"/>
    <col min="14848" max="14848" width="12" style="32" customWidth="1"/>
    <col min="14849" max="14849" width="16.42578125" style="32" bestFit="1" customWidth="1"/>
    <col min="14850" max="14850" width="41.28515625" style="32" customWidth="1"/>
    <col min="14851" max="14861" width="20.7109375" style="32" customWidth="1"/>
    <col min="14862" max="14862" width="2.7109375" style="32" customWidth="1"/>
    <col min="14863" max="15103" width="9.140625" style="32"/>
    <col min="15104" max="15104" width="12" style="32" customWidth="1"/>
    <col min="15105" max="15105" width="16.42578125" style="32" bestFit="1" customWidth="1"/>
    <col min="15106" max="15106" width="41.28515625" style="32" customWidth="1"/>
    <col min="15107" max="15117" width="20.7109375" style="32" customWidth="1"/>
    <col min="15118" max="15118" width="2.7109375" style="32" customWidth="1"/>
    <col min="15119" max="15359" width="9.140625" style="32"/>
    <col min="15360" max="15360" width="12" style="32" customWidth="1"/>
    <col min="15361" max="15361" width="16.42578125" style="32" bestFit="1" customWidth="1"/>
    <col min="15362" max="15362" width="41.28515625" style="32" customWidth="1"/>
    <col min="15363" max="15373" width="20.7109375" style="32" customWidth="1"/>
    <col min="15374" max="15374" width="2.7109375" style="32" customWidth="1"/>
    <col min="15375" max="15615" width="9.140625" style="32"/>
    <col min="15616" max="15616" width="12" style="32" customWidth="1"/>
    <col min="15617" max="15617" width="16.42578125" style="32" bestFit="1" customWidth="1"/>
    <col min="15618" max="15618" width="41.28515625" style="32" customWidth="1"/>
    <col min="15619" max="15629" width="20.7109375" style="32" customWidth="1"/>
    <col min="15630" max="15630" width="2.7109375" style="32" customWidth="1"/>
    <col min="15631" max="15871" width="9.140625" style="32"/>
    <col min="15872" max="15872" width="12" style="32" customWidth="1"/>
    <col min="15873" max="15873" width="16.42578125" style="32" bestFit="1" customWidth="1"/>
    <col min="15874" max="15874" width="41.28515625" style="32" customWidth="1"/>
    <col min="15875" max="15885" width="20.7109375" style="32" customWidth="1"/>
    <col min="15886" max="15886" width="2.7109375" style="32" customWidth="1"/>
    <col min="15887" max="16127" width="9.140625" style="32"/>
    <col min="16128" max="16128" width="12" style="32" customWidth="1"/>
    <col min="16129" max="16129" width="16.42578125" style="32" bestFit="1" customWidth="1"/>
    <col min="16130" max="16130" width="41.28515625" style="32" customWidth="1"/>
    <col min="16131" max="16141" width="20.7109375" style="32" customWidth="1"/>
    <col min="16142" max="16142" width="2.7109375" style="32" customWidth="1"/>
    <col min="16143" max="16384" width="9.140625" style="32"/>
  </cols>
  <sheetData>
    <row r="1" spans="2:13" ht="20.25" x14ac:dyDescent="0.3">
      <c r="B1" s="2" t="s">
        <v>122</v>
      </c>
      <c r="C1" s="3"/>
      <c r="D1" s="3"/>
      <c r="E1" s="3"/>
      <c r="F1" s="3"/>
      <c r="G1" s="3"/>
      <c r="H1" s="3"/>
      <c r="I1" s="3"/>
      <c r="J1" s="3"/>
      <c r="K1" s="3"/>
      <c r="L1" s="3"/>
      <c r="M1" s="3"/>
    </row>
    <row r="2" spans="2:13" ht="20.25" x14ac:dyDescent="0.3">
      <c r="B2" s="486" t="s">
        <v>365</v>
      </c>
      <c r="C2" s="486"/>
      <c r="D2" s="487"/>
      <c r="E2" s="487"/>
    </row>
    <row r="3" spans="2:13" ht="20.25" x14ac:dyDescent="0.3">
      <c r="B3" s="2" t="str">
        <f>Cover!C26</f>
        <v>2013-14</v>
      </c>
    </row>
    <row r="4" spans="2:13" ht="12.75" customHeight="1" x14ac:dyDescent="0.3">
      <c r="B4" s="31"/>
    </row>
    <row r="5" spans="2:13" ht="69.75" customHeight="1" x14ac:dyDescent="0.2">
      <c r="B5" s="488" t="s">
        <v>265</v>
      </c>
      <c r="C5" s="489"/>
    </row>
    <row r="6" spans="2:13" s="252" customFormat="1" ht="12.75" customHeight="1" x14ac:dyDescent="0.2">
      <c r="B6" s="224"/>
      <c r="C6" s="224"/>
    </row>
    <row r="7" spans="2:13" ht="19.5" customHeight="1" x14ac:dyDescent="0.2">
      <c r="B7" s="443" t="s">
        <v>266</v>
      </c>
      <c r="C7" s="443"/>
      <c r="D7" s="443"/>
      <c r="E7" s="443"/>
    </row>
    <row r="8" spans="2:13" ht="12.75" customHeight="1" x14ac:dyDescent="0.3">
      <c r="B8" s="31"/>
    </row>
    <row r="9" spans="2:13" ht="60" customHeight="1" x14ac:dyDescent="0.2">
      <c r="B9" s="253" t="s">
        <v>87</v>
      </c>
      <c r="C9" s="254" t="s">
        <v>88</v>
      </c>
      <c r="D9" s="255" t="s">
        <v>176</v>
      </c>
      <c r="E9" s="255" t="s">
        <v>177</v>
      </c>
      <c r="F9" s="256" t="s">
        <v>204</v>
      </c>
      <c r="G9" s="490" t="s">
        <v>179</v>
      </c>
      <c r="H9" s="491"/>
      <c r="I9" s="492"/>
      <c r="J9" s="257" t="s">
        <v>180</v>
      </c>
      <c r="K9" s="256" t="s">
        <v>181</v>
      </c>
      <c r="L9" s="258" t="s">
        <v>182</v>
      </c>
    </row>
    <row r="10" spans="2:13" x14ac:dyDescent="0.2">
      <c r="B10" s="253"/>
      <c r="C10" s="254"/>
      <c r="D10" s="255"/>
      <c r="E10" s="255"/>
      <c r="F10" s="256"/>
      <c r="G10" s="256" t="s">
        <v>212</v>
      </c>
      <c r="H10" s="256" t="s">
        <v>227</v>
      </c>
      <c r="I10" s="259" t="s">
        <v>214</v>
      </c>
      <c r="J10" s="257" t="s">
        <v>140</v>
      </c>
      <c r="K10" s="256"/>
      <c r="L10" s="258"/>
    </row>
    <row r="11" spans="2:13" x14ac:dyDescent="0.2">
      <c r="B11" s="260"/>
      <c r="C11" s="261" t="s">
        <v>267</v>
      </c>
      <c r="D11" s="198" t="s">
        <v>89</v>
      </c>
      <c r="E11" s="198" t="s">
        <v>89</v>
      </c>
      <c r="F11" s="198" t="s">
        <v>89</v>
      </c>
      <c r="G11" s="198" t="s">
        <v>89</v>
      </c>
      <c r="H11" s="198" t="s">
        <v>89</v>
      </c>
      <c r="I11" s="198"/>
      <c r="J11" s="198" t="s">
        <v>89</v>
      </c>
      <c r="K11" s="198" t="s">
        <v>89</v>
      </c>
      <c r="L11" s="198" t="s">
        <v>89</v>
      </c>
    </row>
    <row r="12" spans="2:13" x14ac:dyDescent="0.2">
      <c r="B12" s="262"/>
      <c r="C12" s="263" t="s">
        <v>268</v>
      </c>
      <c r="D12" s="264">
        <v>30743.243231846602</v>
      </c>
      <c r="E12" s="264">
        <v>3.2819799999999995</v>
      </c>
      <c r="F12" s="264">
        <v>30739.961251846602</v>
      </c>
      <c r="G12" s="264">
        <v>46939.80514094697</v>
      </c>
      <c r="H12" s="264">
        <v>30739.961251846602</v>
      </c>
      <c r="I12" s="265">
        <f t="shared" ref="I12:I17" si="0">(H12-G12)/G12</f>
        <v>-0.34511953853359245</v>
      </c>
      <c r="J12" s="264">
        <v>0</v>
      </c>
      <c r="K12" s="266"/>
      <c r="L12" s="264">
        <v>3.2819799999999995</v>
      </c>
    </row>
    <row r="13" spans="2:13" x14ac:dyDescent="0.2">
      <c r="B13" s="262"/>
      <c r="C13" s="263" t="s">
        <v>269</v>
      </c>
      <c r="D13" s="264">
        <v>0</v>
      </c>
      <c r="E13" s="264">
        <v>0</v>
      </c>
      <c r="F13" s="264">
        <v>0</v>
      </c>
      <c r="G13" s="264">
        <v>2806.5123084610909</v>
      </c>
      <c r="H13" s="264">
        <v>0</v>
      </c>
      <c r="I13" s="265">
        <f t="shared" si="0"/>
        <v>-1</v>
      </c>
      <c r="J13" s="264">
        <v>0</v>
      </c>
      <c r="K13" s="266"/>
      <c r="L13" s="264">
        <v>0</v>
      </c>
    </row>
    <row r="14" spans="2:13" x14ac:dyDescent="0.2">
      <c r="B14" s="262"/>
      <c r="C14" s="267" t="s">
        <v>270</v>
      </c>
      <c r="D14" s="264">
        <v>81676.111581465579</v>
      </c>
      <c r="E14" s="264">
        <v>21.207339999999995</v>
      </c>
      <c r="F14" s="264">
        <v>81654.904241465585</v>
      </c>
      <c r="G14" s="264">
        <v>82991.94372054284</v>
      </c>
      <c r="H14" s="264">
        <v>81654.904241465585</v>
      </c>
      <c r="I14" s="265">
        <f t="shared" si="0"/>
        <v>-1.6110473127119933E-2</v>
      </c>
      <c r="J14" s="264">
        <v>0</v>
      </c>
      <c r="K14" s="266"/>
      <c r="L14" s="264">
        <v>21.207339999999995</v>
      </c>
    </row>
    <row r="15" spans="2:13" x14ac:dyDescent="0.2">
      <c r="B15" s="262"/>
      <c r="C15" s="267" t="s">
        <v>271</v>
      </c>
      <c r="D15" s="264">
        <v>167292.63674568772</v>
      </c>
      <c r="E15" s="264">
        <v>10.584670000000001</v>
      </c>
      <c r="F15" s="264">
        <v>167282.05207568771</v>
      </c>
      <c r="G15" s="264">
        <v>112440.38416630913</v>
      </c>
      <c r="H15" s="264">
        <v>167282.05207568771</v>
      </c>
      <c r="I15" s="265">
        <f t="shared" si="0"/>
        <v>0.48773995496371636</v>
      </c>
      <c r="J15" s="264">
        <v>0</v>
      </c>
      <c r="K15" s="266"/>
      <c r="L15" s="264">
        <v>10.584670000000001</v>
      </c>
    </row>
    <row r="16" spans="2:13" x14ac:dyDescent="0.2">
      <c r="B16" s="262"/>
      <c r="C16" s="267" t="s">
        <v>272</v>
      </c>
      <c r="D16" s="264">
        <v>64633.176825818708</v>
      </c>
      <c r="E16" s="264">
        <v>31.094909999999995</v>
      </c>
      <c r="F16" s="264">
        <v>64602.081915818708</v>
      </c>
      <c r="G16" s="264">
        <v>56384.213923344985</v>
      </c>
      <c r="H16" s="264">
        <v>64602.081915818708</v>
      </c>
      <c r="I16" s="265">
        <f t="shared" si="0"/>
        <v>0.14574767334073349</v>
      </c>
      <c r="J16" s="264">
        <v>0</v>
      </c>
      <c r="K16" s="266"/>
      <c r="L16" s="264">
        <v>31.094909999999995</v>
      </c>
    </row>
    <row r="17" spans="2:12" ht="25.5" x14ac:dyDescent="0.2">
      <c r="B17" s="262"/>
      <c r="C17" s="267" t="s">
        <v>273</v>
      </c>
      <c r="D17" s="264">
        <v>49553.252946630368</v>
      </c>
      <c r="E17" s="264">
        <v>498.35505999999856</v>
      </c>
      <c r="F17" s="264">
        <v>49054.897886630366</v>
      </c>
      <c r="G17" s="264">
        <v>108616.73948078067</v>
      </c>
      <c r="H17" s="264">
        <v>39911.825376630375</v>
      </c>
      <c r="I17" s="265">
        <f t="shared" si="0"/>
        <v>-0.63254443497917157</v>
      </c>
      <c r="J17" s="264">
        <v>9143.0725099999909</v>
      </c>
      <c r="K17" s="266"/>
      <c r="L17" s="264">
        <v>498.3550599999985</v>
      </c>
    </row>
    <row r="18" spans="2:12" x14ac:dyDescent="0.2">
      <c r="B18" s="260"/>
      <c r="C18" s="268" t="s">
        <v>101</v>
      </c>
      <c r="D18" s="391">
        <f>SUM(D12:D17)</f>
        <v>393898.42133144895</v>
      </c>
      <c r="E18" s="391">
        <f>SUM(E12:E17)</f>
        <v>564.52395999999851</v>
      </c>
      <c r="F18" s="391">
        <f>SUM(F12:F17)</f>
        <v>393333.89737144904</v>
      </c>
      <c r="G18" s="391">
        <f>SUM(G12:G17)</f>
        <v>410179.59874038567</v>
      </c>
      <c r="H18" s="391">
        <f>SUM(H12:H17)</f>
        <v>384190.82486144901</v>
      </c>
      <c r="I18" s="325"/>
      <c r="J18" s="391">
        <f>SUM(J12:J17)</f>
        <v>9143.0725099999909</v>
      </c>
      <c r="K18" s="325"/>
      <c r="L18" s="391">
        <f>SUM(L12:L17)</f>
        <v>564.52395999999851</v>
      </c>
    </row>
    <row r="19" spans="2:12" x14ac:dyDescent="0.2">
      <c r="C19" s="370"/>
      <c r="D19" s="371"/>
      <c r="G19" s="373"/>
    </row>
    <row r="20" spans="2:12" ht="19.5" x14ac:dyDescent="0.25">
      <c r="B20" s="269" t="s">
        <v>274</v>
      </c>
      <c r="C20" s="270"/>
      <c r="D20" s="270"/>
      <c r="E20" s="271"/>
      <c r="F20" s="271"/>
      <c r="G20" s="271"/>
      <c r="H20" s="404"/>
      <c r="I20" s="271"/>
      <c r="J20" s="271"/>
      <c r="K20" s="271"/>
    </row>
    <row r="21" spans="2:12" ht="19.5" x14ac:dyDescent="0.25">
      <c r="B21" s="269"/>
      <c r="C21" s="270"/>
      <c r="D21" s="270"/>
      <c r="E21" s="271"/>
      <c r="F21" s="271"/>
      <c r="G21" s="271"/>
      <c r="H21" s="271"/>
      <c r="I21" s="271"/>
      <c r="J21" s="271"/>
      <c r="K21" s="271"/>
    </row>
    <row r="22" spans="2:12" ht="15" x14ac:dyDescent="0.2">
      <c r="B22" s="493" t="s">
        <v>224</v>
      </c>
      <c r="C22" s="494"/>
      <c r="D22" s="495"/>
      <c r="E22" s="271"/>
      <c r="F22" s="271"/>
      <c r="G22" s="271"/>
      <c r="H22" s="271"/>
      <c r="I22" s="271"/>
      <c r="J22" s="271"/>
      <c r="K22" s="271"/>
    </row>
    <row r="23" spans="2:12" ht="15" x14ac:dyDescent="0.2">
      <c r="B23" s="272"/>
      <c r="C23" s="273"/>
      <c r="D23" s="273"/>
      <c r="E23" s="273"/>
      <c r="F23" s="274"/>
      <c r="G23" s="274"/>
      <c r="H23" s="274"/>
      <c r="I23" s="274"/>
      <c r="J23" s="274"/>
      <c r="K23" s="274"/>
    </row>
    <row r="24" spans="2:12" x14ac:dyDescent="0.2">
      <c r="B24" s="275" t="s">
        <v>275</v>
      </c>
      <c r="C24" s="496" t="s">
        <v>225</v>
      </c>
      <c r="D24" s="497"/>
      <c r="E24" s="497"/>
      <c r="F24" s="497"/>
      <c r="G24" s="497"/>
      <c r="H24" s="497"/>
      <c r="I24" s="497"/>
      <c r="J24" s="497"/>
      <c r="K24" s="497"/>
    </row>
    <row r="25" spans="2:12" x14ac:dyDescent="0.2">
      <c r="B25" s="413" t="s">
        <v>268</v>
      </c>
      <c r="C25" s="498" t="s">
        <v>401</v>
      </c>
      <c r="D25" s="499"/>
      <c r="E25" s="499"/>
      <c r="F25" s="499"/>
      <c r="G25" s="499"/>
      <c r="H25" s="499"/>
      <c r="I25" s="499"/>
      <c r="J25" s="499"/>
      <c r="K25" s="500"/>
    </row>
    <row r="26" spans="2:12" x14ac:dyDescent="0.2">
      <c r="B26" s="413" t="s">
        <v>269</v>
      </c>
      <c r="C26" s="501" t="s">
        <v>399</v>
      </c>
      <c r="D26" s="502"/>
      <c r="E26" s="502"/>
      <c r="F26" s="502"/>
      <c r="G26" s="502"/>
      <c r="H26" s="502"/>
      <c r="I26" s="502"/>
      <c r="J26" s="502"/>
      <c r="K26" s="502"/>
    </row>
    <row r="27" spans="2:12" ht="25.5" x14ac:dyDescent="0.2">
      <c r="B27" s="413" t="s">
        <v>271</v>
      </c>
      <c r="C27" s="498" t="s">
        <v>403</v>
      </c>
      <c r="D27" s="499"/>
      <c r="E27" s="499"/>
      <c r="F27" s="499"/>
      <c r="G27" s="499"/>
      <c r="H27" s="499"/>
      <c r="I27" s="499"/>
      <c r="J27" s="499"/>
      <c r="K27" s="500"/>
    </row>
    <row r="28" spans="2:12" ht="25.5" x14ac:dyDescent="0.2">
      <c r="B28" s="413" t="s">
        <v>272</v>
      </c>
      <c r="C28" s="501" t="s">
        <v>400</v>
      </c>
      <c r="D28" s="502"/>
      <c r="E28" s="502"/>
      <c r="F28" s="502"/>
      <c r="G28" s="502"/>
      <c r="H28" s="502"/>
      <c r="I28" s="502"/>
      <c r="J28" s="502"/>
      <c r="K28" s="502"/>
    </row>
    <row r="29" spans="2:12" ht="51" x14ac:dyDescent="0.2">
      <c r="B29" s="413" t="s">
        <v>273</v>
      </c>
      <c r="C29" s="501" t="s">
        <v>398</v>
      </c>
      <c r="D29" s="502"/>
      <c r="E29" s="502"/>
      <c r="F29" s="502"/>
      <c r="G29" s="502"/>
      <c r="H29" s="502"/>
      <c r="I29" s="502"/>
      <c r="J29" s="502"/>
      <c r="K29" s="502"/>
    </row>
    <row r="31" spans="2:12" ht="15.75" x14ac:dyDescent="0.2">
      <c r="B31" s="503" t="s">
        <v>276</v>
      </c>
      <c r="C31" s="503"/>
      <c r="D31" s="503"/>
      <c r="E31" s="503"/>
    </row>
    <row r="32" spans="2:12" ht="12.75" customHeight="1" x14ac:dyDescent="0.2">
      <c r="B32" s="276"/>
      <c r="C32" s="276"/>
      <c r="D32" s="276"/>
      <c r="E32" s="276"/>
    </row>
    <row r="33" spans="2:9" ht="24.75" customHeight="1" x14ac:dyDescent="0.2">
      <c r="B33" s="451" t="s">
        <v>277</v>
      </c>
      <c r="C33" s="452"/>
      <c r="D33" s="452"/>
      <c r="E33" s="453"/>
    </row>
    <row r="34" spans="2:9" ht="12.75" customHeight="1" x14ac:dyDescent="0.2">
      <c r="B34" s="276"/>
      <c r="C34" s="276"/>
      <c r="D34" s="276"/>
      <c r="E34" s="276"/>
    </row>
    <row r="35" spans="2:9" ht="51" x14ac:dyDescent="0.2">
      <c r="B35" s="277" t="s">
        <v>96</v>
      </c>
      <c r="C35" s="254" t="s">
        <v>88</v>
      </c>
      <c r="D35" s="255" t="s">
        <v>176</v>
      </c>
      <c r="E35" s="255" t="s">
        <v>177</v>
      </c>
      <c r="F35" s="256" t="s">
        <v>204</v>
      </c>
    </row>
    <row r="36" spans="2:9" x14ac:dyDescent="0.2">
      <c r="B36" s="253"/>
      <c r="C36" s="254"/>
      <c r="D36" s="255"/>
      <c r="E36" s="198" t="s">
        <v>89</v>
      </c>
      <c r="F36" s="198" t="s">
        <v>89</v>
      </c>
    </row>
    <row r="37" spans="2:9" x14ac:dyDescent="0.2">
      <c r="B37" s="262"/>
      <c r="C37" s="369" t="s">
        <v>369</v>
      </c>
      <c r="D37" s="264">
        <v>23282.176368736684</v>
      </c>
      <c r="E37" s="264">
        <v>4.5497299999999985</v>
      </c>
      <c r="F37" s="264">
        <v>23277.626638736689</v>
      </c>
    </row>
    <row r="38" spans="2:9" x14ac:dyDescent="0.2">
      <c r="B38" s="262"/>
      <c r="C38" s="369" t="s">
        <v>370</v>
      </c>
      <c r="D38" s="264">
        <v>469.03694833802348</v>
      </c>
      <c r="E38" s="264">
        <v>2.1736000000000004</v>
      </c>
      <c r="F38" s="264">
        <v>466.86334833802351</v>
      </c>
    </row>
    <row r="39" spans="2:9" x14ac:dyDescent="0.2">
      <c r="B39" s="262"/>
      <c r="C39" s="369" t="s">
        <v>371</v>
      </c>
      <c r="D39" s="264">
        <v>16220.780469555662</v>
      </c>
      <c r="E39" s="264">
        <v>53.445080000000011</v>
      </c>
      <c r="F39" s="264">
        <v>16167.335389555663</v>
      </c>
    </row>
    <row r="40" spans="2:9" x14ac:dyDescent="0.2">
      <c r="B40" s="262"/>
      <c r="C40" s="264"/>
      <c r="D40" s="264"/>
      <c r="E40" s="264"/>
      <c r="F40" s="264"/>
    </row>
    <row r="41" spans="2:9" x14ac:dyDescent="0.2">
      <c r="B41" s="262"/>
      <c r="C41" s="264"/>
      <c r="D41" s="264"/>
      <c r="E41" s="264"/>
      <c r="F41" s="264"/>
    </row>
    <row r="42" spans="2:9" x14ac:dyDescent="0.2">
      <c r="B42" s="262"/>
      <c r="C42" s="264"/>
      <c r="D42" s="264"/>
      <c r="E42" s="264"/>
      <c r="F42" s="264"/>
    </row>
    <row r="44" spans="2:9" ht="15.75" x14ac:dyDescent="0.25">
      <c r="B44" s="269" t="s">
        <v>278</v>
      </c>
      <c r="E44" s="278"/>
      <c r="G44" s="279"/>
      <c r="H44" s="279"/>
      <c r="I44" s="279"/>
    </row>
    <row r="45" spans="2:9" ht="15.75" x14ac:dyDescent="0.25">
      <c r="B45" s="269"/>
      <c r="E45" s="278"/>
      <c r="G45" s="279"/>
      <c r="H45" s="279"/>
      <c r="I45" s="279"/>
    </row>
    <row r="46" spans="2:9" ht="25.5" customHeight="1" x14ac:dyDescent="0.2">
      <c r="B46" s="451" t="s">
        <v>277</v>
      </c>
      <c r="C46" s="452"/>
      <c r="D46" s="452"/>
      <c r="E46" s="453"/>
    </row>
    <row r="47" spans="2:9" ht="12.75" customHeight="1" x14ac:dyDescent="0.2">
      <c r="B47" s="276"/>
      <c r="C47" s="276"/>
      <c r="D47" s="276"/>
      <c r="E47" s="276"/>
    </row>
    <row r="49" spans="2:12" x14ac:dyDescent="0.2">
      <c r="B49" s="280" t="s">
        <v>279</v>
      </c>
      <c r="C49" s="485" t="s">
        <v>253</v>
      </c>
      <c r="D49" s="485"/>
      <c r="E49" s="485"/>
      <c r="F49" s="485"/>
      <c r="G49" s="485" t="s">
        <v>280</v>
      </c>
      <c r="H49" s="485"/>
      <c r="I49" s="485"/>
      <c r="J49" s="485"/>
      <c r="K49" s="447"/>
      <c r="L49" s="447"/>
    </row>
    <row r="50" spans="2:12" x14ac:dyDescent="0.2">
      <c r="B50" s="281"/>
      <c r="C50" s="480" t="s">
        <v>378</v>
      </c>
      <c r="D50" s="480"/>
      <c r="E50" s="480"/>
      <c r="F50" s="480"/>
      <c r="G50" s="480"/>
      <c r="H50" s="480"/>
      <c r="I50" s="480"/>
      <c r="J50" s="480"/>
      <c r="K50" s="481"/>
      <c r="L50" s="481"/>
    </row>
    <row r="51" spans="2:12" x14ac:dyDescent="0.2">
      <c r="B51" s="281"/>
      <c r="C51" s="480"/>
      <c r="D51" s="480"/>
      <c r="E51" s="480"/>
      <c r="F51" s="480"/>
      <c r="G51" s="480"/>
      <c r="H51" s="480"/>
      <c r="I51" s="480"/>
      <c r="J51" s="480"/>
      <c r="K51" s="481"/>
      <c r="L51" s="481"/>
    </row>
    <row r="52" spans="2:12" x14ac:dyDescent="0.2">
      <c r="B52" s="281"/>
      <c r="C52" s="480"/>
      <c r="D52" s="480"/>
      <c r="E52" s="480"/>
      <c r="F52" s="480"/>
      <c r="G52" s="480"/>
      <c r="H52" s="480"/>
      <c r="I52" s="480"/>
      <c r="J52" s="480"/>
      <c r="K52" s="481"/>
      <c r="L52" s="481"/>
    </row>
    <row r="53" spans="2:12" x14ac:dyDescent="0.2">
      <c r="B53" s="281"/>
      <c r="C53" s="480"/>
      <c r="D53" s="480"/>
      <c r="E53" s="480"/>
      <c r="F53" s="480"/>
      <c r="G53" s="480"/>
      <c r="H53" s="480"/>
      <c r="I53" s="480"/>
      <c r="J53" s="480"/>
      <c r="K53" s="481"/>
      <c r="L53" s="481"/>
    </row>
    <row r="54" spans="2:12" x14ac:dyDescent="0.2">
      <c r="B54" s="282"/>
      <c r="C54" s="482" t="s">
        <v>281</v>
      </c>
      <c r="D54" s="483"/>
      <c r="E54" s="483"/>
      <c r="F54" s="483"/>
      <c r="G54" s="484">
        <f>SUM(G50:J53)</f>
        <v>0</v>
      </c>
      <c r="H54" s="484"/>
      <c r="I54" s="484"/>
      <c r="J54" s="484"/>
      <c r="K54" s="447"/>
      <c r="L54" s="447"/>
    </row>
  </sheetData>
  <mergeCells count="26">
    <mergeCell ref="B46:E46"/>
    <mergeCell ref="B2:E2"/>
    <mergeCell ref="B5:C5"/>
    <mergeCell ref="B7:E7"/>
    <mergeCell ref="G9:I9"/>
    <mergeCell ref="B22:D22"/>
    <mergeCell ref="C24:K24"/>
    <mergeCell ref="C25:K25"/>
    <mergeCell ref="C28:K28"/>
    <mergeCell ref="C29:K29"/>
    <mergeCell ref="B31:E31"/>
    <mergeCell ref="B33:E33"/>
    <mergeCell ref="C26:K26"/>
    <mergeCell ref="C27:K27"/>
    <mergeCell ref="C49:F49"/>
    <mergeCell ref="G49:L49"/>
    <mergeCell ref="C50:F50"/>
    <mergeCell ref="G50:L50"/>
    <mergeCell ref="C51:F51"/>
    <mergeCell ref="G51:L51"/>
    <mergeCell ref="C52:F52"/>
    <mergeCell ref="G52:L52"/>
    <mergeCell ref="C53:F53"/>
    <mergeCell ref="G53:L53"/>
    <mergeCell ref="C54:F54"/>
    <mergeCell ref="G54:L54"/>
  </mergeCells>
  <pageMargins left="0.35433070866141736" right="0.35433070866141736" top="0.59055118110236227" bottom="0.59055118110236227" header="0.51181102362204722" footer="0.11811023622047245"/>
  <pageSetup paperSize="9" scale="73" fitToHeight="100" orientation="landscape" r:id="rId1"/>
  <headerFooter scaleWithDoc="0" alignWithMargins="0">
    <oddFooter>&amp;L&amp;8&amp;D&amp;C&amp;8&amp; Template: &amp;A
&amp;F&amp;R&amp;8&amp;P of &amp;N</oddFooter>
  </headerFooter>
  <rowBreaks count="1" manualBreakCount="1">
    <brk id="3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3"/>
  <sheetViews>
    <sheetView view="pageBreakPreview" topLeftCell="A21" zoomScale="90" zoomScaleNormal="100" zoomScaleSheetLayoutView="90" workbookViewId="0">
      <selection activeCell="C16" sqref="C16"/>
    </sheetView>
  </sheetViews>
  <sheetFormatPr defaultRowHeight="12.75" x14ac:dyDescent="0.2"/>
  <cols>
    <col min="1" max="1" width="10.85546875" style="32" customWidth="1"/>
    <col min="2" max="2" width="16.42578125" style="32" bestFit="1" customWidth="1"/>
    <col min="3" max="3" width="41.28515625" style="32" customWidth="1"/>
    <col min="4" max="12" width="15.7109375" style="32" customWidth="1"/>
    <col min="13" max="14" width="20.7109375" style="32" customWidth="1"/>
    <col min="15" max="15" width="8.85546875" style="32" customWidth="1"/>
    <col min="16" max="16" width="15.140625" style="32" customWidth="1"/>
    <col min="17" max="17" width="24.5703125" style="32" customWidth="1"/>
    <col min="18" max="256" width="9.140625" style="32"/>
    <col min="257" max="257" width="17.140625" style="32" customWidth="1"/>
    <col min="258" max="258" width="16.42578125" style="32" bestFit="1" customWidth="1"/>
    <col min="259" max="259" width="41.28515625" style="32" customWidth="1"/>
    <col min="260" max="270" width="20.7109375" style="32" customWidth="1"/>
    <col min="271" max="271" width="8.85546875" style="32" customWidth="1"/>
    <col min="272" max="272" width="15.140625" style="32" customWidth="1"/>
    <col min="273" max="273" width="24.5703125" style="32" customWidth="1"/>
    <col min="274" max="512" width="9.140625" style="32"/>
    <col min="513" max="513" width="17.140625" style="32" customWidth="1"/>
    <col min="514" max="514" width="16.42578125" style="32" bestFit="1" customWidth="1"/>
    <col min="515" max="515" width="41.28515625" style="32" customWidth="1"/>
    <col min="516" max="526" width="20.7109375" style="32" customWidth="1"/>
    <col min="527" max="527" width="8.85546875" style="32" customWidth="1"/>
    <col min="528" max="528" width="15.140625" style="32" customWidth="1"/>
    <col min="529" max="529" width="24.5703125" style="32" customWidth="1"/>
    <col min="530" max="768" width="9.140625" style="32"/>
    <col min="769" max="769" width="17.140625" style="32" customWidth="1"/>
    <col min="770" max="770" width="16.42578125" style="32" bestFit="1" customWidth="1"/>
    <col min="771" max="771" width="41.28515625" style="32" customWidth="1"/>
    <col min="772" max="782" width="20.7109375" style="32" customWidth="1"/>
    <col min="783" max="783" width="8.85546875" style="32" customWidth="1"/>
    <col min="784" max="784" width="15.140625" style="32" customWidth="1"/>
    <col min="785" max="785" width="24.5703125" style="32" customWidth="1"/>
    <col min="786" max="1024" width="9.140625" style="32"/>
    <col min="1025" max="1025" width="17.140625" style="32" customWidth="1"/>
    <col min="1026" max="1026" width="16.42578125" style="32" bestFit="1" customWidth="1"/>
    <col min="1027" max="1027" width="41.28515625" style="32" customWidth="1"/>
    <col min="1028" max="1038" width="20.7109375" style="32" customWidth="1"/>
    <col min="1039" max="1039" width="8.85546875" style="32" customWidth="1"/>
    <col min="1040" max="1040" width="15.140625" style="32" customWidth="1"/>
    <col min="1041" max="1041" width="24.5703125" style="32" customWidth="1"/>
    <col min="1042" max="1280" width="9.140625" style="32"/>
    <col min="1281" max="1281" width="17.140625" style="32" customWidth="1"/>
    <col min="1282" max="1282" width="16.42578125" style="32" bestFit="1" customWidth="1"/>
    <col min="1283" max="1283" width="41.28515625" style="32" customWidth="1"/>
    <col min="1284" max="1294" width="20.7109375" style="32" customWidth="1"/>
    <col min="1295" max="1295" width="8.85546875" style="32" customWidth="1"/>
    <col min="1296" max="1296" width="15.140625" style="32" customWidth="1"/>
    <col min="1297" max="1297" width="24.5703125" style="32" customWidth="1"/>
    <col min="1298" max="1536" width="9.140625" style="32"/>
    <col min="1537" max="1537" width="17.140625" style="32" customWidth="1"/>
    <col min="1538" max="1538" width="16.42578125" style="32" bestFit="1" customWidth="1"/>
    <col min="1539" max="1539" width="41.28515625" style="32" customWidth="1"/>
    <col min="1540" max="1550" width="20.7109375" style="32" customWidth="1"/>
    <col min="1551" max="1551" width="8.85546875" style="32" customWidth="1"/>
    <col min="1552" max="1552" width="15.140625" style="32" customWidth="1"/>
    <col min="1553" max="1553" width="24.5703125" style="32" customWidth="1"/>
    <col min="1554" max="1792" width="9.140625" style="32"/>
    <col min="1793" max="1793" width="17.140625" style="32" customWidth="1"/>
    <col min="1794" max="1794" width="16.42578125" style="32" bestFit="1" customWidth="1"/>
    <col min="1795" max="1795" width="41.28515625" style="32" customWidth="1"/>
    <col min="1796" max="1806" width="20.7109375" style="32" customWidth="1"/>
    <col min="1807" max="1807" width="8.85546875" style="32" customWidth="1"/>
    <col min="1808" max="1808" width="15.140625" style="32" customWidth="1"/>
    <col min="1809" max="1809" width="24.5703125" style="32" customWidth="1"/>
    <col min="1810" max="2048" width="9.140625" style="32"/>
    <col min="2049" max="2049" width="17.140625" style="32" customWidth="1"/>
    <col min="2050" max="2050" width="16.42578125" style="32" bestFit="1" customWidth="1"/>
    <col min="2051" max="2051" width="41.28515625" style="32" customWidth="1"/>
    <col min="2052" max="2062" width="20.7109375" style="32" customWidth="1"/>
    <col min="2063" max="2063" width="8.85546875" style="32" customWidth="1"/>
    <col min="2064" max="2064" width="15.140625" style="32" customWidth="1"/>
    <col min="2065" max="2065" width="24.5703125" style="32" customWidth="1"/>
    <col min="2066" max="2304" width="9.140625" style="32"/>
    <col min="2305" max="2305" width="17.140625" style="32" customWidth="1"/>
    <col min="2306" max="2306" width="16.42578125" style="32" bestFit="1" customWidth="1"/>
    <col min="2307" max="2307" width="41.28515625" style="32" customWidth="1"/>
    <col min="2308" max="2318" width="20.7109375" style="32" customWidth="1"/>
    <col min="2319" max="2319" width="8.85546875" style="32" customWidth="1"/>
    <col min="2320" max="2320" width="15.140625" style="32" customWidth="1"/>
    <col min="2321" max="2321" width="24.5703125" style="32" customWidth="1"/>
    <col min="2322" max="2560" width="9.140625" style="32"/>
    <col min="2561" max="2561" width="17.140625" style="32" customWidth="1"/>
    <col min="2562" max="2562" width="16.42578125" style="32" bestFit="1" customWidth="1"/>
    <col min="2563" max="2563" width="41.28515625" style="32" customWidth="1"/>
    <col min="2564" max="2574" width="20.7109375" style="32" customWidth="1"/>
    <col min="2575" max="2575" width="8.85546875" style="32" customWidth="1"/>
    <col min="2576" max="2576" width="15.140625" style="32" customWidth="1"/>
    <col min="2577" max="2577" width="24.5703125" style="32" customWidth="1"/>
    <col min="2578" max="2816" width="9.140625" style="32"/>
    <col min="2817" max="2817" width="17.140625" style="32" customWidth="1"/>
    <col min="2818" max="2818" width="16.42578125" style="32" bestFit="1" customWidth="1"/>
    <col min="2819" max="2819" width="41.28515625" style="32" customWidth="1"/>
    <col min="2820" max="2830" width="20.7109375" style="32" customWidth="1"/>
    <col min="2831" max="2831" width="8.85546875" style="32" customWidth="1"/>
    <col min="2832" max="2832" width="15.140625" style="32" customWidth="1"/>
    <col min="2833" max="2833" width="24.5703125" style="32" customWidth="1"/>
    <col min="2834" max="3072" width="9.140625" style="32"/>
    <col min="3073" max="3073" width="17.140625" style="32" customWidth="1"/>
    <col min="3074" max="3074" width="16.42578125" style="32" bestFit="1" customWidth="1"/>
    <col min="3075" max="3075" width="41.28515625" style="32" customWidth="1"/>
    <col min="3076" max="3086" width="20.7109375" style="32" customWidth="1"/>
    <col min="3087" max="3087" width="8.85546875" style="32" customWidth="1"/>
    <col min="3088" max="3088" width="15.140625" style="32" customWidth="1"/>
    <col min="3089" max="3089" width="24.5703125" style="32" customWidth="1"/>
    <col min="3090" max="3328" width="9.140625" style="32"/>
    <col min="3329" max="3329" width="17.140625" style="32" customWidth="1"/>
    <col min="3330" max="3330" width="16.42578125" style="32" bestFit="1" customWidth="1"/>
    <col min="3331" max="3331" width="41.28515625" style="32" customWidth="1"/>
    <col min="3332" max="3342" width="20.7109375" style="32" customWidth="1"/>
    <col min="3343" max="3343" width="8.85546875" style="32" customWidth="1"/>
    <col min="3344" max="3344" width="15.140625" style="32" customWidth="1"/>
    <col min="3345" max="3345" width="24.5703125" style="32" customWidth="1"/>
    <col min="3346" max="3584" width="9.140625" style="32"/>
    <col min="3585" max="3585" width="17.140625" style="32" customWidth="1"/>
    <col min="3586" max="3586" width="16.42578125" style="32" bestFit="1" customWidth="1"/>
    <col min="3587" max="3587" width="41.28515625" style="32" customWidth="1"/>
    <col min="3588" max="3598" width="20.7109375" style="32" customWidth="1"/>
    <col min="3599" max="3599" width="8.85546875" style="32" customWidth="1"/>
    <col min="3600" max="3600" width="15.140625" style="32" customWidth="1"/>
    <col min="3601" max="3601" width="24.5703125" style="32" customWidth="1"/>
    <col min="3602" max="3840" width="9.140625" style="32"/>
    <col min="3841" max="3841" width="17.140625" style="32" customWidth="1"/>
    <col min="3842" max="3842" width="16.42578125" style="32" bestFit="1" customWidth="1"/>
    <col min="3843" max="3843" width="41.28515625" style="32" customWidth="1"/>
    <col min="3844" max="3854" width="20.7109375" style="32" customWidth="1"/>
    <col min="3855" max="3855" width="8.85546875" style="32" customWidth="1"/>
    <col min="3856" max="3856" width="15.140625" style="32" customWidth="1"/>
    <col min="3857" max="3857" width="24.5703125" style="32" customWidth="1"/>
    <col min="3858" max="4096" width="9.140625" style="32"/>
    <col min="4097" max="4097" width="17.140625" style="32" customWidth="1"/>
    <col min="4098" max="4098" width="16.42578125" style="32" bestFit="1" customWidth="1"/>
    <col min="4099" max="4099" width="41.28515625" style="32" customWidth="1"/>
    <col min="4100" max="4110" width="20.7109375" style="32" customWidth="1"/>
    <col min="4111" max="4111" width="8.85546875" style="32" customWidth="1"/>
    <col min="4112" max="4112" width="15.140625" style="32" customWidth="1"/>
    <col min="4113" max="4113" width="24.5703125" style="32" customWidth="1"/>
    <col min="4114" max="4352" width="9.140625" style="32"/>
    <col min="4353" max="4353" width="17.140625" style="32" customWidth="1"/>
    <col min="4354" max="4354" width="16.42578125" style="32" bestFit="1" customWidth="1"/>
    <col min="4355" max="4355" width="41.28515625" style="32" customWidth="1"/>
    <col min="4356" max="4366" width="20.7109375" style="32" customWidth="1"/>
    <col min="4367" max="4367" width="8.85546875" style="32" customWidth="1"/>
    <col min="4368" max="4368" width="15.140625" style="32" customWidth="1"/>
    <col min="4369" max="4369" width="24.5703125" style="32" customWidth="1"/>
    <col min="4370" max="4608" width="9.140625" style="32"/>
    <col min="4609" max="4609" width="17.140625" style="32" customWidth="1"/>
    <col min="4610" max="4610" width="16.42578125" style="32" bestFit="1" customWidth="1"/>
    <col min="4611" max="4611" width="41.28515625" style="32" customWidth="1"/>
    <col min="4612" max="4622" width="20.7109375" style="32" customWidth="1"/>
    <col min="4623" max="4623" width="8.85546875" style="32" customWidth="1"/>
    <col min="4624" max="4624" width="15.140625" style="32" customWidth="1"/>
    <col min="4625" max="4625" width="24.5703125" style="32" customWidth="1"/>
    <col min="4626" max="4864" width="9.140625" style="32"/>
    <col min="4865" max="4865" width="17.140625" style="32" customWidth="1"/>
    <col min="4866" max="4866" width="16.42578125" style="32" bestFit="1" customWidth="1"/>
    <col min="4867" max="4867" width="41.28515625" style="32" customWidth="1"/>
    <col min="4868" max="4878" width="20.7109375" style="32" customWidth="1"/>
    <col min="4879" max="4879" width="8.85546875" style="32" customWidth="1"/>
    <col min="4880" max="4880" width="15.140625" style="32" customWidth="1"/>
    <col min="4881" max="4881" width="24.5703125" style="32" customWidth="1"/>
    <col min="4882" max="5120" width="9.140625" style="32"/>
    <col min="5121" max="5121" width="17.140625" style="32" customWidth="1"/>
    <col min="5122" max="5122" width="16.42578125" style="32" bestFit="1" customWidth="1"/>
    <col min="5123" max="5123" width="41.28515625" style="32" customWidth="1"/>
    <col min="5124" max="5134" width="20.7109375" style="32" customWidth="1"/>
    <col min="5135" max="5135" width="8.85546875" style="32" customWidth="1"/>
    <col min="5136" max="5136" width="15.140625" style="32" customWidth="1"/>
    <col min="5137" max="5137" width="24.5703125" style="32" customWidth="1"/>
    <col min="5138" max="5376" width="9.140625" style="32"/>
    <col min="5377" max="5377" width="17.140625" style="32" customWidth="1"/>
    <col min="5378" max="5378" width="16.42578125" style="32" bestFit="1" customWidth="1"/>
    <col min="5379" max="5379" width="41.28515625" style="32" customWidth="1"/>
    <col min="5380" max="5390" width="20.7109375" style="32" customWidth="1"/>
    <col min="5391" max="5391" width="8.85546875" style="32" customWidth="1"/>
    <col min="5392" max="5392" width="15.140625" style="32" customWidth="1"/>
    <col min="5393" max="5393" width="24.5703125" style="32" customWidth="1"/>
    <col min="5394" max="5632" width="9.140625" style="32"/>
    <col min="5633" max="5633" width="17.140625" style="32" customWidth="1"/>
    <col min="5634" max="5634" width="16.42578125" style="32" bestFit="1" customWidth="1"/>
    <col min="5635" max="5635" width="41.28515625" style="32" customWidth="1"/>
    <col min="5636" max="5646" width="20.7109375" style="32" customWidth="1"/>
    <col min="5647" max="5647" width="8.85546875" style="32" customWidth="1"/>
    <col min="5648" max="5648" width="15.140625" style="32" customWidth="1"/>
    <col min="5649" max="5649" width="24.5703125" style="32" customWidth="1"/>
    <col min="5650" max="5888" width="9.140625" style="32"/>
    <col min="5889" max="5889" width="17.140625" style="32" customWidth="1"/>
    <col min="5890" max="5890" width="16.42578125" style="32" bestFit="1" customWidth="1"/>
    <col min="5891" max="5891" width="41.28515625" style="32" customWidth="1"/>
    <col min="5892" max="5902" width="20.7109375" style="32" customWidth="1"/>
    <col min="5903" max="5903" width="8.85546875" style="32" customWidth="1"/>
    <col min="5904" max="5904" width="15.140625" style="32" customWidth="1"/>
    <col min="5905" max="5905" width="24.5703125" style="32" customWidth="1"/>
    <col min="5906" max="6144" width="9.140625" style="32"/>
    <col min="6145" max="6145" width="17.140625" style="32" customWidth="1"/>
    <col min="6146" max="6146" width="16.42578125" style="32" bestFit="1" customWidth="1"/>
    <col min="6147" max="6147" width="41.28515625" style="32" customWidth="1"/>
    <col min="6148" max="6158" width="20.7109375" style="32" customWidth="1"/>
    <col min="6159" max="6159" width="8.85546875" style="32" customWidth="1"/>
    <col min="6160" max="6160" width="15.140625" style="32" customWidth="1"/>
    <col min="6161" max="6161" width="24.5703125" style="32" customWidth="1"/>
    <col min="6162" max="6400" width="9.140625" style="32"/>
    <col min="6401" max="6401" width="17.140625" style="32" customWidth="1"/>
    <col min="6402" max="6402" width="16.42578125" style="32" bestFit="1" customWidth="1"/>
    <col min="6403" max="6403" width="41.28515625" style="32" customWidth="1"/>
    <col min="6404" max="6414" width="20.7109375" style="32" customWidth="1"/>
    <col min="6415" max="6415" width="8.85546875" style="32" customWidth="1"/>
    <col min="6416" max="6416" width="15.140625" style="32" customWidth="1"/>
    <col min="6417" max="6417" width="24.5703125" style="32" customWidth="1"/>
    <col min="6418" max="6656" width="9.140625" style="32"/>
    <col min="6657" max="6657" width="17.140625" style="32" customWidth="1"/>
    <col min="6658" max="6658" width="16.42578125" style="32" bestFit="1" customWidth="1"/>
    <col min="6659" max="6659" width="41.28515625" style="32" customWidth="1"/>
    <col min="6660" max="6670" width="20.7109375" style="32" customWidth="1"/>
    <col min="6671" max="6671" width="8.85546875" style="32" customWidth="1"/>
    <col min="6672" max="6672" width="15.140625" style="32" customWidth="1"/>
    <col min="6673" max="6673" width="24.5703125" style="32" customWidth="1"/>
    <col min="6674" max="6912" width="9.140625" style="32"/>
    <col min="6913" max="6913" width="17.140625" style="32" customWidth="1"/>
    <col min="6914" max="6914" width="16.42578125" style="32" bestFit="1" customWidth="1"/>
    <col min="6915" max="6915" width="41.28515625" style="32" customWidth="1"/>
    <col min="6916" max="6926" width="20.7109375" style="32" customWidth="1"/>
    <col min="6927" max="6927" width="8.85546875" style="32" customWidth="1"/>
    <col min="6928" max="6928" width="15.140625" style="32" customWidth="1"/>
    <col min="6929" max="6929" width="24.5703125" style="32" customWidth="1"/>
    <col min="6930" max="7168" width="9.140625" style="32"/>
    <col min="7169" max="7169" width="17.140625" style="32" customWidth="1"/>
    <col min="7170" max="7170" width="16.42578125" style="32" bestFit="1" customWidth="1"/>
    <col min="7171" max="7171" width="41.28515625" style="32" customWidth="1"/>
    <col min="7172" max="7182" width="20.7109375" style="32" customWidth="1"/>
    <col min="7183" max="7183" width="8.85546875" style="32" customWidth="1"/>
    <col min="7184" max="7184" width="15.140625" style="32" customWidth="1"/>
    <col min="7185" max="7185" width="24.5703125" style="32" customWidth="1"/>
    <col min="7186" max="7424" width="9.140625" style="32"/>
    <col min="7425" max="7425" width="17.140625" style="32" customWidth="1"/>
    <col min="7426" max="7426" width="16.42578125" style="32" bestFit="1" customWidth="1"/>
    <col min="7427" max="7427" width="41.28515625" style="32" customWidth="1"/>
    <col min="7428" max="7438" width="20.7109375" style="32" customWidth="1"/>
    <col min="7439" max="7439" width="8.85546875" style="32" customWidth="1"/>
    <col min="7440" max="7440" width="15.140625" style="32" customWidth="1"/>
    <col min="7441" max="7441" width="24.5703125" style="32" customWidth="1"/>
    <col min="7442" max="7680" width="9.140625" style="32"/>
    <col min="7681" max="7681" width="17.140625" style="32" customWidth="1"/>
    <col min="7682" max="7682" width="16.42578125" style="32" bestFit="1" customWidth="1"/>
    <col min="7683" max="7683" width="41.28515625" style="32" customWidth="1"/>
    <col min="7684" max="7694" width="20.7109375" style="32" customWidth="1"/>
    <col min="7695" max="7695" width="8.85546875" style="32" customWidth="1"/>
    <col min="7696" max="7696" width="15.140625" style="32" customWidth="1"/>
    <col min="7697" max="7697" width="24.5703125" style="32" customWidth="1"/>
    <col min="7698" max="7936" width="9.140625" style="32"/>
    <col min="7937" max="7937" width="17.140625" style="32" customWidth="1"/>
    <col min="7938" max="7938" width="16.42578125" style="32" bestFit="1" customWidth="1"/>
    <col min="7939" max="7939" width="41.28515625" style="32" customWidth="1"/>
    <col min="7940" max="7950" width="20.7109375" style="32" customWidth="1"/>
    <col min="7951" max="7951" width="8.85546875" style="32" customWidth="1"/>
    <col min="7952" max="7952" width="15.140625" style="32" customWidth="1"/>
    <col min="7953" max="7953" width="24.5703125" style="32" customWidth="1"/>
    <col min="7954" max="8192" width="9.140625" style="32"/>
    <col min="8193" max="8193" width="17.140625" style="32" customWidth="1"/>
    <col min="8194" max="8194" width="16.42578125" style="32" bestFit="1" customWidth="1"/>
    <col min="8195" max="8195" width="41.28515625" style="32" customWidth="1"/>
    <col min="8196" max="8206" width="20.7109375" style="32" customWidth="1"/>
    <col min="8207" max="8207" width="8.85546875" style="32" customWidth="1"/>
    <col min="8208" max="8208" width="15.140625" style="32" customWidth="1"/>
    <col min="8209" max="8209" width="24.5703125" style="32" customWidth="1"/>
    <col min="8210" max="8448" width="9.140625" style="32"/>
    <col min="8449" max="8449" width="17.140625" style="32" customWidth="1"/>
    <col min="8450" max="8450" width="16.42578125" style="32" bestFit="1" customWidth="1"/>
    <col min="8451" max="8451" width="41.28515625" style="32" customWidth="1"/>
    <col min="8452" max="8462" width="20.7109375" style="32" customWidth="1"/>
    <col min="8463" max="8463" width="8.85546875" style="32" customWidth="1"/>
    <col min="8464" max="8464" width="15.140625" style="32" customWidth="1"/>
    <col min="8465" max="8465" width="24.5703125" style="32" customWidth="1"/>
    <col min="8466" max="8704" width="9.140625" style="32"/>
    <col min="8705" max="8705" width="17.140625" style="32" customWidth="1"/>
    <col min="8706" max="8706" width="16.42578125" style="32" bestFit="1" customWidth="1"/>
    <col min="8707" max="8707" width="41.28515625" style="32" customWidth="1"/>
    <col min="8708" max="8718" width="20.7109375" style="32" customWidth="1"/>
    <col min="8719" max="8719" width="8.85546875" style="32" customWidth="1"/>
    <col min="8720" max="8720" width="15.140625" style="32" customWidth="1"/>
    <col min="8721" max="8721" width="24.5703125" style="32" customWidth="1"/>
    <col min="8722" max="8960" width="9.140625" style="32"/>
    <col min="8961" max="8961" width="17.140625" style="32" customWidth="1"/>
    <col min="8962" max="8962" width="16.42578125" style="32" bestFit="1" customWidth="1"/>
    <col min="8963" max="8963" width="41.28515625" style="32" customWidth="1"/>
    <col min="8964" max="8974" width="20.7109375" style="32" customWidth="1"/>
    <col min="8975" max="8975" width="8.85546875" style="32" customWidth="1"/>
    <col min="8976" max="8976" width="15.140625" style="32" customWidth="1"/>
    <col min="8977" max="8977" width="24.5703125" style="32" customWidth="1"/>
    <col min="8978" max="9216" width="9.140625" style="32"/>
    <col min="9217" max="9217" width="17.140625" style="32" customWidth="1"/>
    <col min="9218" max="9218" width="16.42578125" style="32" bestFit="1" customWidth="1"/>
    <col min="9219" max="9219" width="41.28515625" style="32" customWidth="1"/>
    <col min="9220" max="9230" width="20.7109375" style="32" customWidth="1"/>
    <col min="9231" max="9231" width="8.85546875" style="32" customWidth="1"/>
    <col min="9232" max="9232" width="15.140625" style="32" customWidth="1"/>
    <col min="9233" max="9233" width="24.5703125" style="32" customWidth="1"/>
    <col min="9234" max="9472" width="9.140625" style="32"/>
    <col min="9473" max="9473" width="17.140625" style="32" customWidth="1"/>
    <col min="9474" max="9474" width="16.42578125" style="32" bestFit="1" customWidth="1"/>
    <col min="9475" max="9475" width="41.28515625" style="32" customWidth="1"/>
    <col min="9476" max="9486" width="20.7109375" style="32" customWidth="1"/>
    <col min="9487" max="9487" width="8.85546875" style="32" customWidth="1"/>
    <col min="9488" max="9488" width="15.140625" style="32" customWidth="1"/>
    <col min="9489" max="9489" width="24.5703125" style="32" customWidth="1"/>
    <col min="9490" max="9728" width="9.140625" style="32"/>
    <col min="9729" max="9729" width="17.140625" style="32" customWidth="1"/>
    <col min="9730" max="9730" width="16.42578125" style="32" bestFit="1" customWidth="1"/>
    <col min="9731" max="9731" width="41.28515625" style="32" customWidth="1"/>
    <col min="9732" max="9742" width="20.7109375" style="32" customWidth="1"/>
    <col min="9743" max="9743" width="8.85546875" style="32" customWidth="1"/>
    <col min="9744" max="9744" width="15.140625" style="32" customWidth="1"/>
    <col min="9745" max="9745" width="24.5703125" style="32" customWidth="1"/>
    <col min="9746" max="9984" width="9.140625" style="32"/>
    <col min="9985" max="9985" width="17.140625" style="32" customWidth="1"/>
    <col min="9986" max="9986" width="16.42578125" style="32" bestFit="1" customWidth="1"/>
    <col min="9987" max="9987" width="41.28515625" style="32" customWidth="1"/>
    <col min="9988" max="9998" width="20.7109375" style="32" customWidth="1"/>
    <col min="9999" max="9999" width="8.85546875" style="32" customWidth="1"/>
    <col min="10000" max="10000" width="15.140625" style="32" customWidth="1"/>
    <col min="10001" max="10001" width="24.5703125" style="32" customWidth="1"/>
    <col min="10002" max="10240" width="9.140625" style="32"/>
    <col min="10241" max="10241" width="17.140625" style="32" customWidth="1"/>
    <col min="10242" max="10242" width="16.42578125" style="32" bestFit="1" customWidth="1"/>
    <col min="10243" max="10243" width="41.28515625" style="32" customWidth="1"/>
    <col min="10244" max="10254" width="20.7109375" style="32" customWidth="1"/>
    <col min="10255" max="10255" width="8.85546875" style="32" customWidth="1"/>
    <col min="10256" max="10256" width="15.140625" style="32" customWidth="1"/>
    <col min="10257" max="10257" width="24.5703125" style="32" customWidth="1"/>
    <col min="10258" max="10496" width="9.140625" style="32"/>
    <col min="10497" max="10497" width="17.140625" style="32" customWidth="1"/>
    <col min="10498" max="10498" width="16.42578125" style="32" bestFit="1" customWidth="1"/>
    <col min="10499" max="10499" width="41.28515625" style="32" customWidth="1"/>
    <col min="10500" max="10510" width="20.7109375" style="32" customWidth="1"/>
    <col min="10511" max="10511" width="8.85546875" style="32" customWidth="1"/>
    <col min="10512" max="10512" width="15.140625" style="32" customWidth="1"/>
    <col min="10513" max="10513" width="24.5703125" style="32" customWidth="1"/>
    <col min="10514" max="10752" width="9.140625" style="32"/>
    <col min="10753" max="10753" width="17.140625" style="32" customWidth="1"/>
    <col min="10754" max="10754" width="16.42578125" style="32" bestFit="1" customWidth="1"/>
    <col min="10755" max="10755" width="41.28515625" style="32" customWidth="1"/>
    <col min="10756" max="10766" width="20.7109375" style="32" customWidth="1"/>
    <col min="10767" max="10767" width="8.85546875" style="32" customWidth="1"/>
    <col min="10768" max="10768" width="15.140625" style="32" customWidth="1"/>
    <col min="10769" max="10769" width="24.5703125" style="32" customWidth="1"/>
    <col min="10770" max="11008" width="9.140625" style="32"/>
    <col min="11009" max="11009" width="17.140625" style="32" customWidth="1"/>
    <col min="11010" max="11010" width="16.42578125" style="32" bestFit="1" customWidth="1"/>
    <col min="11011" max="11011" width="41.28515625" style="32" customWidth="1"/>
    <col min="11012" max="11022" width="20.7109375" style="32" customWidth="1"/>
    <col min="11023" max="11023" width="8.85546875" style="32" customWidth="1"/>
    <col min="11024" max="11024" width="15.140625" style="32" customWidth="1"/>
    <col min="11025" max="11025" width="24.5703125" style="32" customWidth="1"/>
    <col min="11026" max="11264" width="9.140625" style="32"/>
    <col min="11265" max="11265" width="17.140625" style="32" customWidth="1"/>
    <col min="11266" max="11266" width="16.42578125" style="32" bestFit="1" customWidth="1"/>
    <col min="11267" max="11267" width="41.28515625" style="32" customWidth="1"/>
    <col min="11268" max="11278" width="20.7109375" style="32" customWidth="1"/>
    <col min="11279" max="11279" width="8.85546875" style="32" customWidth="1"/>
    <col min="11280" max="11280" width="15.140625" style="32" customWidth="1"/>
    <col min="11281" max="11281" width="24.5703125" style="32" customWidth="1"/>
    <col min="11282" max="11520" width="9.140625" style="32"/>
    <col min="11521" max="11521" width="17.140625" style="32" customWidth="1"/>
    <col min="11522" max="11522" width="16.42578125" style="32" bestFit="1" customWidth="1"/>
    <col min="11523" max="11523" width="41.28515625" style="32" customWidth="1"/>
    <col min="11524" max="11534" width="20.7109375" style="32" customWidth="1"/>
    <col min="11535" max="11535" width="8.85546875" style="32" customWidth="1"/>
    <col min="11536" max="11536" width="15.140625" style="32" customWidth="1"/>
    <col min="11537" max="11537" width="24.5703125" style="32" customWidth="1"/>
    <col min="11538" max="11776" width="9.140625" style="32"/>
    <col min="11777" max="11777" width="17.140625" style="32" customWidth="1"/>
    <col min="11778" max="11778" width="16.42578125" style="32" bestFit="1" customWidth="1"/>
    <col min="11779" max="11779" width="41.28515625" style="32" customWidth="1"/>
    <col min="11780" max="11790" width="20.7109375" style="32" customWidth="1"/>
    <col min="11791" max="11791" width="8.85546875" style="32" customWidth="1"/>
    <col min="11792" max="11792" width="15.140625" style="32" customWidth="1"/>
    <col min="11793" max="11793" width="24.5703125" style="32" customWidth="1"/>
    <col min="11794" max="12032" width="9.140625" style="32"/>
    <col min="12033" max="12033" width="17.140625" style="32" customWidth="1"/>
    <col min="12034" max="12034" width="16.42578125" style="32" bestFit="1" customWidth="1"/>
    <col min="12035" max="12035" width="41.28515625" style="32" customWidth="1"/>
    <col min="12036" max="12046" width="20.7109375" style="32" customWidth="1"/>
    <col min="12047" max="12047" width="8.85546875" style="32" customWidth="1"/>
    <col min="12048" max="12048" width="15.140625" style="32" customWidth="1"/>
    <col min="12049" max="12049" width="24.5703125" style="32" customWidth="1"/>
    <col min="12050" max="12288" width="9.140625" style="32"/>
    <col min="12289" max="12289" width="17.140625" style="32" customWidth="1"/>
    <col min="12290" max="12290" width="16.42578125" style="32" bestFit="1" customWidth="1"/>
    <col min="12291" max="12291" width="41.28515625" style="32" customWidth="1"/>
    <col min="12292" max="12302" width="20.7109375" style="32" customWidth="1"/>
    <col min="12303" max="12303" width="8.85546875" style="32" customWidth="1"/>
    <col min="12304" max="12304" width="15.140625" style="32" customWidth="1"/>
    <col min="12305" max="12305" width="24.5703125" style="32" customWidth="1"/>
    <col min="12306" max="12544" width="9.140625" style="32"/>
    <col min="12545" max="12545" width="17.140625" style="32" customWidth="1"/>
    <col min="12546" max="12546" width="16.42578125" style="32" bestFit="1" customWidth="1"/>
    <col min="12547" max="12547" width="41.28515625" style="32" customWidth="1"/>
    <col min="12548" max="12558" width="20.7109375" style="32" customWidth="1"/>
    <col min="12559" max="12559" width="8.85546875" style="32" customWidth="1"/>
    <col min="12560" max="12560" width="15.140625" style="32" customWidth="1"/>
    <col min="12561" max="12561" width="24.5703125" style="32" customWidth="1"/>
    <col min="12562" max="12800" width="9.140625" style="32"/>
    <col min="12801" max="12801" width="17.140625" style="32" customWidth="1"/>
    <col min="12802" max="12802" width="16.42578125" style="32" bestFit="1" customWidth="1"/>
    <col min="12803" max="12803" width="41.28515625" style="32" customWidth="1"/>
    <col min="12804" max="12814" width="20.7109375" style="32" customWidth="1"/>
    <col min="12815" max="12815" width="8.85546875" style="32" customWidth="1"/>
    <col min="12816" max="12816" width="15.140625" style="32" customWidth="1"/>
    <col min="12817" max="12817" width="24.5703125" style="32" customWidth="1"/>
    <col min="12818" max="13056" width="9.140625" style="32"/>
    <col min="13057" max="13057" width="17.140625" style="32" customWidth="1"/>
    <col min="13058" max="13058" width="16.42578125" style="32" bestFit="1" customWidth="1"/>
    <col min="13059" max="13059" width="41.28515625" style="32" customWidth="1"/>
    <col min="13060" max="13070" width="20.7109375" style="32" customWidth="1"/>
    <col min="13071" max="13071" width="8.85546875" style="32" customWidth="1"/>
    <col min="13072" max="13072" width="15.140625" style="32" customWidth="1"/>
    <col min="13073" max="13073" width="24.5703125" style="32" customWidth="1"/>
    <col min="13074" max="13312" width="9.140625" style="32"/>
    <col min="13313" max="13313" width="17.140625" style="32" customWidth="1"/>
    <col min="13314" max="13314" width="16.42578125" style="32" bestFit="1" customWidth="1"/>
    <col min="13315" max="13315" width="41.28515625" style="32" customWidth="1"/>
    <col min="13316" max="13326" width="20.7109375" style="32" customWidth="1"/>
    <col min="13327" max="13327" width="8.85546875" style="32" customWidth="1"/>
    <col min="13328" max="13328" width="15.140625" style="32" customWidth="1"/>
    <col min="13329" max="13329" width="24.5703125" style="32" customWidth="1"/>
    <col min="13330" max="13568" width="9.140625" style="32"/>
    <col min="13569" max="13569" width="17.140625" style="32" customWidth="1"/>
    <col min="13570" max="13570" width="16.42578125" style="32" bestFit="1" customWidth="1"/>
    <col min="13571" max="13571" width="41.28515625" style="32" customWidth="1"/>
    <col min="13572" max="13582" width="20.7109375" style="32" customWidth="1"/>
    <col min="13583" max="13583" width="8.85546875" style="32" customWidth="1"/>
    <col min="13584" max="13584" width="15.140625" style="32" customWidth="1"/>
    <col min="13585" max="13585" width="24.5703125" style="32" customWidth="1"/>
    <col min="13586" max="13824" width="9.140625" style="32"/>
    <col min="13825" max="13825" width="17.140625" style="32" customWidth="1"/>
    <col min="13826" max="13826" width="16.42578125" style="32" bestFit="1" customWidth="1"/>
    <col min="13827" max="13827" width="41.28515625" style="32" customWidth="1"/>
    <col min="13828" max="13838" width="20.7109375" style="32" customWidth="1"/>
    <col min="13839" max="13839" width="8.85546875" style="32" customWidth="1"/>
    <col min="13840" max="13840" width="15.140625" style="32" customWidth="1"/>
    <col min="13841" max="13841" width="24.5703125" style="32" customWidth="1"/>
    <col min="13842" max="14080" width="9.140625" style="32"/>
    <col min="14081" max="14081" width="17.140625" style="32" customWidth="1"/>
    <col min="14082" max="14082" width="16.42578125" style="32" bestFit="1" customWidth="1"/>
    <col min="14083" max="14083" width="41.28515625" style="32" customWidth="1"/>
    <col min="14084" max="14094" width="20.7109375" style="32" customWidth="1"/>
    <col min="14095" max="14095" width="8.85546875" style="32" customWidth="1"/>
    <col min="14096" max="14096" width="15.140625" style="32" customWidth="1"/>
    <col min="14097" max="14097" width="24.5703125" style="32" customWidth="1"/>
    <col min="14098" max="14336" width="9.140625" style="32"/>
    <col min="14337" max="14337" width="17.140625" style="32" customWidth="1"/>
    <col min="14338" max="14338" width="16.42578125" style="32" bestFit="1" customWidth="1"/>
    <col min="14339" max="14339" width="41.28515625" style="32" customWidth="1"/>
    <col min="14340" max="14350" width="20.7109375" style="32" customWidth="1"/>
    <col min="14351" max="14351" width="8.85546875" style="32" customWidth="1"/>
    <col min="14352" max="14352" width="15.140625" style="32" customWidth="1"/>
    <col min="14353" max="14353" width="24.5703125" style="32" customWidth="1"/>
    <col min="14354" max="14592" width="9.140625" style="32"/>
    <col min="14593" max="14593" width="17.140625" style="32" customWidth="1"/>
    <col min="14594" max="14594" width="16.42578125" style="32" bestFit="1" customWidth="1"/>
    <col min="14595" max="14595" width="41.28515625" style="32" customWidth="1"/>
    <col min="14596" max="14606" width="20.7109375" style="32" customWidth="1"/>
    <col min="14607" max="14607" width="8.85546875" style="32" customWidth="1"/>
    <col min="14608" max="14608" width="15.140625" style="32" customWidth="1"/>
    <col min="14609" max="14609" width="24.5703125" style="32" customWidth="1"/>
    <col min="14610" max="14848" width="9.140625" style="32"/>
    <col min="14849" max="14849" width="17.140625" style="32" customWidth="1"/>
    <col min="14850" max="14850" width="16.42578125" style="32" bestFit="1" customWidth="1"/>
    <col min="14851" max="14851" width="41.28515625" style="32" customWidth="1"/>
    <col min="14852" max="14862" width="20.7109375" style="32" customWidth="1"/>
    <col min="14863" max="14863" width="8.85546875" style="32" customWidth="1"/>
    <col min="14864" max="14864" width="15.140625" style="32" customWidth="1"/>
    <col min="14865" max="14865" width="24.5703125" style="32" customWidth="1"/>
    <col min="14866" max="15104" width="9.140625" style="32"/>
    <col min="15105" max="15105" width="17.140625" style="32" customWidth="1"/>
    <col min="15106" max="15106" width="16.42578125" style="32" bestFit="1" customWidth="1"/>
    <col min="15107" max="15107" width="41.28515625" style="32" customWidth="1"/>
    <col min="15108" max="15118" width="20.7109375" style="32" customWidth="1"/>
    <col min="15119" max="15119" width="8.85546875" style="32" customWidth="1"/>
    <col min="15120" max="15120" width="15.140625" style="32" customWidth="1"/>
    <col min="15121" max="15121" width="24.5703125" style="32" customWidth="1"/>
    <col min="15122" max="15360" width="9.140625" style="32"/>
    <col min="15361" max="15361" width="17.140625" style="32" customWidth="1"/>
    <col min="15362" max="15362" width="16.42578125" style="32" bestFit="1" customWidth="1"/>
    <col min="15363" max="15363" width="41.28515625" style="32" customWidth="1"/>
    <col min="15364" max="15374" width="20.7109375" style="32" customWidth="1"/>
    <col min="15375" max="15375" width="8.85546875" style="32" customWidth="1"/>
    <col min="15376" max="15376" width="15.140625" style="32" customWidth="1"/>
    <col min="15377" max="15377" width="24.5703125" style="32" customWidth="1"/>
    <col min="15378" max="15616" width="9.140625" style="32"/>
    <col min="15617" max="15617" width="17.140625" style="32" customWidth="1"/>
    <col min="15618" max="15618" width="16.42578125" style="32" bestFit="1" customWidth="1"/>
    <col min="15619" max="15619" width="41.28515625" style="32" customWidth="1"/>
    <col min="15620" max="15630" width="20.7109375" style="32" customWidth="1"/>
    <col min="15631" max="15631" width="8.85546875" style="32" customWidth="1"/>
    <col min="15632" max="15632" width="15.140625" style="32" customWidth="1"/>
    <col min="15633" max="15633" width="24.5703125" style="32" customWidth="1"/>
    <col min="15634" max="15872" width="9.140625" style="32"/>
    <col min="15873" max="15873" width="17.140625" style="32" customWidth="1"/>
    <col min="15874" max="15874" width="16.42578125" style="32" bestFit="1" customWidth="1"/>
    <col min="15875" max="15875" width="41.28515625" style="32" customWidth="1"/>
    <col min="15876" max="15886" width="20.7109375" style="32" customWidth="1"/>
    <col min="15887" max="15887" width="8.85546875" style="32" customWidth="1"/>
    <col min="15888" max="15888" width="15.140625" style="32" customWidth="1"/>
    <col min="15889" max="15889" width="24.5703125" style="32" customWidth="1"/>
    <col min="15890" max="16128" width="9.140625" style="32"/>
    <col min="16129" max="16129" width="17.140625" style="32" customWidth="1"/>
    <col min="16130" max="16130" width="16.42578125" style="32" bestFit="1" customWidth="1"/>
    <col min="16131" max="16131" width="41.28515625" style="32" customWidth="1"/>
    <col min="16132" max="16142" width="20.7109375" style="32" customWidth="1"/>
    <col min="16143" max="16143" width="8.85546875" style="32" customWidth="1"/>
    <col min="16144" max="16144" width="15.140625" style="32" customWidth="1"/>
    <col min="16145" max="16145" width="24.5703125" style="32" customWidth="1"/>
    <col min="16146" max="16384" width="9.140625" style="32"/>
  </cols>
  <sheetData>
    <row r="1" spans="2:14" ht="20.25" x14ac:dyDescent="0.3">
      <c r="B1" s="2" t="s">
        <v>122</v>
      </c>
      <c r="C1" s="3"/>
      <c r="D1" s="3"/>
      <c r="E1" s="3"/>
      <c r="F1" s="3"/>
      <c r="G1" s="3"/>
      <c r="H1" s="3"/>
      <c r="I1" s="3"/>
      <c r="J1" s="3"/>
      <c r="K1" s="3"/>
      <c r="L1" s="3"/>
      <c r="M1" s="3"/>
    </row>
    <row r="2" spans="2:14" ht="20.25" x14ac:dyDescent="0.3">
      <c r="B2" s="486" t="s">
        <v>366</v>
      </c>
      <c r="C2" s="486"/>
      <c r="D2" s="487"/>
      <c r="E2" s="487"/>
    </row>
    <row r="3" spans="2:14" ht="20.25" x14ac:dyDescent="0.3">
      <c r="B3" s="2" t="str">
        <f>Cover!C26</f>
        <v>2013-14</v>
      </c>
    </row>
    <row r="4" spans="2:14" ht="20.25" x14ac:dyDescent="0.3">
      <c r="B4" s="31"/>
    </row>
    <row r="5" spans="2:14" ht="66.75" customHeight="1" x14ac:dyDescent="0.2">
      <c r="B5" s="488" t="s">
        <v>282</v>
      </c>
      <c r="C5" s="489"/>
    </row>
    <row r="6" spans="2:14" s="252" customFormat="1" x14ac:dyDescent="0.2">
      <c r="B6" s="224"/>
      <c r="C6" s="224"/>
    </row>
    <row r="7" spans="2:14" ht="15.75" x14ac:dyDescent="0.25">
      <c r="B7" s="33" t="s">
        <v>283</v>
      </c>
    </row>
    <row r="8" spans="2:14" x14ac:dyDescent="0.2">
      <c r="B8" s="283"/>
      <c r="C8" s="284"/>
      <c r="D8" s="285"/>
      <c r="E8" s="285"/>
      <c r="F8" s="286"/>
      <c r="G8" s="286"/>
      <c r="H8" s="286"/>
      <c r="I8" s="286"/>
      <c r="J8" s="288"/>
      <c r="K8" s="289"/>
      <c r="L8" s="287"/>
      <c r="M8" s="287"/>
    </row>
    <row r="9" spans="2:14" ht="51" x14ac:dyDescent="0.2">
      <c r="B9" s="253" t="s">
        <v>87</v>
      </c>
      <c r="C9" s="254" t="s">
        <v>88</v>
      </c>
      <c r="D9" s="255" t="s">
        <v>176</v>
      </c>
      <c r="E9" s="255" t="s">
        <v>177</v>
      </c>
      <c r="F9" s="256" t="s">
        <v>204</v>
      </c>
      <c r="G9" s="490" t="s">
        <v>179</v>
      </c>
      <c r="H9" s="491"/>
      <c r="I9" s="492"/>
      <c r="J9" s="257" t="s">
        <v>180</v>
      </c>
      <c r="K9" s="256" t="s">
        <v>181</v>
      </c>
      <c r="L9" s="258" t="s">
        <v>182</v>
      </c>
    </row>
    <row r="10" spans="2:14" x14ac:dyDescent="0.2">
      <c r="B10" s="253"/>
      <c r="C10" s="254"/>
      <c r="D10" s="255"/>
      <c r="E10" s="255"/>
      <c r="F10" s="256"/>
      <c r="G10" s="256" t="s">
        <v>212</v>
      </c>
      <c r="H10" s="256" t="s">
        <v>227</v>
      </c>
      <c r="I10" s="259" t="s">
        <v>214</v>
      </c>
      <c r="J10" s="257" t="s">
        <v>140</v>
      </c>
      <c r="K10" s="256"/>
      <c r="L10" s="258"/>
    </row>
    <row r="11" spans="2:14" x14ac:dyDescent="0.2">
      <c r="B11" s="260"/>
      <c r="C11" s="290" t="s">
        <v>284</v>
      </c>
      <c r="D11" s="228" t="s">
        <v>89</v>
      </c>
      <c r="E11" s="228" t="s">
        <v>89</v>
      </c>
      <c r="F11" s="228" t="s">
        <v>89</v>
      </c>
      <c r="G11" s="228" t="s">
        <v>89</v>
      </c>
      <c r="H11" s="228" t="s">
        <v>89</v>
      </c>
      <c r="I11" s="228"/>
      <c r="J11" s="228" t="s">
        <v>89</v>
      </c>
      <c r="K11" s="228" t="s">
        <v>89</v>
      </c>
      <c r="L11" s="228" t="s">
        <v>89</v>
      </c>
    </row>
    <row r="12" spans="2:14" x14ac:dyDescent="0.2">
      <c r="B12" s="262"/>
      <c r="C12" s="291" t="s">
        <v>285</v>
      </c>
      <c r="D12" s="323">
        <v>15326.653949481557</v>
      </c>
      <c r="E12" s="323">
        <v>155.31310999999991</v>
      </c>
      <c r="F12" s="323">
        <v>15171.340839481558</v>
      </c>
      <c r="G12" s="323">
        <v>0</v>
      </c>
      <c r="H12" s="323">
        <v>15171.340839481558</v>
      </c>
      <c r="I12" s="405" t="e">
        <f>(H12-G12)/G12</f>
        <v>#DIV/0!</v>
      </c>
      <c r="J12" s="323">
        <v>0</v>
      </c>
      <c r="K12" s="324"/>
      <c r="L12" s="323">
        <v>155.31310999999991</v>
      </c>
    </row>
    <row r="13" spans="2:14" x14ac:dyDescent="0.2">
      <c r="B13" s="262"/>
      <c r="C13" s="321" t="s">
        <v>248</v>
      </c>
      <c r="D13" s="326">
        <f>SUM(D12:D12)</f>
        <v>15326.653949481557</v>
      </c>
      <c r="E13" s="326">
        <f>SUM(E12:E12)</f>
        <v>155.31310999999991</v>
      </c>
      <c r="F13" s="326">
        <f>SUM(F12:F12)</f>
        <v>15171.340839481558</v>
      </c>
      <c r="G13" s="326">
        <f>SUM(G12:G12)</f>
        <v>0</v>
      </c>
      <c r="H13" s="326">
        <f>SUM(H12:H12)</f>
        <v>15171.340839481558</v>
      </c>
      <c r="I13" s="326"/>
      <c r="J13" s="326">
        <f>SUM(J12:J12)</f>
        <v>0</v>
      </c>
      <c r="K13" s="326"/>
      <c r="L13" s="326">
        <f>SUM(L12:L12)</f>
        <v>155.31310999999991</v>
      </c>
    </row>
    <row r="14" spans="2:14" x14ac:dyDescent="0.2">
      <c r="B14" s="262"/>
      <c r="C14" s="292" t="s">
        <v>286</v>
      </c>
      <c r="D14" s="327"/>
      <c r="E14" s="327"/>
      <c r="F14" s="327"/>
      <c r="G14" s="327"/>
      <c r="H14" s="327"/>
      <c r="I14" s="327"/>
      <c r="J14" s="327"/>
      <c r="K14" s="327"/>
      <c r="L14" s="327"/>
    </row>
    <row r="15" spans="2:14" x14ac:dyDescent="0.2">
      <c r="B15" s="262"/>
      <c r="C15" s="291" t="s">
        <v>287</v>
      </c>
      <c r="D15" s="323">
        <v>28798.550236207844</v>
      </c>
      <c r="E15" s="323">
        <v>556.26572999999996</v>
      </c>
      <c r="F15" s="323">
        <v>28242.284506207845</v>
      </c>
      <c r="G15" s="323">
        <v>24257.833892899394</v>
      </c>
      <c r="H15" s="323">
        <v>28242.284506207845</v>
      </c>
      <c r="I15" s="405">
        <f>(H15-G15)/G15</f>
        <v>0.16425417994451494</v>
      </c>
      <c r="J15" s="323">
        <v>0</v>
      </c>
      <c r="K15" s="324"/>
      <c r="L15" s="323">
        <v>556.26572999999996</v>
      </c>
    </row>
    <row r="16" spans="2:14" x14ac:dyDescent="0.2">
      <c r="B16" s="262"/>
      <c r="C16" s="291" t="s">
        <v>288</v>
      </c>
      <c r="D16" s="323">
        <v>25941.527327884549</v>
      </c>
      <c r="E16" s="323">
        <v>14.154680000000001</v>
      </c>
      <c r="F16" s="323">
        <v>25927.372647884549</v>
      </c>
      <c r="G16" s="323">
        <v>16954.890562941851</v>
      </c>
      <c r="H16" s="323">
        <v>25927.372647884549</v>
      </c>
      <c r="I16" s="405">
        <f>(H16-G16)/G16</f>
        <v>0.52919728686151291</v>
      </c>
      <c r="J16" s="323">
        <v>0</v>
      </c>
      <c r="K16" s="324"/>
      <c r="L16" s="323">
        <v>14.154680000000001</v>
      </c>
      <c r="N16" s="394"/>
    </row>
    <row r="17" spans="2:12" x14ac:dyDescent="0.2">
      <c r="B17" s="262"/>
      <c r="C17" s="291" t="s">
        <v>289</v>
      </c>
      <c r="D17" s="323">
        <v>1971.3671200000008</v>
      </c>
      <c r="E17" s="323">
        <v>31.961360000000003</v>
      </c>
      <c r="F17" s="323">
        <v>1939.4057600000008</v>
      </c>
      <c r="G17" s="323">
        <v>6082.7522088489422</v>
      </c>
      <c r="H17" s="323">
        <v>1939.4057600000008</v>
      </c>
      <c r="I17" s="405">
        <f>(H17-G17)/G17</f>
        <v>-0.6811631160679813</v>
      </c>
      <c r="J17" s="323">
        <v>0</v>
      </c>
      <c r="K17" s="324"/>
      <c r="L17" s="323">
        <v>31.961360000000003</v>
      </c>
    </row>
    <row r="18" spans="2:12" ht="25.5" customHeight="1" x14ac:dyDescent="0.2">
      <c r="B18" s="262"/>
      <c r="C18" s="293" t="s">
        <v>290</v>
      </c>
      <c r="D18" s="323">
        <v>33090.864184973347</v>
      </c>
      <c r="E18" s="323">
        <v>33090.864184973347</v>
      </c>
      <c r="F18" s="323">
        <v>0</v>
      </c>
      <c r="G18" s="323">
        <v>20957.988525674966</v>
      </c>
      <c r="H18" s="323">
        <v>0</v>
      </c>
      <c r="I18" s="405">
        <f>(H18-G18)/G18</f>
        <v>-1</v>
      </c>
      <c r="J18" s="323">
        <v>0</v>
      </c>
      <c r="K18" s="324"/>
      <c r="L18" s="323">
        <v>33090.864184973347</v>
      </c>
    </row>
    <row r="19" spans="2:12" x14ac:dyDescent="0.2">
      <c r="B19" s="262"/>
      <c r="C19" s="294" t="s">
        <v>248</v>
      </c>
      <c r="D19" s="326">
        <f>SUM(D15:D18)</f>
        <v>89802.308869065746</v>
      </c>
      <c r="E19" s="326">
        <f>SUM(E15:E18)</f>
        <v>33693.245954973347</v>
      </c>
      <c r="F19" s="326">
        <f>SUM(F15:F18)</f>
        <v>56109.062914092392</v>
      </c>
      <c r="G19" s="326">
        <f>SUM(G15:G18)</f>
        <v>68253.465190365154</v>
      </c>
      <c r="H19" s="326">
        <f>SUM(H15:H18)</f>
        <v>56109.062914092392</v>
      </c>
      <c r="I19" s="326"/>
      <c r="J19" s="326">
        <f>SUM(J15:J18)</f>
        <v>0</v>
      </c>
      <c r="K19" s="326"/>
      <c r="L19" s="326">
        <f>SUM(L15:L18)</f>
        <v>33693.245954973347</v>
      </c>
    </row>
    <row r="20" spans="2:12" x14ac:dyDescent="0.2">
      <c r="B20" s="260"/>
      <c r="C20" s="295" t="s">
        <v>101</v>
      </c>
      <c r="D20" s="326">
        <f>SUM(D13,D19)</f>
        <v>105128.9628185473</v>
      </c>
      <c r="E20" s="326">
        <f>SUM(E13,E19)</f>
        <v>33848.559064973349</v>
      </c>
      <c r="F20" s="326">
        <f>SUM(F13,F19)</f>
        <v>71280.403753573948</v>
      </c>
      <c r="G20" s="326">
        <f>SUM(G13,G19)</f>
        <v>68253.465190365154</v>
      </c>
      <c r="H20" s="326">
        <f>SUM(H13,H19)</f>
        <v>71280.403753573948</v>
      </c>
      <c r="I20" s="326"/>
      <c r="J20" s="326">
        <f>SUM(J13,J19)</f>
        <v>0</v>
      </c>
      <c r="K20" s="326"/>
      <c r="L20" s="326">
        <f>SUM(L13,L19)</f>
        <v>33848.559064973349</v>
      </c>
    </row>
    <row r="21" spans="2:12" x14ac:dyDescent="0.2">
      <c r="C21" s="372"/>
      <c r="D21" s="370"/>
    </row>
    <row r="22" spans="2:12" ht="19.5" x14ac:dyDescent="0.25">
      <c r="B22" s="269" t="s">
        <v>274</v>
      </c>
      <c r="C22" s="270"/>
    </row>
    <row r="24" spans="2:12" ht="15" customHeight="1" x14ac:dyDescent="0.2">
      <c r="B24" s="519" t="s">
        <v>224</v>
      </c>
      <c r="C24" s="520"/>
      <c r="D24" s="464"/>
    </row>
    <row r="26" spans="2:12" x14ac:dyDescent="0.2">
      <c r="B26" s="275" t="s">
        <v>275</v>
      </c>
      <c r="C26" s="505" t="s">
        <v>225</v>
      </c>
      <c r="D26" s="506"/>
      <c r="E26" s="506"/>
      <c r="F26" s="506"/>
      <c r="G26" s="506"/>
      <c r="H26" s="506"/>
    </row>
    <row r="27" spans="2:12" ht="25.5" x14ac:dyDescent="0.2">
      <c r="B27" s="406" t="s">
        <v>285</v>
      </c>
      <c r="C27" s="504" t="s">
        <v>379</v>
      </c>
      <c r="D27" s="504"/>
      <c r="E27" s="504"/>
      <c r="F27" s="504"/>
      <c r="G27" s="504"/>
      <c r="H27" s="504"/>
    </row>
    <row r="28" spans="2:12" x14ac:dyDescent="0.2">
      <c r="B28" s="406" t="s">
        <v>288</v>
      </c>
      <c r="C28" s="504" t="s">
        <v>380</v>
      </c>
      <c r="D28" s="504"/>
      <c r="E28" s="504"/>
      <c r="F28" s="504"/>
      <c r="G28" s="504"/>
      <c r="H28" s="504"/>
    </row>
    <row r="29" spans="2:12" ht="38.25" x14ac:dyDescent="0.2">
      <c r="B29" s="407" t="s">
        <v>289</v>
      </c>
      <c r="C29" s="504" t="s">
        <v>383</v>
      </c>
      <c r="D29" s="504"/>
      <c r="E29" s="504"/>
      <c r="F29" s="504"/>
      <c r="G29" s="504"/>
      <c r="H29" s="504"/>
    </row>
    <row r="30" spans="2:12" ht="51" x14ac:dyDescent="0.2">
      <c r="B30" s="407" t="s">
        <v>381</v>
      </c>
      <c r="C30" s="504" t="s">
        <v>382</v>
      </c>
      <c r="D30" s="504"/>
      <c r="E30" s="504"/>
      <c r="F30" s="504"/>
      <c r="G30" s="504"/>
      <c r="H30" s="504"/>
    </row>
    <row r="32" spans="2:12" ht="16.5" customHeight="1" x14ac:dyDescent="0.25">
      <c r="B32" s="33" t="s">
        <v>291</v>
      </c>
    </row>
    <row r="33" spans="2:6" ht="15.75" x14ac:dyDescent="0.25">
      <c r="B33" s="33"/>
    </row>
    <row r="34" spans="2:6" ht="32.25" customHeight="1" x14ac:dyDescent="0.2">
      <c r="B34" s="510" t="s">
        <v>292</v>
      </c>
      <c r="C34" s="511"/>
      <c r="D34" s="511"/>
      <c r="E34" s="512"/>
    </row>
    <row r="35" spans="2:6" ht="15.75" x14ac:dyDescent="0.25">
      <c r="B35" s="33"/>
    </row>
    <row r="36" spans="2:6" ht="51" x14ac:dyDescent="0.2">
      <c r="B36" s="253" t="s">
        <v>87</v>
      </c>
      <c r="C36" s="254" t="s">
        <v>88</v>
      </c>
      <c r="D36" s="255" t="s">
        <v>176</v>
      </c>
      <c r="E36" s="255" t="s">
        <v>177</v>
      </c>
      <c r="F36" s="256" t="s">
        <v>204</v>
      </c>
    </row>
    <row r="37" spans="2:6" x14ac:dyDescent="0.2">
      <c r="B37" s="253"/>
      <c r="C37" s="254"/>
      <c r="D37" s="255"/>
      <c r="E37" s="228" t="s">
        <v>89</v>
      </c>
      <c r="F37" s="228" t="s">
        <v>89</v>
      </c>
    </row>
    <row r="38" spans="2:6" x14ac:dyDescent="0.2">
      <c r="B38" s="262"/>
      <c r="C38" s="264"/>
      <c r="D38" s="264"/>
      <c r="E38" s="264"/>
      <c r="F38" s="264"/>
    </row>
    <row r="39" spans="2:6" x14ac:dyDescent="0.2">
      <c r="B39" s="262"/>
      <c r="C39" s="264"/>
      <c r="D39" s="264"/>
      <c r="E39" s="264"/>
      <c r="F39" s="264"/>
    </row>
    <row r="40" spans="2:6" x14ac:dyDescent="0.2">
      <c r="B40" s="262"/>
      <c r="C40" s="264"/>
      <c r="D40" s="264"/>
      <c r="E40" s="264"/>
      <c r="F40" s="264"/>
    </row>
    <row r="41" spans="2:6" x14ac:dyDescent="0.2">
      <c r="B41" s="262"/>
      <c r="C41" s="264"/>
      <c r="D41" s="264"/>
      <c r="E41" s="264"/>
      <c r="F41" s="264"/>
    </row>
    <row r="42" spans="2:6" x14ac:dyDescent="0.2">
      <c r="B42" s="262"/>
      <c r="C42" s="264"/>
      <c r="D42" s="264"/>
      <c r="E42" s="264"/>
      <c r="F42" s="264"/>
    </row>
    <row r="43" spans="2:6" x14ac:dyDescent="0.2">
      <c r="B43" s="262"/>
      <c r="C43" s="264"/>
      <c r="D43" s="264"/>
      <c r="E43" s="264"/>
      <c r="F43" s="264"/>
    </row>
    <row r="45" spans="2:6" ht="15.75" x14ac:dyDescent="0.25">
      <c r="B45" s="33" t="s">
        <v>278</v>
      </c>
    </row>
    <row r="46" spans="2:6" ht="15.75" x14ac:dyDescent="0.25">
      <c r="B46" s="33"/>
    </row>
    <row r="47" spans="2:6" ht="31.5" customHeight="1" x14ac:dyDescent="0.2">
      <c r="B47" s="510" t="s">
        <v>292</v>
      </c>
      <c r="C47" s="511"/>
      <c r="D47" s="511"/>
      <c r="E47" s="512"/>
    </row>
    <row r="48" spans="2:6" ht="15.75" x14ac:dyDescent="0.25">
      <c r="B48" s="33"/>
    </row>
    <row r="49" spans="2:12" ht="51" x14ac:dyDescent="0.2">
      <c r="B49" s="253" t="s">
        <v>87</v>
      </c>
      <c r="C49" s="254" t="s">
        <v>378</v>
      </c>
      <c r="D49" s="255" t="s">
        <v>176</v>
      </c>
      <c r="E49" s="255" t="s">
        <v>177</v>
      </c>
      <c r="F49" s="256" t="s">
        <v>204</v>
      </c>
      <c r="G49" s="490" t="s">
        <v>179</v>
      </c>
      <c r="H49" s="491"/>
      <c r="I49" s="492"/>
      <c r="J49" s="257" t="s">
        <v>180</v>
      </c>
      <c r="K49" s="256" t="s">
        <v>181</v>
      </c>
      <c r="L49" s="258" t="s">
        <v>182</v>
      </c>
    </row>
    <row r="50" spans="2:12" x14ac:dyDescent="0.2">
      <c r="B50" s="253"/>
      <c r="C50" s="254"/>
      <c r="D50" s="255"/>
      <c r="E50" s="198"/>
      <c r="F50" s="198"/>
      <c r="G50" s="256" t="s">
        <v>212</v>
      </c>
      <c r="H50" s="256" t="s">
        <v>227</v>
      </c>
      <c r="I50" s="259" t="s">
        <v>214</v>
      </c>
      <c r="J50" s="257" t="s">
        <v>140</v>
      </c>
      <c r="K50" s="256"/>
      <c r="L50" s="258"/>
    </row>
    <row r="51" spans="2:12" x14ac:dyDescent="0.2">
      <c r="B51" s="253"/>
      <c r="C51" s="254"/>
      <c r="D51" s="255"/>
      <c r="E51" s="228" t="s">
        <v>89</v>
      </c>
      <c r="F51" s="228" t="s">
        <v>89</v>
      </c>
      <c r="G51" s="228" t="s">
        <v>89</v>
      </c>
      <c r="H51" s="228" t="s">
        <v>89</v>
      </c>
      <c r="I51" s="334"/>
      <c r="J51" s="228" t="s">
        <v>89</v>
      </c>
      <c r="K51" s="228" t="s">
        <v>89</v>
      </c>
      <c r="L51" s="228" t="s">
        <v>89</v>
      </c>
    </row>
    <row r="52" spans="2:12" x14ac:dyDescent="0.2">
      <c r="B52" s="262"/>
      <c r="C52" s="264"/>
      <c r="D52" s="264"/>
      <c r="E52" s="264"/>
      <c r="F52" s="264"/>
      <c r="G52" s="296"/>
      <c r="H52" s="264"/>
      <c r="I52" s="265" t="e">
        <f t="shared" ref="I52:I57" si="0">(H52-G52)/G52</f>
        <v>#DIV/0!</v>
      </c>
      <c r="J52" s="264"/>
      <c r="K52" s="266"/>
      <c r="L52" s="264"/>
    </row>
    <row r="53" spans="2:12" x14ac:dyDescent="0.2">
      <c r="B53" s="262"/>
      <c r="C53" s="264"/>
      <c r="D53" s="264"/>
      <c r="E53" s="264"/>
      <c r="F53" s="264"/>
      <c r="G53" s="296"/>
      <c r="H53" s="264"/>
      <c r="I53" s="265" t="e">
        <f t="shared" si="0"/>
        <v>#DIV/0!</v>
      </c>
      <c r="J53" s="264"/>
      <c r="K53" s="266"/>
      <c r="L53" s="264"/>
    </row>
    <row r="54" spans="2:12" x14ac:dyDescent="0.2">
      <c r="B54" s="262"/>
      <c r="C54" s="264"/>
      <c r="D54" s="264"/>
      <c r="E54" s="264"/>
      <c r="F54" s="264"/>
      <c r="G54" s="296"/>
      <c r="H54" s="264"/>
      <c r="I54" s="265" t="e">
        <f t="shared" si="0"/>
        <v>#DIV/0!</v>
      </c>
      <c r="J54" s="264"/>
      <c r="K54" s="266"/>
      <c r="L54" s="264"/>
    </row>
    <row r="55" spans="2:12" x14ac:dyDescent="0.2">
      <c r="B55" s="262"/>
      <c r="C55" s="264"/>
      <c r="D55" s="264"/>
      <c r="E55" s="264"/>
      <c r="F55" s="264"/>
      <c r="G55" s="296"/>
      <c r="H55" s="264"/>
      <c r="I55" s="265" t="e">
        <f t="shared" si="0"/>
        <v>#DIV/0!</v>
      </c>
      <c r="J55" s="264"/>
      <c r="K55" s="266"/>
      <c r="L55" s="264"/>
    </row>
    <row r="56" spans="2:12" x14ac:dyDescent="0.2">
      <c r="B56" s="262"/>
      <c r="C56" s="264"/>
      <c r="D56" s="264"/>
      <c r="E56" s="264"/>
      <c r="F56" s="264"/>
      <c r="G56" s="296"/>
      <c r="H56" s="264"/>
      <c r="I56" s="265" t="e">
        <f t="shared" si="0"/>
        <v>#DIV/0!</v>
      </c>
      <c r="J56" s="264"/>
      <c r="K56" s="266"/>
      <c r="L56" s="264"/>
    </row>
    <row r="57" spans="2:12" x14ac:dyDescent="0.2">
      <c r="B57" s="262"/>
      <c r="C57" s="264"/>
      <c r="D57" s="264"/>
      <c r="E57" s="264"/>
      <c r="F57" s="264"/>
      <c r="G57" s="296"/>
      <c r="H57" s="264"/>
      <c r="I57" s="265" t="e">
        <f t="shared" si="0"/>
        <v>#DIV/0!</v>
      </c>
      <c r="J57" s="264"/>
      <c r="K57" s="266"/>
      <c r="L57" s="264"/>
    </row>
    <row r="59" spans="2:12" ht="19.5" x14ac:dyDescent="0.25">
      <c r="B59" s="33" t="s">
        <v>293</v>
      </c>
      <c r="C59" s="297"/>
      <c r="D59" s="297"/>
      <c r="E59" s="297"/>
      <c r="F59" s="297"/>
      <c r="G59" s="297"/>
      <c r="H59" s="297"/>
      <c r="I59" s="297"/>
      <c r="J59" s="297"/>
      <c r="K59" s="297"/>
      <c r="L59" s="297"/>
    </row>
    <row r="60" spans="2:12" ht="19.5" x14ac:dyDescent="0.25">
      <c r="B60" s="33"/>
      <c r="C60" s="297"/>
      <c r="D60" s="297"/>
      <c r="E60" s="297"/>
      <c r="F60" s="297"/>
      <c r="G60" s="297"/>
      <c r="H60" s="297"/>
      <c r="I60" s="297"/>
      <c r="J60" s="297"/>
      <c r="K60" s="297"/>
      <c r="L60" s="297"/>
    </row>
    <row r="61" spans="2:12" ht="32.25" customHeight="1" x14ac:dyDescent="0.2">
      <c r="B61" s="510" t="s">
        <v>292</v>
      </c>
      <c r="C61" s="511"/>
      <c r="D61" s="511"/>
      <c r="E61" s="512"/>
      <c r="F61" s="297"/>
      <c r="G61" s="297"/>
      <c r="H61" s="297"/>
      <c r="I61" s="297"/>
      <c r="J61" s="297"/>
      <c r="K61" s="297"/>
      <c r="L61" s="297"/>
    </row>
    <row r="62" spans="2:12" ht="12.75" customHeight="1" x14ac:dyDescent="0.25">
      <c r="B62" s="269"/>
      <c r="C62" s="297"/>
      <c r="D62" s="297"/>
      <c r="E62" s="297"/>
      <c r="F62" s="297"/>
      <c r="G62" s="297"/>
      <c r="H62" s="297"/>
      <c r="I62" s="297"/>
      <c r="J62" s="297"/>
      <c r="K62" s="297"/>
      <c r="L62" s="297"/>
    </row>
    <row r="63" spans="2:12" ht="51" x14ac:dyDescent="0.2">
      <c r="B63" s="253" t="s">
        <v>87</v>
      </c>
      <c r="C63" s="254" t="s">
        <v>88</v>
      </c>
      <c r="D63" s="255" t="s">
        <v>176</v>
      </c>
      <c r="E63" s="255" t="s">
        <v>177</v>
      </c>
      <c r="F63" s="256" t="s">
        <v>204</v>
      </c>
      <c r="G63" s="490" t="s">
        <v>179</v>
      </c>
      <c r="H63" s="491"/>
      <c r="I63" s="492"/>
      <c r="J63" s="257" t="s">
        <v>180</v>
      </c>
      <c r="K63" s="256" t="s">
        <v>181</v>
      </c>
      <c r="L63" s="258" t="s">
        <v>182</v>
      </c>
    </row>
    <row r="64" spans="2:12" x14ac:dyDescent="0.2">
      <c r="B64" s="298"/>
      <c r="C64" s="299"/>
      <c r="D64" s="255"/>
      <c r="E64" s="255"/>
      <c r="F64" s="256"/>
      <c r="G64" s="256" t="s">
        <v>212</v>
      </c>
      <c r="H64" s="256" t="s">
        <v>227</v>
      </c>
      <c r="I64" s="259" t="s">
        <v>214</v>
      </c>
      <c r="J64" s="257" t="s">
        <v>140</v>
      </c>
      <c r="K64" s="256"/>
      <c r="L64" s="258"/>
    </row>
    <row r="65" spans="2:12" x14ac:dyDescent="0.2">
      <c r="B65" s="298"/>
      <c r="C65" s="299"/>
      <c r="D65" s="255"/>
      <c r="E65" s="228" t="s">
        <v>89</v>
      </c>
      <c r="F65" s="228" t="s">
        <v>89</v>
      </c>
      <c r="G65" s="228" t="s">
        <v>89</v>
      </c>
      <c r="H65" s="228" t="s">
        <v>89</v>
      </c>
      <c r="I65" s="334"/>
      <c r="J65" s="228" t="s">
        <v>89</v>
      </c>
      <c r="K65" s="228" t="s">
        <v>89</v>
      </c>
      <c r="L65" s="228" t="s">
        <v>89</v>
      </c>
    </row>
    <row r="66" spans="2:12" x14ac:dyDescent="0.2">
      <c r="B66" s="262"/>
      <c r="C66" s="264"/>
      <c r="D66" s="264"/>
      <c r="E66" s="264"/>
      <c r="F66" s="264"/>
      <c r="G66" s="296"/>
      <c r="H66" s="264"/>
      <c r="I66" s="265" t="e">
        <f t="shared" ref="I66:I71" si="1">(H66-G66)/G66</f>
        <v>#DIV/0!</v>
      </c>
      <c r="J66" s="264"/>
      <c r="K66" s="266"/>
      <c r="L66" s="264"/>
    </row>
    <row r="67" spans="2:12" x14ac:dyDescent="0.2">
      <c r="B67" s="262"/>
      <c r="C67" s="264"/>
      <c r="D67" s="264"/>
      <c r="E67" s="264"/>
      <c r="F67" s="264"/>
      <c r="G67" s="296"/>
      <c r="H67" s="264"/>
      <c r="I67" s="265" t="e">
        <f t="shared" si="1"/>
        <v>#DIV/0!</v>
      </c>
      <c r="J67" s="264"/>
      <c r="K67" s="266"/>
      <c r="L67" s="264"/>
    </row>
    <row r="68" spans="2:12" x14ac:dyDescent="0.2">
      <c r="B68" s="262"/>
      <c r="C68" s="264"/>
      <c r="D68" s="264"/>
      <c r="E68" s="264"/>
      <c r="F68" s="264"/>
      <c r="G68" s="296"/>
      <c r="H68" s="264"/>
      <c r="I68" s="265" t="e">
        <f t="shared" si="1"/>
        <v>#DIV/0!</v>
      </c>
      <c r="J68" s="264"/>
      <c r="K68" s="266"/>
      <c r="L68" s="264"/>
    </row>
    <row r="69" spans="2:12" x14ac:dyDescent="0.2">
      <c r="B69" s="262"/>
      <c r="C69" s="264"/>
      <c r="D69" s="264"/>
      <c r="E69" s="264"/>
      <c r="F69" s="264"/>
      <c r="G69" s="296"/>
      <c r="H69" s="264"/>
      <c r="I69" s="265" t="e">
        <f t="shared" si="1"/>
        <v>#DIV/0!</v>
      </c>
      <c r="J69" s="264"/>
      <c r="K69" s="266"/>
      <c r="L69" s="264"/>
    </row>
    <row r="70" spans="2:12" x14ac:dyDescent="0.2">
      <c r="B70" s="262"/>
      <c r="C70" s="264"/>
      <c r="D70" s="264"/>
      <c r="E70" s="264"/>
      <c r="F70" s="264"/>
      <c r="G70" s="296"/>
      <c r="H70" s="264"/>
      <c r="I70" s="265" t="e">
        <f t="shared" si="1"/>
        <v>#DIV/0!</v>
      </c>
      <c r="J70" s="264"/>
      <c r="K70" s="266"/>
      <c r="L70" s="264"/>
    </row>
    <row r="71" spans="2:12" x14ac:dyDescent="0.2">
      <c r="B71" s="262"/>
      <c r="C71" s="264"/>
      <c r="D71" s="264"/>
      <c r="E71" s="264"/>
      <c r="F71" s="264"/>
      <c r="G71" s="296"/>
      <c r="H71" s="264"/>
      <c r="I71" s="265" t="e">
        <f t="shared" si="1"/>
        <v>#DIV/0!</v>
      </c>
      <c r="J71" s="264"/>
      <c r="K71" s="266"/>
      <c r="L71" s="264"/>
    </row>
    <row r="73" spans="2:12" ht="15.75" customHeight="1" x14ac:dyDescent="0.25">
      <c r="B73" s="33" t="s">
        <v>294</v>
      </c>
      <c r="C73" s="297"/>
      <c r="D73" s="33"/>
      <c r="E73" s="297"/>
      <c r="F73" s="33"/>
      <c r="G73" s="297"/>
      <c r="H73" s="297"/>
      <c r="I73" s="297"/>
      <c r="J73" s="297"/>
      <c r="K73" s="33"/>
      <c r="L73" s="297"/>
    </row>
    <row r="74" spans="2:12" ht="15.75" customHeight="1" x14ac:dyDescent="0.25">
      <c r="B74" s="33"/>
      <c r="C74" s="297"/>
      <c r="D74" s="33"/>
      <c r="E74" s="297"/>
      <c r="F74" s="33"/>
      <c r="G74" s="297"/>
      <c r="H74" s="297"/>
      <c r="I74" s="297"/>
      <c r="J74" s="297"/>
      <c r="K74" s="33"/>
      <c r="L74" s="297"/>
    </row>
    <row r="75" spans="2:12" ht="51" customHeight="1" x14ac:dyDescent="0.2">
      <c r="B75" s="253" t="s">
        <v>87</v>
      </c>
      <c r="C75" s="300" t="s">
        <v>108</v>
      </c>
      <c r="D75" s="516" t="s">
        <v>295</v>
      </c>
      <c r="E75" s="517"/>
      <c r="F75" s="516"/>
      <c r="G75" s="329" t="s">
        <v>296</v>
      </c>
      <c r="H75" s="329" t="s">
        <v>296</v>
      </c>
      <c r="I75" s="328" t="s">
        <v>297</v>
      </c>
      <c r="J75" s="328" t="s">
        <v>297</v>
      </c>
      <c r="K75" s="301"/>
    </row>
    <row r="76" spans="2:12" ht="38.25" x14ac:dyDescent="0.2">
      <c r="B76" s="253"/>
      <c r="C76" s="300"/>
      <c r="D76" s="518"/>
      <c r="E76" s="491"/>
      <c r="F76" s="492"/>
      <c r="G76" s="329" t="s">
        <v>298</v>
      </c>
      <c r="H76" s="329" t="s">
        <v>299</v>
      </c>
      <c r="I76" s="329" t="s">
        <v>298</v>
      </c>
      <c r="J76" s="329" t="s">
        <v>299</v>
      </c>
      <c r="K76" s="302"/>
    </row>
    <row r="77" spans="2:12" x14ac:dyDescent="0.2">
      <c r="B77" s="262"/>
      <c r="C77" s="303"/>
      <c r="D77" s="507"/>
      <c r="E77" s="508"/>
      <c r="F77" s="509"/>
      <c r="G77" s="330"/>
      <c r="H77" s="330"/>
      <c r="I77" s="331"/>
      <c r="J77" s="331"/>
      <c r="K77" s="304"/>
    </row>
    <row r="78" spans="2:12" x14ac:dyDescent="0.2">
      <c r="B78" s="262"/>
      <c r="C78" s="303"/>
      <c r="D78" s="507"/>
      <c r="E78" s="508"/>
      <c r="F78" s="509"/>
      <c r="G78" s="330"/>
      <c r="H78" s="330"/>
      <c r="I78" s="331"/>
      <c r="J78" s="331"/>
      <c r="K78" s="304"/>
    </row>
    <row r="79" spans="2:12" x14ac:dyDescent="0.2">
      <c r="B79" s="262"/>
      <c r="C79" s="303"/>
      <c r="D79" s="507"/>
      <c r="E79" s="508"/>
      <c r="F79" s="509"/>
      <c r="G79" s="330"/>
      <c r="H79" s="330"/>
      <c r="I79" s="331"/>
      <c r="J79" s="331"/>
      <c r="K79" s="304"/>
    </row>
    <row r="80" spans="2:12" x14ac:dyDescent="0.2">
      <c r="B80" s="305"/>
      <c r="C80" s="513" t="s">
        <v>97</v>
      </c>
      <c r="D80" s="514"/>
      <c r="E80" s="514"/>
      <c r="F80" s="515"/>
      <c r="G80" s="332">
        <v>0</v>
      </c>
      <c r="H80" s="332">
        <v>0</v>
      </c>
      <c r="I80" s="333">
        <v>0</v>
      </c>
      <c r="J80" s="333">
        <v>0</v>
      </c>
      <c r="K80" s="306"/>
    </row>
    <row r="81" spans="3:4" x14ac:dyDescent="0.2">
      <c r="C81" s="307"/>
    </row>
    <row r="82" spans="3:4" x14ac:dyDescent="0.2">
      <c r="C82" s="307"/>
    </row>
    <row r="83" spans="3:4" x14ac:dyDescent="0.2">
      <c r="D83" s="308"/>
    </row>
  </sheetData>
  <mergeCells count="20">
    <mergeCell ref="B2:E2"/>
    <mergeCell ref="B5:C5"/>
    <mergeCell ref="G9:I9"/>
    <mergeCell ref="B24:D24"/>
    <mergeCell ref="C27:H27"/>
    <mergeCell ref="C80:F80"/>
    <mergeCell ref="B61:E61"/>
    <mergeCell ref="G63:I63"/>
    <mergeCell ref="D75:F75"/>
    <mergeCell ref="D77:F77"/>
    <mergeCell ref="D76:F76"/>
    <mergeCell ref="C28:H28"/>
    <mergeCell ref="C29:H29"/>
    <mergeCell ref="C30:H30"/>
    <mergeCell ref="C26:H26"/>
    <mergeCell ref="D79:F79"/>
    <mergeCell ref="D78:F78"/>
    <mergeCell ref="B34:E34"/>
    <mergeCell ref="B47:E47"/>
    <mergeCell ref="G49:I49"/>
  </mergeCells>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
&amp;F&amp;R&amp;8&amp;P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H14"/>
  <sheetViews>
    <sheetView view="pageBreakPreview" zoomScaleNormal="100" zoomScaleSheetLayoutView="100" workbookViewId="0">
      <selection activeCell="C16" sqref="C16"/>
    </sheetView>
  </sheetViews>
  <sheetFormatPr defaultRowHeight="12.75" x14ac:dyDescent="0.2"/>
  <cols>
    <col min="1" max="1" width="12" style="14" customWidth="1"/>
    <col min="2" max="2" width="16.42578125" style="14" bestFit="1" customWidth="1"/>
    <col min="3" max="3" width="48.42578125" style="14" customWidth="1"/>
    <col min="4" max="4" width="15.7109375" style="14" customWidth="1"/>
    <col min="5" max="5" width="8.5703125" style="14" customWidth="1"/>
    <col min="6" max="8" width="19.85546875" style="14" customWidth="1"/>
    <col min="9" max="9" width="18.28515625" style="14" customWidth="1"/>
    <col min="10" max="16384" width="9.140625" style="14"/>
  </cols>
  <sheetData>
    <row r="1" spans="2:8" ht="20.25" x14ac:dyDescent="0.3">
      <c r="B1" s="2" t="s">
        <v>122</v>
      </c>
      <c r="C1" s="3"/>
      <c r="D1" s="3"/>
      <c r="E1" s="3"/>
      <c r="F1" s="3"/>
      <c r="G1" s="3"/>
      <c r="H1" s="3"/>
    </row>
    <row r="2" spans="2:8" ht="20.25" x14ac:dyDescent="0.3">
      <c r="B2" s="521" t="s">
        <v>98</v>
      </c>
      <c r="C2" s="521"/>
    </row>
    <row r="3" spans="2:8" ht="20.25" x14ac:dyDescent="0.3">
      <c r="B3" s="2" t="s">
        <v>362</v>
      </c>
    </row>
    <row r="4" spans="2:8" ht="20.25" x14ac:dyDescent="0.3">
      <c r="B4" s="2"/>
    </row>
    <row r="5" spans="2:8" ht="67.5" customHeight="1" x14ac:dyDescent="0.2">
      <c r="B5" s="522" t="s">
        <v>300</v>
      </c>
      <c r="C5" s="523"/>
    </row>
    <row r="6" spans="2:8" ht="20.25" x14ac:dyDescent="0.3">
      <c r="B6" s="13"/>
    </row>
    <row r="7" spans="2:8" ht="15.75" x14ac:dyDescent="0.25">
      <c r="B7" s="33" t="s">
        <v>65</v>
      </c>
    </row>
    <row r="8" spans="2:8" ht="15.75" x14ac:dyDescent="0.25">
      <c r="B8" s="23"/>
    </row>
    <row r="9" spans="2:8" hidden="1" x14ac:dyDescent="0.2">
      <c r="B9" s="15"/>
      <c r="C9" s="16"/>
      <c r="D9" s="17"/>
      <c r="E9" s="18"/>
      <c r="F9" s="19"/>
      <c r="G9" s="20"/>
      <c r="H9" s="20"/>
    </row>
    <row r="10" spans="2:8" ht="51" customHeight="1" x14ac:dyDescent="0.2">
      <c r="B10" s="24" t="s">
        <v>87</v>
      </c>
      <c r="C10" s="21" t="s">
        <v>88</v>
      </c>
      <c r="D10" s="25" t="s">
        <v>148</v>
      </c>
    </row>
    <row r="11" spans="2:8" ht="14.25" customHeight="1" x14ac:dyDescent="0.2">
      <c r="B11" s="26"/>
      <c r="C11" s="27" t="s">
        <v>99</v>
      </c>
      <c r="D11" s="28"/>
    </row>
    <row r="12" spans="2:8" ht="13.5" customHeight="1" x14ac:dyDescent="0.2">
      <c r="B12" s="26"/>
      <c r="C12" s="27" t="s">
        <v>100</v>
      </c>
      <c r="D12" s="389">
        <v>1186.4770000000001</v>
      </c>
    </row>
    <row r="13" spans="2:8" ht="14.25" customHeight="1" x14ac:dyDescent="0.2">
      <c r="B13" s="26"/>
      <c r="C13" s="27" t="s">
        <v>91</v>
      </c>
      <c r="D13" s="28"/>
    </row>
    <row r="14" spans="2:8" ht="13.5" customHeight="1" x14ac:dyDescent="0.2">
      <c r="B14" s="26"/>
      <c r="C14" s="29" t="s">
        <v>101</v>
      </c>
      <c r="D14" s="30">
        <f>SUM(D11:D13)</f>
        <v>1186.4770000000001</v>
      </c>
    </row>
  </sheetData>
  <mergeCells count="2">
    <mergeCell ref="B2:C2"/>
    <mergeCell ref="B5:C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M17"/>
  <sheetViews>
    <sheetView view="pageBreakPreview" zoomScaleNormal="100" zoomScaleSheetLayoutView="100" workbookViewId="0">
      <selection activeCell="D11" sqref="D11"/>
    </sheetView>
  </sheetViews>
  <sheetFormatPr defaultRowHeight="12.75" x14ac:dyDescent="0.2"/>
  <cols>
    <col min="1" max="1" width="12" style="14" customWidth="1"/>
    <col min="2" max="2" width="16.42578125" style="14" bestFit="1" customWidth="1"/>
    <col min="3" max="3" width="29.140625" style="14" customWidth="1"/>
    <col min="4" max="9" width="15.7109375" style="14" customWidth="1"/>
    <col min="10" max="10" width="10.28515625" style="14" customWidth="1"/>
    <col min="11" max="13" width="19.85546875" style="14" customWidth="1"/>
    <col min="14" max="14" width="18.28515625" style="14" customWidth="1"/>
    <col min="15" max="16384" width="9.140625" style="14"/>
  </cols>
  <sheetData>
    <row r="1" spans="2:13" ht="20.25" x14ac:dyDescent="0.3">
      <c r="B1" s="2" t="s">
        <v>122</v>
      </c>
      <c r="C1" s="3"/>
      <c r="D1" s="3"/>
      <c r="E1" s="3"/>
      <c r="F1" s="3"/>
      <c r="G1" s="3"/>
      <c r="H1" s="3"/>
      <c r="I1" s="3"/>
      <c r="J1" s="3"/>
      <c r="K1" s="3"/>
      <c r="L1" s="3"/>
      <c r="M1" s="3"/>
    </row>
    <row r="2" spans="2:13" ht="20.25" customHeight="1" x14ac:dyDescent="0.3">
      <c r="B2" s="524" t="s">
        <v>103</v>
      </c>
      <c r="C2" s="524"/>
      <c r="D2" s="524"/>
    </row>
    <row r="3" spans="2:13" ht="20.25" x14ac:dyDescent="0.3">
      <c r="B3" s="2" t="str">
        <f>Cover!C26</f>
        <v>2013-14</v>
      </c>
    </row>
    <row r="4" spans="2:13" ht="20.25" x14ac:dyDescent="0.3">
      <c r="B4" s="13"/>
    </row>
    <row r="5" spans="2:13" ht="72.75" customHeight="1" x14ac:dyDescent="0.2">
      <c r="B5" s="525" t="s">
        <v>301</v>
      </c>
      <c r="C5" s="526"/>
      <c r="D5" s="527"/>
    </row>
    <row r="6" spans="2:13" ht="20.25" x14ac:dyDescent="0.3">
      <c r="B6" s="13"/>
    </row>
    <row r="7" spans="2:13" ht="15.75" x14ac:dyDescent="0.25">
      <c r="B7" s="33" t="s">
        <v>66</v>
      </c>
    </row>
    <row r="8" spans="2:13" ht="15.75" x14ac:dyDescent="0.25">
      <c r="B8" s="23"/>
    </row>
    <row r="9" spans="2:13" ht="51" customHeight="1" x14ac:dyDescent="0.2">
      <c r="B9" s="24" t="s">
        <v>87</v>
      </c>
      <c r="C9" s="21" t="s">
        <v>88</v>
      </c>
      <c r="D9" s="25" t="s">
        <v>104</v>
      </c>
      <c r="E9" s="22" t="s">
        <v>105</v>
      </c>
      <c r="F9" s="22" t="s">
        <v>82</v>
      </c>
      <c r="G9" s="22" t="s">
        <v>83</v>
      </c>
      <c r="H9" s="22" t="s">
        <v>168</v>
      </c>
      <c r="I9" s="22" t="s">
        <v>106</v>
      </c>
    </row>
    <row r="10" spans="2:13" ht="12.75" customHeight="1" x14ac:dyDescent="0.2">
      <c r="B10" s="26"/>
      <c r="C10" s="159" t="s">
        <v>140</v>
      </c>
      <c r="D10" s="10" t="s">
        <v>89</v>
      </c>
      <c r="E10" s="10" t="s">
        <v>89</v>
      </c>
      <c r="F10" s="10" t="s">
        <v>89</v>
      </c>
      <c r="G10" s="10" t="s">
        <v>89</v>
      </c>
      <c r="H10" s="10" t="s">
        <v>89</v>
      </c>
      <c r="I10" s="10" t="s">
        <v>89</v>
      </c>
    </row>
    <row r="11" spans="2:13" ht="12.75" customHeight="1" x14ac:dyDescent="0.2">
      <c r="B11" s="26"/>
      <c r="C11" s="160" t="s">
        <v>140</v>
      </c>
      <c r="D11" s="171">
        <v>6015.2407961776908</v>
      </c>
      <c r="E11" s="171">
        <v>3127.8317138223001</v>
      </c>
      <c r="F11" s="171">
        <v>1116.3956992686067</v>
      </c>
      <c r="G11" s="171">
        <v>560.24764016379311</v>
      </c>
      <c r="H11" s="171">
        <v>10819.71584943239</v>
      </c>
      <c r="I11" s="322">
        <f>'1. Income'!H21</f>
        <v>8996.3729999999996</v>
      </c>
    </row>
    <row r="12" spans="2:13" ht="13.5" customHeight="1" x14ac:dyDescent="0.2">
      <c r="B12" s="26"/>
      <c r="C12" s="29" t="s">
        <v>141</v>
      </c>
      <c r="D12" s="172">
        <f>D11</f>
        <v>6015.2407961776908</v>
      </c>
      <c r="E12" s="172">
        <f t="shared" ref="E12:G12" si="0">E11</f>
        <v>3127.8317138223001</v>
      </c>
      <c r="F12" s="172">
        <f t="shared" si="0"/>
        <v>1116.3956992686067</v>
      </c>
      <c r="G12" s="172">
        <f t="shared" si="0"/>
        <v>560.24764016379311</v>
      </c>
      <c r="H12" s="172">
        <f t="shared" ref="H12" si="1">H11</f>
        <v>10819.71584943239</v>
      </c>
      <c r="I12" s="172">
        <f>I11</f>
        <v>8996.3729999999996</v>
      </c>
    </row>
    <row r="13" spans="2:13" x14ac:dyDescent="0.2">
      <c r="B13" s="26"/>
      <c r="C13" s="159" t="s">
        <v>142</v>
      </c>
      <c r="D13" s="173"/>
      <c r="E13" s="173"/>
      <c r="F13" s="173"/>
      <c r="G13" s="173"/>
      <c r="H13" s="173"/>
      <c r="I13" s="173"/>
    </row>
    <row r="14" spans="2:13" ht="13.5" customHeight="1" x14ac:dyDescent="0.2">
      <c r="B14" s="26"/>
      <c r="C14" s="149" t="s">
        <v>136</v>
      </c>
      <c r="D14" s="171"/>
      <c r="E14" s="171"/>
      <c r="F14" s="171"/>
      <c r="G14" s="171"/>
      <c r="H14" s="171"/>
      <c r="I14" s="171"/>
    </row>
    <row r="15" spans="2:13" ht="13.5" customHeight="1" x14ac:dyDescent="0.2">
      <c r="B15" s="26"/>
      <c r="C15" s="149" t="s">
        <v>136</v>
      </c>
      <c r="D15" s="171"/>
      <c r="E15" s="171"/>
      <c r="F15" s="171"/>
      <c r="G15" s="171"/>
      <c r="H15" s="171"/>
      <c r="I15" s="171"/>
    </row>
    <row r="16" spans="2:13" ht="13.5" customHeight="1" x14ac:dyDescent="0.2">
      <c r="B16" s="161"/>
      <c r="C16" s="29" t="s">
        <v>143</v>
      </c>
      <c r="D16" s="172">
        <f>SUM(D14:D15)</f>
        <v>0</v>
      </c>
      <c r="E16" s="172">
        <f t="shared" ref="E16:G16" si="2">SUM(E14:E15)</f>
        <v>0</v>
      </c>
      <c r="F16" s="172">
        <f t="shared" si="2"/>
        <v>0</v>
      </c>
      <c r="G16" s="172">
        <f t="shared" si="2"/>
        <v>0</v>
      </c>
      <c r="H16" s="172">
        <f t="shared" ref="H16" si="3">SUM(H14:H15)</f>
        <v>0</v>
      </c>
      <c r="I16" s="172">
        <f>SUM(I14:I15)</f>
        <v>0</v>
      </c>
    </row>
    <row r="17" spans="2:9" ht="13.5" customHeight="1" x14ac:dyDescent="0.2">
      <c r="B17" s="26"/>
      <c r="C17" s="29" t="s">
        <v>102</v>
      </c>
      <c r="D17" s="172">
        <f>SUM(D12+D16)</f>
        <v>6015.2407961776908</v>
      </c>
      <c r="E17" s="172">
        <f t="shared" ref="E17:G17" si="4">SUM(E12+E16)</f>
        <v>3127.8317138223001</v>
      </c>
      <c r="F17" s="172">
        <f t="shared" si="4"/>
        <v>1116.3956992686067</v>
      </c>
      <c r="G17" s="172">
        <f t="shared" si="4"/>
        <v>560.24764016379311</v>
      </c>
      <c r="H17" s="172">
        <f t="shared" ref="H17" si="5">SUM(H12+H16)</f>
        <v>10819.71584943239</v>
      </c>
      <c r="I17" s="174">
        <f>SUM(I12+I16)</f>
        <v>8996.3729999999996</v>
      </c>
    </row>
  </sheetData>
  <mergeCells count="2">
    <mergeCell ref="B2:D2"/>
    <mergeCell ref="B5:D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Cover</vt:lpstr>
      <vt:lpstr>Contents</vt:lpstr>
      <vt:lpstr>1. Income</vt:lpstr>
      <vt:lpstr>5. Capex</vt:lpstr>
      <vt:lpstr>7. Capex for tax dep'n</vt:lpstr>
      <vt:lpstr>8. Maintenance</vt:lpstr>
      <vt:lpstr>10. Operating costs</vt:lpstr>
      <vt:lpstr>16. Avoided cost payments</vt:lpstr>
      <vt:lpstr>17. Altern Ctl &amp; other</vt:lpstr>
      <vt:lpstr>18. EBSS</vt:lpstr>
      <vt:lpstr>19. Juris Scheme</vt:lpstr>
      <vt:lpstr>20a. DMIS -DMIA</vt:lpstr>
      <vt:lpstr>20b. DMIS -  D-factor</vt:lpstr>
      <vt:lpstr>21. Self insurance</vt:lpstr>
      <vt:lpstr>22. CHAP</vt:lpstr>
      <vt:lpstr>Amendments</vt:lpstr>
      <vt:lpstr>'1. Income'!Print_Area</vt:lpstr>
      <vt:lpstr>'10. Operating costs'!Print_Area</vt:lpstr>
      <vt:lpstr>'16. Avoided cost payments'!Print_Area</vt:lpstr>
      <vt:lpstr>'17. Altern Ctl &amp; other'!Print_Area</vt:lpstr>
      <vt:lpstr>'18. EBSS'!Print_Area</vt:lpstr>
      <vt:lpstr>'19. Juris Scheme'!Print_Area</vt:lpstr>
      <vt:lpstr>'20a. DMIS -DMIA'!Print_Area</vt:lpstr>
      <vt:lpstr>'20b. DMIS -  D-factor'!Print_Area</vt:lpstr>
      <vt:lpstr>'21. Self insurance'!Print_Area</vt:lpstr>
      <vt:lpstr>'22. CHAP'!Print_Area</vt:lpstr>
      <vt:lpstr>'5. Capex'!Print_Area</vt:lpstr>
      <vt:lpstr>'7. Capex for tax dep''n'!Print_Area</vt:lpstr>
      <vt:lpstr>'8. Maintenance'!Print_Area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Catherine Waddell</cp:lastModifiedBy>
  <cp:lastPrinted>2012-09-26T02:20:54Z</cp:lastPrinted>
  <dcterms:created xsi:type="dcterms:W3CDTF">2012-02-16T03:44:14Z</dcterms:created>
  <dcterms:modified xsi:type="dcterms:W3CDTF">2014-11-06T03:52:16Z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8218583</vt:lpwstr>
  </property>
  <property fmtid="{D5CDD505-2E9C-101B-9397-08002B2CF9AE}" pid="3" name="cf">
    <vt:lpwstr>\\cbrvpwxfs01\home$\abrya\essential energy - annual rin (D2012-00138121).xlsx</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\\SCBRFS001\home$\jpick\essential 2013-14 - annual rin (D2014-00084842).xlsx</vt:lpwstr>
  </property>
</Properties>
</file>