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870" yWindow="60" windowWidth="18510" windowHeight="11250" tabRatio="879"/>
  </bookViews>
  <sheets>
    <sheet name="Cover" sheetId="31" r:id="rId1"/>
    <sheet name="Contents" sheetId="32" r:id="rId2"/>
    <sheet name="Definitions" sheetId="72" r:id="rId3"/>
    <sheet name="1a. STPIS Reliability" sheetId="47" r:id="rId4"/>
    <sheet name="1b. STPIS Customer Service" sheetId="68" r:id="rId5"/>
    <sheet name="1c. STPIS Daily Performance" sheetId="60" r:id="rId6"/>
    <sheet name="1e. STPIS Exclusions" sheetId="50" r:id="rId7"/>
    <sheet name="1f. STPIS - GSL" sheetId="70" r:id="rId8"/>
    <sheet name="2. Customer Service" sheetId="58" r:id="rId9"/>
    <sheet name="4a. Network perf - Feeders" sheetId="63" r:id="rId10"/>
    <sheet name="4c. Network perf - reliability" sheetId="71" r:id="rId11"/>
    <sheet name="Amendments" sheetId="73" r:id="rId12"/>
  </sheets>
  <externalReferences>
    <externalReference r:id="rId13"/>
    <externalReference r:id="rId14"/>
  </externalReferences>
  <definedNames>
    <definedName name="abc" localSheetId="3">#REF!</definedName>
    <definedName name="abc" localSheetId="4">#REF!</definedName>
    <definedName name="abc" localSheetId="6">#REF!</definedName>
    <definedName name="abc" localSheetId="1">#REF!</definedName>
    <definedName name="abc">#REF!</definedName>
    <definedName name="Asset1" localSheetId="3">#REF!</definedName>
    <definedName name="Asset1" localSheetId="4">#REF!</definedName>
    <definedName name="Asset1" localSheetId="6">#REF!</definedName>
    <definedName name="Asset1" localSheetId="1">'[1]4. RAB'!#REF!</definedName>
    <definedName name="Asset1" localSheetId="0">#REF!</definedName>
    <definedName name="Asset1">#REF!</definedName>
    <definedName name="Asset10" localSheetId="3">#REF!</definedName>
    <definedName name="Asset10" localSheetId="4">#REF!</definedName>
    <definedName name="Asset10" localSheetId="6">#REF!</definedName>
    <definedName name="Asset10" localSheetId="1">'[1]4. RAB'!#REF!</definedName>
    <definedName name="Asset10" localSheetId="0">#REF!</definedName>
    <definedName name="Asset10">#REF!</definedName>
    <definedName name="Asset11" localSheetId="3">#REF!</definedName>
    <definedName name="Asset11" localSheetId="4">#REF!</definedName>
    <definedName name="Asset11" localSheetId="6">#REF!</definedName>
    <definedName name="Asset11" localSheetId="1">'[1]4. RAB'!#REF!</definedName>
    <definedName name="Asset11" localSheetId="0">#REF!</definedName>
    <definedName name="Asset11">#REF!</definedName>
    <definedName name="asset11a" localSheetId="3">#REF!</definedName>
    <definedName name="asset11a" localSheetId="4">#REF!</definedName>
    <definedName name="asset11a" localSheetId="6">#REF!</definedName>
    <definedName name="asset11a" localSheetId="1">#REF!</definedName>
    <definedName name="asset11a" localSheetId="0">#REF!</definedName>
    <definedName name="asset11a">#REF!</definedName>
    <definedName name="Asset12" localSheetId="3">#REF!</definedName>
    <definedName name="Asset12" localSheetId="4">#REF!</definedName>
    <definedName name="Asset12" localSheetId="6">#REF!</definedName>
    <definedName name="Asset12" localSheetId="1">'[1]4. RAB'!#REF!</definedName>
    <definedName name="Asset12" localSheetId="0">#REF!</definedName>
    <definedName name="Asset12">#REF!</definedName>
    <definedName name="Asset13" localSheetId="3">#REF!</definedName>
    <definedName name="Asset13" localSheetId="4">#REF!</definedName>
    <definedName name="Asset13" localSheetId="6">#REF!</definedName>
    <definedName name="Asset13" localSheetId="1">'[1]4. RAB'!#REF!</definedName>
    <definedName name="Asset13" localSheetId="0">#REF!</definedName>
    <definedName name="Asset13">#REF!</definedName>
    <definedName name="Asset14" localSheetId="3">#REF!</definedName>
    <definedName name="Asset14" localSheetId="4">#REF!</definedName>
    <definedName name="Asset14" localSheetId="6">#REF!</definedName>
    <definedName name="Asset14" localSheetId="1">'[1]4. RAB'!#REF!</definedName>
    <definedName name="Asset14" localSheetId="0">#REF!</definedName>
    <definedName name="Asset14">#REF!</definedName>
    <definedName name="Asset15" localSheetId="3">#REF!</definedName>
    <definedName name="Asset15" localSheetId="4">#REF!</definedName>
    <definedName name="Asset15" localSheetId="6">#REF!</definedName>
    <definedName name="Asset15" localSheetId="1">'[1]4. RAB'!#REF!</definedName>
    <definedName name="Asset15" localSheetId="0">#REF!</definedName>
    <definedName name="Asset15">#REF!</definedName>
    <definedName name="Asset16" localSheetId="3">#REF!</definedName>
    <definedName name="Asset16" localSheetId="4">#REF!</definedName>
    <definedName name="Asset16" localSheetId="6">#REF!</definedName>
    <definedName name="Asset16" localSheetId="1">'[1]4. RAB'!#REF!</definedName>
    <definedName name="Asset16" localSheetId="0">#REF!</definedName>
    <definedName name="Asset16">#REF!</definedName>
    <definedName name="Asset17" localSheetId="3">#REF!</definedName>
    <definedName name="Asset17" localSheetId="4">#REF!</definedName>
    <definedName name="Asset17" localSheetId="6">#REF!</definedName>
    <definedName name="Asset17" localSheetId="1">'[1]4. RAB'!#REF!</definedName>
    <definedName name="Asset17" localSheetId="0">#REF!</definedName>
    <definedName name="Asset17">#REF!</definedName>
    <definedName name="Asset18" localSheetId="3">#REF!</definedName>
    <definedName name="Asset18" localSheetId="4">#REF!</definedName>
    <definedName name="Asset18" localSheetId="6">#REF!</definedName>
    <definedName name="Asset18" localSheetId="1">'[1]4. RAB'!#REF!</definedName>
    <definedName name="Asset18" localSheetId="0">#REF!</definedName>
    <definedName name="Asset18">#REF!</definedName>
    <definedName name="Asset19" localSheetId="3">#REF!</definedName>
    <definedName name="Asset19" localSheetId="4">#REF!</definedName>
    <definedName name="Asset19" localSheetId="6">#REF!</definedName>
    <definedName name="Asset19" localSheetId="1">'[1]4. RAB'!#REF!</definedName>
    <definedName name="Asset19" localSheetId="0">#REF!</definedName>
    <definedName name="Asset19">#REF!</definedName>
    <definedName name="Asset2" localSheetId="3">#REF!</definedName>
    <definedName name="Asset2" localSheetId="4">#REF!</definedName>
    <definedName name="Asset2" localSheetId="6">#REF!</definedName>
    <definedName name="Asset2" localSheetId="1">'[1]4. RAB'!#REF!</definedName>
    <definedName name="Asset2" localSheetId="0">#REF!</definedName>
    <definedName name="Asset2">#REF!</definedName>
    <definedName name="Asset20" localSheetId="3">#REF!</definedName>
    <definedName name="Asset20" localSheetId="4">#REF!</definedName>
    <definedName name="Asset20" localSheetId="6">#REF!</definedName>
    <definedName name="Asset20" localSheetId="1">'[1]4. RAB'!#REF!</definedName>
    <definedName name="Asset20" localSheetId="0">#REF!</definedName>
    <definedName name="Asset20">#REF!</definedName>
    <definedName name="Asset3" localSheetId="3">#REF!</definedName>
    <definedName name="Asset3" localSheetId="4">#REF!</definedName>
    <definedName name="Asset3" localSheetId="6">#REF!</definedName>
    <definedName name="Asset3" localSheetId="1">'[1]4. RAB'!#REF!</definedName>
    <definedName name="Asset3" localSheetId="0">#REF!</definedName>
    <definedName name="Asset3">#REF!</definedName>
    <definedName name="Asset4" localSheetId="3">#REF!</definedName>
    <definedName name="Asset4" localSheetId="4">#REF!</definedName>
    <definedName name="Asset4" localSheetId="6">#REF!</definedName>
    <definedName name="Asset4" localSheetId="1">'[1]4. RAB'!#REF!</definedName>
    <definedName name="Asset4" localSheetId="0">#REF!</definedName>
    <definedName name="Asset4">#REF!</definedName>
    <definedName name="Asset5" localSheetId="3">#REF!</definedName>
    <definedName name="Asset5" localSheetId="4">#REF!</definedName>
    <definedName name="Asset5" localSheetId="6">#REF!</definedName>
    <definedName name="Asset5" localSheetId="1">'[1]4. RAB'!#REF!</definedName>
    <definedName name="Asset5" localSheetId="0">#REF!</definedName>
    <definedName name="Asset5">#REF!</definedName>
    <definedName name="Asset6" localSheetId="3">#REF!</definedName>
    <definedName name="Asset6" localSheetId="4">#REF!</definedName>
    <definedName name="Asset6" localSheetId="6">#REF!</definedName>
    <definedName name="Asset6" localSheetId="1">'[1]4. RAB'!#REF!</definedName>
    <definedName name="Asset6" localSheetId="0">#REF!</definedName>
    <definedName name="Asset6">#REF!</definedName>
    <definedName name="Asset7" localSheetId="3">#REF!</definedName>
    <definedName name="Asset7" localSheetId="4">#REF!</definedName>
    <definedName name="Asset7" localSheetId="6">#REF!</definedName>
    <definedName name="Asset7" localSheetId="1">'[1]4. RAB'!#REF!</definedName>
    <definedName name="Asset7" localSheetId="0">#REF!</definedName>
    <definedName name="Asset7">#REF!</definedName>
    <definedName name="Asset8" localSheetId="3">#REF!</definedName>
    <definedName name="Asset8" localSheetId="4">#REF!</definedName>
    <definedName name="Asset8" localSheetId="6">#REF!</definedName>
    <definedName name="Asset8" localSheetId="1">'[1]4. RAB'!#REF!</definedName>
    <definedName name="Asset8" localSheetId="0">#REF!</definedName>
    <definedName name="Asset8">#REF!</definedName>
    <definedName name="Asset9" localSheetId="3">#REF!</definedName>
    <definedName name="Asset9" localSheetId="4">#REF!</definedName>
    <definedName name="Asset9" localSheetId="6">#REF!</definedName>
    <definedName name="Asset9" localSheetId="1">'[1]4. RAB'!#REF!</definedName>
    <definedName name="Asset9" localSheetId="0">#REF!</definedName>
    <definedName name="Asset9">#REF!</definedName>
    <definedName name="DNSP" localSheetId="3">[2]Outcomes!$B$2</definedName>
    <definedName name="DNSP" localSheetId="4">[2]Outcomes!$B$2</definedName>
    <definedName name="DNSP" localSheetId="6">[2]Outcomes!$B$2</definedName>
    <definedName name="DNSP">[2]Outcomes!$B$2</definedName>
    <definedName name="_xlnm.Print_Area" localSheetId="3">'1a. STPIS Reliability'!$B$1:$G$35</definedName>
    <definedName name="_xlnm.Print_Area" localSheetId="4">'1b. STPIS Customer Service'!$B$1:$H$32</definedName>
    <definedName name="_xlnm.Print_Area" localSheetId="5">'1c. STPIS Daily Performance'!$A$1:$R$378</definedName>
    <definedName name="_xlnm.Print_Area" localSheetId="6">'1e. STPIS Exclusions'!$B$1:$M$24</definedName>
    <definedName name="_xlnm.Print_Area" localSheetId="8">'2. Customer Service'!$A$1:$K$67</definedName>
    <definedName name="_xlnm.Print_Area" localSheetId="9">'4a. Network perf - Feeders'!$A$1:$X$228</definedName>
    <definedName name="_xlnm.Print_Area" localSheetId="1">Contents!$A$1:$N$18</definedName>
    <definedName name="_xlnm.Print_Area" localSheetId="0">Cover!$A$1:$I$44</definedName>
    <definedName name="YEAR" localSheetId="3">[2]Outcomes!$B$3</definedName>
    <definedName name="YEAR" localSheetId="4">[2]Outcomes!$B$3</definedName>
    <definedName name="YEAR" localSheetId="6">[2]Outcomes!$B$3</definedName>
    <definedName name="YEAR">[2]Outcomes!$B$3</definedName>
  </definedNames>
  <calcPr calcId="145621"/>
</workbook>
</file>

<file path=xl/calcChain.xml><?xml version="1.0" encoding="utf-8"?>
<calcChain xmlns="http://schemas.openxmlformats.org/spreadsheetml/2006/main">
  <c r="T220" i="63" l="1"/>
  <c r="R220" i="63"/>
  <c r="T198" i="63"/>
  <c r="R198" i="63"/>
  <c r="T99" i="63"/>
  <c r="R99" i="63"/>
  <c r="H65" i="58"/>
  <c r="B3" i="72"/>
  <c r="B1" i="72"/>
  <c r="B3" i="71"/>
  <c r="B1" i="71"/>
  <c r="H60" i="58"/>
  <c r="H51" i="58"/>
  <c r="H49" i="58"/>
  <c r="H46" i="58"/>
  <c r="H45" i="58"/>
  <c r="B3" i="70"/>
  <c r="B1" i="70"/>
  <c r="D54" i="70"/>
  <c r="D12" i="68"/>
  <c r="H54" i="58"/>
  <c r="D11" i="68"/>
  <c r="C13" i="68"/>
  <c r="B3" i="68"/>
  <c r="B3" i="60"/>
  <c r="B14" i="60"/>
  <c r="B15" i="60"/>
  <c r="B16" i="60"/>
  <c r="B17" i="60"/>
  <c r="B18" i="60"/>
  <c r="B19" i="60"/>
  <c r="B20" i="60"/>
  <c r="B21" i="60"/>
  <c r="B22" i="60"/>
  <c r="B23" i="60"/>
  <c r="B24" i="60"/>
  <c r="B25" i="60"/>
  <c r="B26" i="60"/>
  <c r="B27" i="60"/>
  <c r="B28" i="60"/>
  <c r="B29" i="60"/>
  <c r="B30" i="60"/>
  <c r="B31" i="60"/>
  <c r="B32" i="60"/>
  <c r="B33" i="60"/>
  <c r="B34" i="60"/>
  <c r="B35" i="60"/>
  <c r="B36" i="60"/>
  <c r="B37" i="60"/>
  <c r="B38" i="60"/>
  <c r="B39" i="60"/>
  <c r="B40" i="60"/>
  <c r="B41" i="60"/>
  <c r="B42" i="60"/>
  <c r="B43" i="60"/>
  <c r="B44" i="60"/>
  <c r="B45" i="60"/>
  <c r="B46" i="60"/>
  <c r="B47" i="60"/>
  <c r="B48" i="60"/>
  <c r="B49" i="60"/>
  <c r="B50" i="60"/>
  <c r="B51" i="60"/>
  <c r="B52" i="60"/>
  <c r="B53" i="60"/>
  <c r="B54" i="60"/>
  <c r="B55" i="60"/>
  <c r="B56" i="60"/>
  <c r="B57" i="60"/>
  <c r="B58" i="60"/>
  <c r="B59" i="60"/>
  <c r="B60" i="60"/>
  <c r="B61" i="60"/>
  <c r="B62" i="60"/>
  <c r="B63" i="60"/>
  <c r="B64" i="60"/>
  <c r="B65" i="60"/>
  <c r="B66" i="60"/>
  <c r="B67" i="60"/>
  <c r="B68" i="60"/>
  <c r="B69" i="60"/>
  <c r="B70" i="60"/>
  <c r="B71" i="60"/>
  <c r="B72" i="60"/>
  <c r="B73" i="60"/>
  <c r="B74" i="60"/>
  <c r="B75" i="60"/>
  <c r="B76" i="60"/>
  <c r="B77" i="60"/>
  <c r="B78" i="60"/>
  <c r="B79" i="60"/>
  <c r="B80" i="60"/>
  <c r="B81" i="60"/>
  <c r="B82" i="60"/>
  <c r="B83" i="60"/>
  <c r="B84" i="60"/>
  <c r="B85" i="60"/>
  <c r="B86" i="60"/>
  <c r="B87" i="60"/>
  <c r="B88" i="60"/>
  <c r="B89" i="60"/>
  <c r="B90" i="60"/>
  <c r="B91" i="60"/>
  <c r="B92" i="60"/>
  <c r="B93" i="60"/>
  <c r="B94" i="60"/>
  <c r="B95" i="60"/>
  <c r="B96" i="60"/>
  <c r="B97" i="60"/>
  <c r="B98" i="60"/>
  <c r="B99" i="60"/>
  <c r="B100" i="60"/>
  <c r="B101" i="60"/>
  <c r="B102" i="60"/>
  <c r="B103" i="60"/>
  <c r="B104" i="60"/>
  <c r="B105" i="60"/>
  <c r="B106" i="60"/>
  <c r="B107" i="60"/>
  <c r="B108" i="60"/>
  <c r="B109" i="60"/>
  <c r="B110" i="60"/>
  <c r="B111" i="60"/>
  <c r="B112" i="60"/>
  <c r="B113" i="60"/>
  <c r="B114" i="60"/>
  <c r="B115" i="60"/>
  <c r="B116" i="60"/>
  <c r="B117" i="60"/>
  <c r="B118" i="60"/>
  <c r="B119" i="60"/>
  <c r="B120" i="60"/>
  <c r="B121" i="60"/>
  <c r="B122" i="60"/>
  <c r="B123" i="60"/>
  <c r="B124" i="60"/>
  <c r="B125" i="60"/>
  <c r="B126" i="60"/>
  <c r="B127" i="60"/>
  <c r="B128" i="60"/>
  <c r="B129" i="60"/>
  <c r="B130" i="60"/>
  <c r="B131" i="60"/>
  <c r="B132" i="60"/>
  <c r="B133" i="60"/>
  <c r="B134" i="60"/>
  <c r="B135" i="60"/>
  <c r="B136" i="60"/>
  <c r="B137" i="60"/>
  <c r="B138" i="60"/>
  <c r="B139" i="60"/>
  <c r="B140" i="60"/>
  <c r="B141" i="60"/>
  <c r="B142" i="60"/>
  <c r="B143" i="60"/>
  <c r="B144" i="60"/>
  <c r="B145" i="60"/>
  <c r="B146" i="60"/>
  <c r="B147" i="60"/>
  <c r="B148" i="60"/>
  <c r="B149" i="60"/>
  <c r="B150" i="60"/>
  <c r="B151" i="60"/>
  <c r="B152" i="60"/>
  <c r="B153" i="60"/>
  <c r="B154" i="60"/>
  <c r="B155" i="60"/>
  <c r="B156" i="60"/>
  <c r="B157" i="60"/>
  <c r="B158" i="60"/>
  <c r="B159" i="60"/>
  <c r="B160" i="60"/>
  <c r="B161" i="60"/>
  <c r="B162" i="60"/>
  <c r="B163" i="60"/>
  <c r="B164" i="60"/>
  <c r="B165" i="60"/>
  <c r="B166" i="60"/>
  <c r="B167" i="60"/>
  <c r="B168" i="60"/>
  <c r="B169" i="60"/>
  <c r="B170" i="60"/>
  <c r="B171" i="60"/>
  <c r="B172" i="60"/>
  <c r="B173" i="60"/>
  <c r="B174" i="60"/>
  <c r="B175" i="60"/>
  <c r="B176" i="60"/>
  <c r="B177" i="60"/>
  <c r="B178" i="60"/>
  <c r="B179" i="60"/>
  <c r="B180" i="60"/>
  <c r="B181" i="60"/>
  <c r="B182" i="60"/>
  <c r="B183" i="60"/>
  <c r="B184" i="60"/>
  <c r="B185" i="60"/>
  <c r="B186" i="60"/>
  <c r="B187" i="60"/>
  <c r="B188" i="60"/>
  <c r="B189" i="60"/>
  <c r="B190" i="60"/>
  <c r="B191" i="60"/>
  <c r="B192" i="60"/>
  <c r="B193" i="60"/>
  <c r="B194" i="60"/>
  <c r="B195" i="60"/>
  <c r="B196" i="60"/>
  <c r="B197" i="60"/>
  <c r="B198" i="60"/>
  <c r="B199" i="60"/>
  <c r="B200" i="60"/>
  <c r="B201" i="60"/>
  <c r="B202" i="60"/>
  <c r="B203" i="60"/>
  <c r="B204" i="60"/>
  <c r="B205" i="60"/>
  <c r="B206" i="60"/>
  <c r="B207" i="60"/>
  <c r="B208" i="60"/>
  <c r="B209" i="60"/>
  <c r="B210" i="60"/>
  <c r="B211" i="60"/>
  <c r="B212" i="60"/>
  <c r="B213" i="60"/>
  <c r="B214" i="60"/>
  <c r="B215" i="60"/>
  <c r="B216" i="60"/>
  <c r="B217" i="60"/>
  <c r="B218" i="60"/>
  <c r="B219" i="60"/>
  <c r="B220" i="60"/>
  <c r="B221" i="60"/>
  <c r="B222" i="60"/>
  <c r="B223" i="60"/>
  <c r="B224" i="60"/>
  <c r="B225" i="60"/>
  <c r="B226" i="60"/>
  <c r="B227" i="60"/>
  <c r="B228" i="60"/>
  <c r="B229" i="60"/>
  <c r="B230" i="60"/>
  <c r="B231" i="60"/>
  <c r="B232" i="60"/>
  <c r="B233" i="60"/>
  <c r="B234" i="60"/>
  <c r="B235" i="60"/>
  <c r="B236" i="60"/>
  <c r="B237" i="60"/>
  <c r="B238" i="60"/>
  <c r="B239" i="60"/>
  <c r="B240" i="60"/>
  <c r="B241" i="60"/>
  <c r="B242" i="60"/>
  <c r="B243" i="60"/>
  <c r="B244" i="60"/>
  <c r="B245" i="60"/>
  <c r="B246" i="60"/>
  <c r="B247" i="60"/>
  <c r="B248" i="60"/>
  <c r="B249" i="60"/>
  <c r="B250" i="60"/>
  <c r="B251" i="60"/>
  <c r="B252" i="60"/>
  <c r="B253" i="60"/>
  <c r="B254" i="60"/>
  <c r="B255" i="60"/>
  <c r="B256" i="60"/>
  <c r="B257" i="60"/>
  <c r="B258" i="60"/>
  <c r="B259" i="60"/>
  <c r="B260" i="60"/>
  <c r="B261" i="60"/>
  <c r="B262" i="60"/>
  <c r="B263" i="60"/>
  <c r="B264" i="60"/>
  <c r="B265" i="60"/>
  <c r="B266" i="60"/>
  <c r="B267" i="60"/>
  <c r="B268" i="60"/>
  <c r="B269" i="60"/>
  <c r="B270" i="60"/>
  <c r="B271" i="60"/>
  <c r="B272" i="60"/>
  <c r="B273" i="60"/>
  <c r="B274" i="60"/>
  <c r="B275" i="60"/>
  <c r="B276" i="60"/>
  <c r="B277" i="60"/>
  <c r="B278" i="60"/>
  <c r="B279" i="60"/>
  <c r="B280" i="60"/>
  <c r="B281" i="60"/>
  <c r="B282" i="60"/>
  <c r="B283" i="60"/>
  <c r="B284" i="60"/>
  <c r="B285" i="60"/>
  <c r="B286" i="60"/>
  <c r="B287" i="60"/>
  <c r="B288" i="60"/>
  <c r="B289" i="60"/>
  <c r="B290" i="60"/>
  <c r="B291" i="60"/>
  <c r="B292" i="60"/>
  <c r="B293" i="60"/>
  <c r="B294" i="60"/>
  <c r="B295" i="60"/>
  <c r="B296" i="60"/>
  <c r="B297" i="60"/>
  <c r="B298" i="60"/>
  <c r="B299" i="60"/>
  <c r="B300" i="60"/>
  <c r="B301" i="60"/>
  <c r="B302" i="60"/>
  <c r="B303" i="60"/>
  <c r="B304" i="60"/>
  <c r="B305" i="60"/>
  <c r="B306" i="60"/>
  <c r="B307" i="60"/>
  <c r="B308" i="60"/>
  <c r="B309" i="60"/>
  <c r="B310" i="60"/>
  <c r="B311" i="60"/>
  <c r="B312" i="60"/>
  <c r="B313" i="60"/>
  <c r="B314" i="60"/>
  <c r="B315" i="60"/>
  <c r="B316" i="60"/>
  <c r="B317" i="60"/>
  <c r="B318" i="60"/>
  <c r="B319" i="60"/>
  <c r="B320" i="60"/>
  <c r="B321" i="60"/>
  <c r="B322" i="60"/>
  <c r="B323" i="60"/>
  <c r="B324" i="60"/>
  <c r="B325" i="60"/>
  <c r="B326" i="60"/>
  <c r="B327" i="60"/>
  <c r="B328" i="60"/>
  <c r="B329" i="60"/>
  <c r="B330" i="60"/>
  <c r="B331" i="60"/>
  <c r="B332" i="60"/>
  <c r="B333" i="60"/>
  <c r="B334" i="60"/>
  <c r="B335" i="60"/>
  <c r="B336" i="60"/>
  <c r="B337" i="60"/>
  <c r="B338" i="60"/>
  <c r="B339" i="60"/>
  <c r="B340" i="60"/>
  <c r="B341" i="60"/>
  <c r="B342" i="60"/>
  <c r="B343" i="60"/>
  <c r="B344" i="60"/>
  <c r="B345" i="60"/>
  <c r="B346" i="60"/>
  <c r="B347" i="60"/>
  <c r="B348" i="60"/>
  <c r="B349" i="60"/>
  <c r="B350" i="60"/>
  <c r="B351" i="60"/>
  <c r="B352" i="60"/>
  <c r="B353" i="60"/>
  <c r="B354" i="60"/>
  <c r="B355" i="60"/>
  <c r="B356" i="60"/>
  <c r="B357" i="60"/>
  <c r="B358" i="60"/>
  <c r="B359" i="60"/>
  <c r="B360" i="60"/>
  <c r="B361" i="60"/>
  <c r="B362" i="60"/>
  <c r="B363" i="60"/>
  <c r="B364" i="60"/>
  <c r="B365" i="60"/>
  <c r="B366" i="60"/>
  <c r="B367" i="60"/>
  <c r="B368" i="60"/>
  <c r="B369" i="60"/>
  <c r="B370" i="60"/>
  <c r="B371" i="60"/>
  <c r="B372" i="60"/>
  <c r="B373" i="60"/>
  <c r="B374" i="60"/>
  <c r="B375" i="60"/>
  <c r="B376" i="60"/>
  <c r="B377" i="60"/>
  <c r="B378" i="60"/>
  <c r="B3" i="50"/>
  <c r="B3" i="58"/>
  <c r="B3" i="63"/>
  <c r="B3" i="47"/>
  <c r="B1" i="68"/>
  <c r="B1" i="60"/>
  <c r="B1" i="50"/>
  <c r="B1" i="58"/>
  <c r="B1" i="63"/>
  <c r="B1" i="47"/>
  <c r="G34" i="47"/>
  <c r="F34" i="47"/>
  <c r="E34" i="47"/>
  <c r="D34" i="47"/>
  <c r="C34" i="47"/>
  <c r="C31" i="68"/>
  <c r="C22" i="68"/>
  <c r="D13" i="68"/>
</calcChain>
</file>

<file path=xl/sharedStrings.xml><?xml version="1.0" encoding="utf-8"?>
<sst xmlns="http://schemas.openxmlformats.org/spreadsheetml/2006/main" count="1441" uniqueCount="696">
  <si>
    <t>Customer service</t>
  </si>
  <si>
    <t>CBD</t>
  </si>
  <si>
    <t>Urban</t>
  </si>
  <si>
    <t>Table 1: Telephone answering</t>
  </si>
  <si>
    <t>Table 2:  New connections</t>
  </si>
  <si>
    <t>Table 3: Streetlight repair</t>
  </si>
  <si>
    <t>Reliability</t>
  </si>
  <si>
    <t>Network categorisation</t>
  </si>
  <si>
    <t>Rural short</t>
  </si>
  <si>
    <t>Rural long</t>
  </si>
  <si>
    <t>Whole network</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</si>
  <si>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</si>
  <si>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</si>
  <si>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</si>
  <si>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</si>
  <si>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</si>
  <si>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</si>
  <si>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</si>
  <si>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</si>
  <si>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</si>
  <si>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</si>
  <si>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</si>
  <si>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</si>
  <si>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</si>
  <si>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</si>
  <si>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</si>
  <si>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</si>
  <si>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</si>
  <si>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</si>
  <si>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</si>
  <si>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</si>
  <si>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</si>
  <si>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</si>
  <si>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</si>
  <si>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</si>
  <si>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</si>
  <si>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</si>
  <si>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</si>
  <si>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</si>
  <si>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</si>
  <si>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</si>
  <si>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</si>
  <si>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</si>
  <si>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</si>
  <si>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</si>
  <si>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</si>
  <si>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</si>
  <si>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Connections</t>
  </si>
  <si>
    <t>Reliability of supply</t>
  </si>
  <si>
    <t>Street lights</t>
  </si>
  <si>
    <t>Street lights "out" during period</t>
  </si>
  <si>
    <t>Street lights not repaired by "fix by" date</t>
  </si>
  <si>
    <t>Low reliability payments - 20 hours - number</t>
  </si>
  <si>
    <t>Low reliability payments - 30 hours - number</t>
  </si>
  <si>
    <t>Low reliability payments - 60 hours - number</t>
  </si>
  <si>
    <t>Low reliability payments - 10 events - number</t>
  </si>
  <si>
    <t>Low reliability payments - 15 events - number</t>
  </si>
  <si>
    <t>Low reliability payments - 30 events - number</t>
  </si>
  <si>
    <t>Low reliability payments - 24 momentary events - number</t>
  </si>
  <si>
    <t>Low reliability payments - 36 momentary events - number</t>
  </si>
  <si>
    <t>Connections - GSL payments - 1-4 day delay - number</t>
  </si>
  <si>
    <t>Connections - GSL payments - 5+ day delay - number</t>
  </si>
  <si>
    <t>Appointments - GSL payments - number</t>
  </si>
  <si>
    <t>Customer arranged appointments Central - number</t>
  </si>
  <si>
    <t>Appointments not met within 15 minutes of agreed time - number</t>
  </si>
  <si>
    <t>Low reliability payments - 20 hours - ($)</t>
  </si>
  <si>
    <t>Low reliability payments - 30 hours - ($)</t>
  </si>
  <si>
    <t>Low reliability payments - 60 hours - ($)</t>
  </si>
  <si>
    <t>Low reliability payments - 10 events - ($)</t>
  </si>
  <si>
    <t>Low reliability payments - 15 events - ($)</t>
  </si>
  <si>
    <t>Low reliability payments - 30 events - ($)</t>
  </si>
  <si>
    <t>Low reliability payments - 24 momentary events - ($)</t>
  </si>
  <si>
    <t>Low reliability payments - 36 momentary events - ($)</t>
  </si>
  <si>
    <t>Connections - GSL payments - 1-4 day delay - ($)</t>
  </si>
  <si>
    <t>Connections - GSL payments - 5+ day delay - ($)</t>
  </si>
  <si>
    <t>Appointments - GSL payments - ($)</t>
  </si>
  <si>
    <t>Street lights - GSL payments - ($)</t>
  </si>
  <si>
    <t>Street lights - GSL payments - number</t>
  </si>
  <si>
    <t>Total GSL payments made ($)</t>
  </si>
  <si>
    <t>Customer numbers at the start of period</t>
  </si>
  <si>
    <t>Customer numbers at the end of period</t>
  </si>
  <si>
    <t>Average distribution customer numbers</t>
  </si>
  <si>
    <t>Feeder ID / name</t>
  </si>
  <si>
    <t>Planned interruptions</t>
  </si>
  <si>
    <t>Weather</t>
  </si>
  <si>
    <t>Equipment failure</t>
  </si>
  <si>
    <t>Operational error</t>
  </si>
  <si>
    <t>Vegetation</t>
  </si>
  <si>
    <t>Animals</t>
  </si>
  <si>
    <t>Third party impacts</t>
  </si>
  <si>
    <t>Transmission failure</t>
  </si>
  <si>
    <t>Load shedding</t>
  </si>
  <si>
    <t>Inter-distributor connection failure</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</si>
  <si>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</si>
  <si>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</si>
  <si>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</si>
  <si>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</si>
  <si>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</si>
  <si>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</si>
  <si>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</si>
  <si>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</si>
  <si>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</si>
  <si>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</si>
  <si>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</si>
  <si>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</si>
  <si>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</si>
  <si>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</si>
  <si>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</si>
  <si>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</si>
  <si>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</si>
  <si>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</si>
  <si>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</si>
  <si>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</si>
  <si>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</si>
  <si>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</si>
  <si>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</si>
  <si>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</si>
  <si>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</si>
  <si>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</si>
  <si>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</si>
  <si>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</si>
  <si>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</si>
  <si>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Table 1: Exclusions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</si>
  <si>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</si>
  <si>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</si>
  <si>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</si>
  <si>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</si>
  <si>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</si>
  <si>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</si>
  <si>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</si>
  <si>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</si>
  <si>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</si>
  <si>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</si>
  <si>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</si>
  <si>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</si>
  <si>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</si>
  <si>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</si>
  <si>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</si>
  <si>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</si>
  <si>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</si>
  <si>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</si>
  <si>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</si>
  <si>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</si>
  <si>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</si>
  <si>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STPIS Data Reporting - AER Definitions</t>
  </si>
  <si>
    <t xml:space="preserve">STPIS Data Reporting </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</si>
  <si>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</si>
  <si>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</si>
  <si>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</si>
  <si>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</si>
  <si>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</si>
  <si>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Annual Feeder Reliability</t>
  </si>
  <si>
    <t>Table 1 Annual Feeder Reliability Data</t>
  </si>
  <si>
    <t xml:space="preserve">Customer Service </t>
  </si>
  <si>
    <t>Date of event
(DD/MM/YYYY)</t>
  </si>
  <si>
    <t xml:space="preserve">Please provide separate explanation to confirm the outage was not due to inadequate transmission connection planning </t>
  </si>
  <si>
    <t>Description of the service area for the feeder</t>
  </si>
  <si>
    <t>Total</t>
  </si>
  <si>
    <t>Total number of unplanned outages</t>
  </si>
  <si>
    <t>Total number of momentary feeder outages</t>
  </si>
  <si>
    <t>Street lights – number of business days to repair</t>
  </si>
  <si>
    <r>
      <t>Planned interruptions - 4 business</t>
    </r>
    <r>
      <rPr>
        <sz val="10"/>
        <color indexed="10"/>
        <rFont val="Arial"/>
        <family val="2"/>
      </rPr>
      <t xml:space="preserve"> </t>
    </r>
    <r>
      <rPr>
        <sz val="10"/>
        <color indexed="9"/>
        <rFont val="Arial"/>
        <family val="2"/>
      </rPr>
      <t>days notice not given</t>
    </r>
  </si>
  <si>
    <t>Street lights not repaired in 2 business days</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</si>
  <si>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</si>
  <si>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</si>
  <si>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</si>
  <si>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</si>
  <si>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</si>
  <si>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Total unplanned minutes off supply</t>
  </si>
  <si>
    <t>Length of high voltage distribution lines (overhead)</t>
  </si>
  <si>
    <t>Length of high voltage distribution lines (underground)</t>
  </si>
  <si>
    <t>Maximum demand
(MVA)</t>
  </si>
  <si>
    <t>Energy not supplied (unplanned)
(MWh)</t>
  </si>
  <si>
    <t>Energy not supplied (planned)
(MWh)</t>
  </si>
  <si>
    <t>Low Reliability Feeder (SAIDI)</t>
  </si>
  <si>
    <t>Duration of interruption
(unplanned) (mins)</t>
  </si>
  <si>
    <t>Number of  interruptions (unplanned)</t>
  </si>
  <si>
    <t>Total (after removing excluded events and MED)</t>
  </si>
  <si>
    <t>Faulty streetlights not repaired within 2 business days of fault report or agreed date</t>
  </si>
  <si>
    <t>Percentage of faulty streetlights not repaired within 2 business days of fault report or agreed date</t>
  </si>
  <si>
    <t>Electricity DNSP Annual Reporting Template</t>
  </si>
  <si>
    <t>Cover sheet</t>
  </si>
  <si>
    <t>1a. STPIS - Reliability</t>
  </si>
  <si>
    <t>1b. STPIS - Customer service</t>
  </si>
  <si>
    <t>1c. STPIS - Daily performance</t>
  </si>
  <si>
    <t>1e. STPIS - Exclusions</t>
  </si>
  <si>
    <t>1f. STPIS - GSL</t>
  </si>
  <si>
    <t>This information is collected to inform the application of the STPIS to the DNSP in future regulatory periods. The information is also collected to monitor network performance, and may be used in performance reports.</t>
  </si>
  <si>
    <t>Table 4: Distribution customer numbers</t>
  </si>
  <si>
    <t>Total - after removing excluded events</t>
  </si>
  <si>
    <t>Cause of event</t>
  </si>
  <si>
    <t>Outage ID</t>
  </si>
  <si>
    <t>Table 1 Guaranteed service levels - jurisdictional GSL scheme</t>
  </si>
  <si>
    <t>Did the AER's GSL Scheme apply at any time during the regulatory year?</t>
  </si>
  <si>
    <t>No</t>
  </si>
  <si>
    <r>
      <t xml:space="preserve">If the AER's GSL scheme applied at any time during the regulatory year, table 2 must be completed. </t>
    </r>
    <r>
      <rPr>
        <b/>
        <sz val="10"/>
        <rFont val="Arial"/>
        <family val="2"/>
      </rPr>
      <t>Do not complete</t>
    </r>
    <r>
      <rPr>
        <sz val="10"/>
        <rFont val="Arial"/>
        <family val="2"/>
      </rPr>
      <t xml:space="preserve"> table 2 if the AER's GSL scheme did not apply during the regulatory year.</t>
    </r>
  </si>
  <si>
    <t>Table 2: Guaranteed service levels - AER GSL scheme</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</si>
  <si>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</si>
  <si>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</si>
  <si>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</si>
  <si>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</si>
  <si>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</si>
  <si>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</si>
  <si>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</si>
  <si>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</si>
  <si>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</si>
  <si>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</si>
  <si>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</si>
  <si>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</si>
  <si>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</si>
  <si>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</si>
  <si>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</si>
  <si>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</si>
  <si>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</si>
  <si>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</si>
  <si>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</si>
  <si>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</si>
  <si>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</si>
  <si>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</si>
  <si>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</si>
  <si>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</si>
  <si>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Guaranteed Service Level</t>
  </si>
  <si>
    <t>Total unplanned customer minutes off supply (Mins)</t>
  </si>
  <si>
    <t>Effect on unplanned MAIFI</t>
  </si>
  <si>
    <t>Note</t>
  </si>
  <si>
    <t>(1) The sum of the number of distribution customers for each feeder category may not equal the average distribution customer numbers shown on sheet 1a, due to rounding.</t>
  </si>
  <si>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</si>
  <si>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</si>
  <si>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</si>
  <si>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</si>
  <si>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</si>
  <si>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</si>
  <si>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</si>
  <si>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</si>
  <si>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</si>
  <si>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Momentary interruptions due to feeder outages (MAIFI) (including excluded events and MEDs)</t>
  </si>
  <si>
    <t>Momentary interruptions due to feeder outages
(MAIFI)
(after removing excluded events and MEDs)</t>
  </si>
  <si>
    <t>Table 1: Planned outages</t>
  </si>
  <si>
    <t>Reliability - planned outages</t>
  </si>
  <si>
    <r>
      <t>Number of distribution customers</t>
    </r>
    <r>
      <rPr>
        <b/>
        <vertAlign val="superscript"/>
        <sz val="8"/>
        <color indexed="9"/>
        <rFont val="Arial"/>
        <family val="2"/>
      </rPr>
      <t>(1)</t>
    </r>
  </si>
  <si>
    <t>SAIDI</t>
  </si>
  <si>
    <t xml:space="preserve">SAIFI  </t>
  </si>
  <si>
    <t>Effect on unplanned MAIFI (by feeder classification)</t>
  </si>
  <si>
    <t>Event category (use exclusion categories listed in section 3.3(a) of the AER's STPIS)</t>
  </si>
  <si>
    <t>Definitions</t>
  </si>
  <si>
    <t>Appendix C – non- financial templates</t>
  </si>
  <si>
    <t>Definition</t>
  </si>
  <si>
    <t>STPIS</t>
  </si>
  <si>
    <t>SAIDI System Average Interruption Duration Index</t>
  </si>
  <si>
    <t>As per the STPIS: the sum of the duration of each sustained interruption (in minutes) divided by the total number of distribution customers as defined in the service target performance incentive scheme</t>
  </si>
  <si>
    <t>SAIFI System Average Interruption Frequency Index</t>
  </si>
  <si>
    <t>As per the STPIS: the total number of sustained interruptions divided by the total number of distribution customers as defined in the service target performance incentive scheme</t>
  </si>
  <si>
    <t>MAIFI Momentary Average Interruption Frequency Index</t>
  </si>
  <si>
    <t>As per the ESCV's Information specification (Service performance) for Victorian Electricity Distributors,  1 January 2009, p. 30:
The total number of momentary interruptions divided by the total number of distribution customers. 
The number of Distribution Customers used to derive MAIFI should reflect the relevant network type:
• Whole network – total Distribution Customers
• Network classification (CBD/Urban/Rural short/Rural long) – CBD/Urban/Rural short/Rural long Customers respectively
• Individual Feeder – Customers on that feeder.</t>
  </si>
  <si>
    <t xml:space="preserve">The following classification of the network as:
- CBD: network is predominantly commercial, high-rise buildings, supplied by a predominantly underground distribution network containing significant interconnection and redundancy when compared to urban areas.
- Urban: the network is not a CBD network, with actual maximum demand over the reporting period per total feeder (network) route length greater than 0.3 MVA/km;
- Rural Short: not a CBD or urban network with a network route length less than 200 km;
- Rural Long: not a CBD or urban network with a total network route length greater than 200 km.
or as otherwise agreed with by the AER </t>
  </si>
  <si>
    <t>The number of Distribution Customers, measured on the first day of the Relevant Regulatory Year.</t>
  </si>
  <si>
    <t>The number of Distribution Customers, measured on the last day of the Relevant Regulatory Year.</t>
  </si>
  <si>
    <t>Exclusion category/ Excluded event/Event category</t>
  </si>
  <si>
    <t>The exclusions allowed under clauses 3.3 and 5.4 of the service target performance incentive scheme that applies to the DNSP.</t>
  </si>
  <si>
    <t>MED - Major Event Day</t>
  </si>
  <si>
    <t>As per the STPIS, Appendix D.</t>
  </si>
  <si>
    <t>Distribution Customer/Customer</t>
  </si>
  <si>
    <t>A Distribution Customer (with active accounts) with an active National Metering Identifier (NMI).</t>
  </si>
  <si>
    <t>the total number of calls to the fault line to be reported, including any answered by an automated response service and terminated without being answered by an operator. Excludes missed calls where the fault line is overloaded.</t>
  </si>
  <si>
    <t>The number of calls to the fault line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</si>
  <si>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The number of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an automated queuing system (automated or otherwise) does not constitute a response.</t>
  </si>
  <si>
    <t>New connections - number</t>
  </si>
  <si>
    <t>Total number of connections to customers' premises (excluding re-energisations).</t>
  </si>
  <si>
    <t>New connections - number not provided on or before the agreed date</t>
  </si>
  <si>
    <t>The number of connections to customers' premises (excluding re-energisations) made after the date agreed to with the customer</t>
  </si>
  <si>
    <t>Streetlight repair - number of streetlights</t>
  </si>
  <si>
    <t>The total number of street lights</t>
  </si>
  <si>
    <t>Streetlight repair - number of streetlight faults</t>
  </si>
  <si>
    <t>The number of streetlights reported by customers as not working in the reporting period</t>
  </si>
  <si>
    <t>Streetlight repair - number of streetlight faults reported by person who is the occupier of an immediately neighbouring residence or is the proprietor of an immediately neighbouring business</t>
  </si>
  <si>
    <t>Streetlight repair - Faulty streetlights not repaired within 5 business days of fault report or agreed date</t>
  </si>
  <si>
    <t>The number of streetlights reported as not working within the reporting period that were not repaired within 5 days of the fault report, or were not repaired by the agreed date</t>
  </si>
  <si>
    <t>Feeder ID/name</t>
  </si>
  <si>
    <t>The unique code or feeder identifier that the DNSP uses internally.</t>
  </si>
  <si>
    <t>Outage ID/Event ID</t>
  </si>
  <si>
    <t>The unique identifier for an outage used by the DNSP.</t>
  </si>
  <si>
    <t>Interruption</t>
  </si>
  <si>
    <t>Any planned or unplanned, monetary on sustained, loss of electricity supply to a customer associated with an outage of any part of the electricity supply network, including generation facilities and transmission networks, of more than 0.5 seconds (as recorded by equipment such as SCADA or, where such equipment does not exist, at the time of the first customer call relating to the network outage), including outages affecting a single premises; and
not including subsequent interruptions caused by network switching during fault finding.
An interruption ends when supply is again generally available to the customer.</t>
  </si>
  <si>
    <t>Duration of interruption (unplanned) (mins)</t>
  </si>
  <si>
    <t>The duration of an unplanned interruption experienced by a customer.</t>
  </si>
  <si>
    <t>The sum of the duration of each unplanned interruption experienced by customers on a feeder, including single premise outages but not including momentary interruptions.</t>
  </si>
  <si>
    <t>Unplanned MAIFI for the event on the identified feeder.</t>
  </si>
  <si>
    <t>STPIS - GSL</t>
  </si>
  <si>
    <t>AER GSL scheme</t>
  </si>
  <si>
    <t>The Guaranteed service level component, in chapter 6 of the AER, Electricity distribution network service providers Service target performance incentive scheme, November 2009.</t>
  </si>
  <si>
    <t>All other terms</t>
  </si>
  <si>
    <t>As per the AER GSL Scheme, or the Victorian jurisdictional GSL scheme.</t>
  </si>
  <si>
    <t>Victorian jurisdictional GSL scheme</t>
  </si>
  <si>
    <t>As per the Victorian Electricity Distribution Code and the Public Lighting Code.</t>
  </si>
  <si>
    <t>The number of over-voltage events, due to high voltage injection, in the distribution or transmission system leading to at least one customer complaint</t>
  </si>
  <si>
    <t>The estimated number of customers affected by over-voltage events due to high voltage injection, based on customer’s with confirmed damage (including estimated damage) as investigated by the DNSP</t>
  </si>
  <si>
    <t>The number of over-voltage events, due to lightning, in the distribution or transmission system leading to at least one customer complaint</t>
  </si>
  <si>
    <t>The estimated number of customers affected by over-voltage events due to lightning, based on customer with confirmed damage (including estimated damage) and investigated by the DNSP</t>
  </si>
  <si>
    <t>The number of over-voltage events, due to voltage regulation or other cause, in the distribution or transmission system leading to at least one customer complaint, including events due to an unknown cause</t>
  </si>
  <si>
    <t>The estimated number of customers affected by over-voltage events due to voltage regulations or other causes (including events due to unknown causes), based on confirmed damage (including estimated damage)  and investigated by the DNSP</t>
  </si>
  <si>
    <t>The aggregate number, in the Relevant Regulatory Year, of variations at each monitored location in a zone substation, outside of the standard nominal voltage range or set point voltage under steady state (greater than or equal to 1 minute) conditions</t>
  </si>
  <si>
    <t>The aggregate number, in the Relevant Regulatory Year, of variations at each monitored location in a zone substation, outside of the standard nominal voltage range or set point voltage, and with a duration greater than or equal to 10 seconds and less than 1 minute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</si>
  <si>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variation during that excursion is less than 70% of the nominal voltage or set point voltage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</si>
  <si>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during that excursion is less than 80% of the nominal voltage or set point voltage</t>
  </si>
  <si>
    <t>The aggregate number, in the Relevant Regulatory Year, of variations at each monitored location in a zone substation, outside of the standard nominal voltage range or set point voltage and with a duration greater than or equal to 0.01 seconds (0.5 cycles) and less than 10 seconds, and where the minimum voltage variation during that excursion is less than 90% of the nominal voltage or set point voltage</t>
  </si>
  <si>
    <t>The aggregate number, in the Relevant Regulatory Year, of variations at each monitored location on a feeder, outside the standard nominal voltage range or set point voltage under steady state (greater than or equal to 1 minute) conditions</t>
  </si>
  <si>
    <t>The percentage of zone substations with recorders installed at the end of each Relevant Regulatory Year</t>
  </si>
  <si>
    <t>The percentage of feeders required to be monitored (i.e. one feeder supplied from each zone substation) that have recorders installed at the end of each Relevant Regulatory Year</t>
  </si>
  <si>
    <t>Complaint</t>
  </si>
  <si>
    <t>A written or verbal expression of dissatisfaction about an action, a proposed action, or a failure to act by a distributor, its employees or contractors. This includes failure by a distributor to observe its published practices or procedures</t>
  </si>
  <si>
    <t>The total number of complaints made to the DNSP where the complaint raised issues about voltage variations.</t>
  </si>
  <si>
    <t>Complaints by category - Low voltage supply</t>
  </si>
  <si>
    <t>The proportion of complaints made to the DNSP where the complainant raised issues about low voltage supply</t>
  </si>
  <si>
    <t>Complaints by category - Voltage dips</t>
  </si>
  <si>
    <t>Complaints by category - Voltage swell</t>
  </si>
  <si>
    <t>The proportion of complaints made to the DNSP where the complainant raised issues about voltage swell</t>
  </si>
  <si>
    <t>Complaints by category - Voltage spike (impulsive transient)</t>
  </si>
  <si>
    <t>The proportion of complaints made to the DNSP where the complainant raised issues about voltage spikes (impulsive transient)</t>
  </si>
  <si>
    <t>Complaints by category - TV or radio interference</t>
  </si>
  <si>
    <t>The proportion of complaints made to the DNSP where the complainant raised issues about TV or radio interference</t>
  </si>
  <si>
    <t>Complaints by category - Noise from appliances</t>
  </si>
  <si>
    <t>The proportion of complaints made to the DNSP where the complainant raised issues about noise from appliances</t>
  </si>
  <si>
    <t>Complaints by category - Other</t>
  </si>
  <si>
    <t>The proportion of complaints made to the DNSP where the complainant raised issues about any matter that is not low voltage supply, voltage dips, volctage swell, voltage spike, TV or radio interference or noise from appliances.</t>
  </si>
  <si>
    <t>Complaints by Likely Cause - Network equipment faulty</t>
  </si>
  <si>
    <t>The proportion of complaints where the event that gave rise to the complaint was likely to be faulty network equipment</t>
  </si>
  <si>
    <t>Complaints by Likely Cause - Network interference by NSP equipment</t>
  </si>
  <si>
    <t>The proportion of complaints where the event that gave rise to the complaint was likely to be network interference by NSP equipment</t>
  </si>
  <si>
    <t>Complaints by Likely Cause - Network interference by another customer</t>
  </si>
  <si>
    <t>The proportion of complaints where the event that gave rise to the complaint was likely to be network interference by another customer</t>
  </si>
  <si>
    <t>Complaints by Likely Cause - Network limitation</t>
  </si>
  <si>
    <t>The proportion of complaints where the event that gave rise to the complaint was likely to be a network limitation</t>
  </si>
  <si>
    <t>Complaints by Likely Cause - Customer internal problem</t>
  </si>
  <si>
    <t xml:space="preserve">The proportion of complaints where the event that gave rise to the complaint was likely to be a customer internal problem </t>
  </si>
  <si>
    <t>Complaints by Likely Cause - No problem identified</t>
  </si>
  <si>
    <t>The proportion of complaints where the event that gave rise to the complaint was not able to be identified</t>
  </si>
  <si>
    <t>Complaints by Likely Cause - Environmental</t>
  </si>
  <si>
    <t>The proportion of complaints where the event that gave rise to the complaint was likely to be environmental</t>
  </si>
  <si>
    <t>Complaints by Likely Cause - Other</t>
  </si>
  <si>
    <t>The proportion of complaints where the event that gave rise to the complaint was likely to be a cause other than faulty network equipment, network interference by NSP equipment, network interference by another customer, a network limitation, a customer internal problem, environmental, or not able to be identified.</t>
  </si>
  <si>
    <t>The total number of street lights reported by customers as not working over the year, divided by twelve</t>
  </si>
  <si>
    <t>The average number of days to repair street lights that were reported as not working</t>
  </si>
  <si>
    <t>The average time in seconds from when calls enter the system (including that time when a call may be ringing unanswered) and the caller speaks to a human operator or is connected to an interactive service that provides the information requested</t>
  </si>
  <si>
    <t>Calls abandoned</t>
  </si>
  <si>
    <t>The number of calls abandoned by the customer within 30 seconds of the call being queued for response by a human operator</t>
  </si>
  <si>
    <t>(calls abandoned/calls to call centre fault line)* 100</t>
  </si>
  <si>
    <t>The number of times that the call centre queuing system is inadequate to queue all incoming calls</t>
  </si>
  <si>
    <t>The number of complaints relating to the reliability of supply</t>
  </si>
  <si>
    <t>The number of complaints relating to the technical quality of supply</t>
  </si>
  <si>
    <t>The number of complaints about:
(a) the quality and timeliness of a new connection; and
(b) the cost, timeliness and quality of augmentation works</t>
  </si>
  <si>
    <t>The number of complaints that are not under the categories of 'connection &amp; augmentation', 'reliability of supply', 'quality of supply' and 'administrative process or customer service'</t>
  </si>
  <si>
    <t>Network performance (outages, feeders, WSC, reliability)</t>
  </si>
  <si>
    <t>Unplanned outage</t>
  </si>
  <si>
    <t>The number of unplanned events causing interruptions on the DNSP's network, including deliberate interruptions in response to an emergency event but does not include:
(a) momentary outages and single premise outages
(b) subsequent outages caused by network switching during fault finding.</t>
  </si>
  <si>
    <t>Planned outage</t>
  </si>
  <si>
    <t>Outage</t>
  </si>
  <si>
    <t>An event causing an interuption</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</si>
  <si>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km.or as otherwise agreed with by the AER.</t>
  </si>
  <si>
    <t>Duration of interruption</t>
  </si>
  <si>
    <t>The sum of the duration of each unplanned interruption experienced by Customers on a Feeder, including single premise outages but not including momentary interruptions.</t>
  </si>
  <si>
    <t>Description of feeder service area</t>
  </si>
  <si>
    <t>A description of the location of the Feeder</t>
  </si>
  <si>
    <t>Number of distribution customers</t>
  </si>
  <si>
    <t>The average of the number of Distribution Customers at the beginning of each Relevant Regulatory Year and the number of Distribution Customers at the end of the Relevant Regulatory Year.</t>
  </si>
  <si>
    <t>The route length (measured in kilometres) of overhead lines in service (the total length of Feeders including all spurs), where each SWER line, single-phase line, and three-phase line counts as one line. A double circuit line counts as two lines.</t>
  </si>
  <si>
    <t>The route length (measured in kilometres) of underground lines in service (the total length of Feeders including all spurs), where each SWER line, single-phase line, and three-phase line counts as one line. A double circuit line counts as two lines.</t>
  </si>
  <si>
    <t>Maximum demand (MVA)</t>
  </si>
  <si>
    <t>The recorded maximum demand for the Feeder.</t>
  </si>
  <si>
    <t>Energy not supplied (unplanned) (MWh)</t>
  </si>
  <si>
    <t>The estimate of energy not supplied (due to unplanned outage) to be based on average Customer demand (multiplied by number of customers interrupted and the duration of the interruption). Average Customer demand to be determined from (in order of preference):
(a) average consumption of the Customers interrupted based on their billing history
(b) Feeder demand at the time of the interruption divided by the number of Customers on the Feeder
(c) average consumption of Customers on the Feeder based on their billing history
(d) average feeder demand derived from Feeder maximum demand  and estimated load factor, divided by the number of customers on the Feeder.</t>
  </si>
  <si>
    <t>Energy not supplied (planned) (MWh)</t>
  </si>
  <si>
    <t>Total energy not supplied (measured in MWh) minus Energy not supplied - Unplanned.</t>
  </si>
  <si>
    <t>Unplanned interruptions (SAIFI)</t>
  </si>
  <si>
    <t>The total number of unplanned sustained Customer interruptions divided by the total number of Distribution Customers. Unplanned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</si>
  <si>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Planned interruptions (SAIFI)</t>
  </si>
  <si>
    <t>The total number of planned sustained Customer interruptions divided by the total number of Distribution Customers. 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</si>
  <si>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 xml:space="preserve">The number of feeder outages of less than or equal to 1 minute (where each sequence of auto-reclose attempts resulting in a successful auto re-close is counted as one outage), but greater than 0.5 seconds, in duration, including any outage of an entire feeder (including due to a sub-transmission fault) that results in an interruption, and does not include an outage of a feeder section. Each sequence of auto-reclose attempts resulting in a successful auto re-close is counted as one momentary outage if the sequence is completed in no more than one minute. Re-closes that are followed by lockout are to be excluded from the momentary outage indicator. </t>
  </si>
  <si>
    <t>Total number of momentary feeder section outages</t>
  </si>
  <si>
    <t xml:space="preserve">The number of feeder section outages of less than or equal to 1 minute (where each sequence of auto-reclose attempts resulting in a successful auto re-close is counted as one outage), but greater than 0.5 seconds, in duration, including outages of a feeder section that result in an interruption but does not include feeder outages;Each sequence of auto-reclose attempts resulting in a successful auto re-close is counted as one momentary outage if the sequence is completed in no more than one minute. Re-closes that are followed by lockout are to be excluded from the momentary outage indicator. </t>
  </si>
  <si>
    <t>Momentary Interruptions</t>
  </si>
  <si>
    <t>the sum of Momentary Interruptions Due to Feeder Outages and Momentary Interruptions Due to Feeder Section Outages</t>
  </si>
  <si>
    <t xml:space="preserve">Momentary interruptions due to feeder outages </t>
  </si>
  <si>
    <t>the number of interruptions caused by momentary feeder outages</t>
  </si>
  <si>
    <t>A Yes or No answer describing whether the annual reported SAIDI for a feeder is above or below the reporting threshold:
CBD Feeder - 70, where the number of interuptions is greater than 1;
Urban - 270;
Short rural - 600;
Long rural - 850.
An answer of Yes is required if the reported SAIDI exceeds the threshold, and an answer of No is required if the reported SAIDI is less than or equal to the threshold. This definition includes both planned and unplanned SAIDI.</t>
  </si>
  <si>
    <t>Planned SAIDI</t>
  </si>
  <si>
    <t xml:space="preserve">The sum of the duration of each planned sustained customer interruption (in minutes) divided by the total number of Distribution Customers.
Planned SAIDI excludes momentary interruptions (one minute or less).  
The number of Distribution Customers used to derive SAIDI should reflect the relevant network type:
• Whole network – total Distribution Customers
• Network classification (CBD/Urban/Rural short/Rural long) – CBD/Urban/Rural short/Rural long Customers respectively
•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 </t>
  </si>
  <si>
    <t>The number of planned events causing interruptions and does not include single premise outages.</t>
  </si>
  <si>
    <t>The duration of an interruption from the time as recorded by equipment such as SCADA or, where such equipment does not exist, the time of notification of an unplanned interruption by a customer or the commencement of a planned interruption to restoration of supply.</t>
  </si>
  <si>
    <t>The number of complaints relating to the administrative process or customer service of Jemena, excluding those reported under 'connection and augmentation'</t>
  </si>
  <si>
    <t>The proportion of complaints made to the DNSP where the complainant raised issues about voltage dips</t>
  </si>
  <si>
    <t>Calls to fault line answered within 30 seconds</t>
  </si>
  <si>
    <t>The number of streetlight faults reported by person who is the occupier of an immediately neighbouring residence or is the proprietor of an immediately neighbouring business as not working in the reporting period</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</si>
  <si>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
or as otherwise agreed with by the AER.</t>
  </si>
  <si>
    <t>Telephone answering excluded events</t>
  </si>
  <si>
    <t>The events listed in section 3.3 of the STPIS, November 2009.</t>
  </si>
  <si>
    <t>Number of calls answered in 30 seconds</t>
  </si>
  <si>
    <t>Customer service*</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</si>
  <si>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</si>
  <si>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2. Quality of service and customer service</t>
  </si>
  <si>
    <t>4. Network performance</t>
  </si>
  <si>
    <t xml:space="preserve">  4a. Network performance - feeder reliability</t>
  </si>
  <si>
    <t xml:space="preserve">  4c. Network performance - planned outages</t>
  </si>
  <si>
    <t>Number of calls answered within 30 seconds</t>
  </si>
  <si>
    <t>Short rural</t>
  </si>
  <si>
    <t>Long rural</t>
  </si>
  <si>
    <t>Network</t>
  </si>
  <si>
    <t>MAIFI
All events</t>
  </si>
  <si>
    <t>MAIFI
(after removing excluded events)</t>
  </si>
  <si>
    <t>Click here for details.</t>
  </si>
  <si>
    <t>Amendments - RIN rationalisation</t>
  </si>
  <si>
    <t>Information no longer required from Annual Reporting RIN</t>
  </si>
  <si>
    <t>Reasoning</t>
  </si>
  <si>
    <t>(workbook/worksheet/table/row-column-cell)</t>
  </si>
  <si>
    <t>Non-financial information templates</t>
  </si>
  <si>
    <t>1c. STPIS Daily performance (customer service data and MAIFI data retained)</t>
  </si>
  <si>
    <t>All SAIDI, SAIFI and MED information – columns C-F, I-L, O-R, U-X, AA-AD, AI</t>
  </si>
  <si>
    <t>Information in Category analysis RIN  Worksheet 6.3</t>
  </si>
  <si>
    <t xml:space="preserve">1d. STPIS MED threshold </t>
  </si>
  <si>
    <t>Entire worksheet</t>
  </si>
  <si>
    <t>Information derived from Category analysis RIN  Worksheet 6.3</t>
  </si>
  <si>
    <t>1e. STPIS Exclusions</t>
  </si>
  <si>
    <t>SAIDI and SAIFI data – col K,L (MAIFI data retained)</t>
  </si>
  <si>
    <t>3. General information</t>
  </si>
  <si>
    <r>
      <t>·</t>
    </r>
    <r>
      <rPr>
        <sz val="7"/>
        <rFont val="Times New Roman"/>
        <family val="1"/>
      </rPr>
      <t xml:space="preserve">         </t>
    </r>
    <r>
      <rPr>
        <sz val="10"/>
        <rFont val="Calibri"/>
        <family val="2"/>
      </rPr>
      <t>Information in Benchmarking RIN Worksheet 5; table 5.1.1; table 5.2; table 7.3</t>
    </r>
  </si>
  <si>
    <r>
      <t>·</t>
    </r>
    <r>
      <rPr>
        <sz val="7"/>
        <rFont val="Times New Roman"/>
        <family val="1"/>
      </rPr>
      <t xml:space="preserve">         </t>
    </r>
    <r>
      <rPr>
        <sz val="10"/>
        <rFont val="Calibri"/>
        <family val="2"/>
      </rPr>
      <t>Information in Category analysis RIN  Worksheet 5.2</t>
    </r>
  </si>
  <si>
    <r>
      <t>·</t>
    </r>
    <r>
      <rPr>
        <sz val="7"/>
        <rFont val="Times New Roman"/>
        <family val="1"/>
      </rPr>
      <t xml:space="preserve">         </t>
    </r>
    <r>
      <rPr>
        <sz val="10"/>
        <rFont val="Calibri"/>
        <family val="2"/>
      </rPr>
      <t xml:space="preserve">Redundant Information </t>
    </r>
  </si>
  <si>
    <t>4b Network perf – causes and WSC</t>
  </si>
  <si>
    <t>Information in or derived from Category analysis RIN Worksheet 6.3</t>
  </si>
  <si>
    <t>1d. STPIS - MED threshold (deleted)</t>
  </si>
  <si>
    <t>3. General Information (deleted)</t>
  </si>
  <si>
    <t xml:space="preserve">  4b. Network performance - outages (deleted)</t>
  </si>
  <si>
    <t>The information in templates 4a &amp; c is used to monitor network performance and service outcomes for network customers. It will inform the AER's review of service improvement expenditure in future regulatory periods.</t>
  </si>
  <si>
    <t>Amendments made on 6 August 2014.</t>
  </si>
  <si>
    <t>Complaint - AMI</t>
  </si>
  <si>
    <t>Calls to call centre fault line is equal to 115,621</t>
  </si>
  <si>
    <t>The equation originally in cell H53 linked to Number of calls received in 1b. STPIS Customer Service Cell D11</t>
  </si>
  <si>
    <t>Appointments (AMI only)</t>
  </si>
  <si>
    <t>Appointments (excluding AMI)</t>
  </si>
  <si>
    <t>AW 01</t>
  </si>
  <si>
    <t>Airport West</t>
  </si>
  <si>
    <t>N</t>
  </si>
  <si>
    <t>AW 02</t>
  </si>
  <si>
    <t>AW 03</t>
  </si>
  <si>
    <t>AW 04</t>
  </si>
  <si>
    <t>AW 05</t>
  </si>
  <si>
    <t>AW 06</t>
  </si>
  <si>
    <t>AW 07</t>
  </si>
  <si>
    <t>AW 08</t>
  </si>
  <si>
    <t>AW 09</t>
  </si>
  <si>
    <t>AW 11</t>
  </si>
  <si>
    <t>AW 12</t>
  </si>
  <si>
    <t>AW 14</t>
  </si>
  <si>
    <t>BD 01</t>
  </si>
  <si>
    <t>Broadmeadows</t>
  </si>
  <si>
    <t>BD 02</t>
  </si>
  <si>
    <t>BD 03</t>
  </si>
  <si>
    <t>BD 04</t>
  </si>
  <si>
    <t>BD 06</t>
  </si>
  <si>
    <t>BD 07</t>
  </si>
  <si>
    <t>BD 08</t>
  </si>
  <si>
    <t>BD 09</t>
  </si>
  <si>
    <t>BD 10</t>
  </si>
  <si>
    <t>BD 11</t>
  </si>
  <si>
    <t>BD 13</t>
  </si>
  <si>
    <t>BD 14</t>
  </si>
  <si>
    <t>BD 15</t>
  </si>
  <si>
    <t>BD 16</t>
  </si>
  <si>
    <t>BY 11</t>
  </si>
  <si>
    <t>Braybrook</t>
  </si>
  <si>
    <t>BY 12</t>
  </si>
  <si>
    <t>BY 13</t>
  </si>
  <si>
    <t>BY 14</t>
  </si>
  <si>
    <t>BY 15</t>
  </si>
  <si>
    <t>CN 01</t>
  </si>
  <si>
    <t>Coburg North</t>
  </si>
  <si>
    <t>CN 02</t>
  </si>
  <si>
    <t>CN 03</t>
  </si>
  <si>
    <t>CN 04</t>
  </si>
  <si>
    <t>CN 05</t>
  </si>
  <si>
    <t>Y</t>
  </si>
  <si>
    <t>CN 06</t>
  </si>
  <si>
    <t>CN 07</t>
  </si>
  <si>
    <t>CN 08</t>
  </si>
  <si>
    <t>CN 09</t>
  </si>
  <si>
    <t>CN 10</t>
  </si>
  <si>
    <t>CN 11</t>
  </si>
  <si>
    <t>COO11</t>
  </si>
  <si>
    <t>Coolaroo</t>
  </si>
  <si>
    <t>Rural-short</t>
  </si>
  <si>
    <t>COO12</t>
  </si>
  <si>
    <t>COO13</t>
  </si>
  <si>
    <t>COO14</t>
  </si>
  <si>
    <t>COO21</t>
  </si>
  <si>
    <t>COO22</t>
  </si>
  <si>
    <t>CS 02</t>
  </si>
  <si>
    <t>Coburg South</t>
  </si>
  <si>
    <t>CS 03</t>
  </si>
  <si>
    <t>CS 05</t>
  </si>
  <si>
    <t>CS 08</t>
  </si>
  <si>
    <t>CS 09</t>
  </si>
  <si>
    <t>CS 12</t>
  </si>
  <si>
    <t>CS 13</t>
  </si>
  <si>
    <t>EP 02</t>
  </si>
  <si>
    <t>East Preston</t>
  </si>
  <si>
    <t>EP 03</t>
  </si>
  <si>
    <t>EP 04</t>
  </si>
  <si>
    <t>EP 07</t>
  </si>
  <si>
    <t>EP 09</t>
  </si>
  <si>
    <t>EP 11</t>
  </si>
  <si>
    <t>EP 16</t>
  </si>
  <si>
    <t>EP 17</t>
  </si>
  <si>
    <t>EP 18</t>
  </si>
  <si>
    <t>EP 20</t>
  </si>
  <si>
    <t>EP 27</t>
  </si>
  <si>
    <t>EP 34</t>
  </si>
  <si>
    <t>EP 35</t>
  </si>
  <si>
    <t>EP 36</t>
  </si>
  <si>
    <t>EP 37</t>
  </si>
  <si>
    <t>EP 41</t>
  </si>
  <si>
    <t>EP 42</t>
  </si>
  <si>
    <t>ES 11</t>
  </si>
  <si>
    <t>Essendon</t>
  </si>
  <si>
    <t>ES 12</t>
  </si>
  <si>
    <t>ES 13</t>
  </si>
  <si>
    <t>ES 15</t>
  </si>
  <si>
    <t>ES 16</t>
  </si>
  <si>
    <t>ES 21</t>
  </si>
  <si>
    <t>ES 23</t>
  </si>
  <si>
    <t>ES 24</t>
  </si>
  <si>
    <t>ES 25</t>
  </si>
  <si>
    <t>ES 26</t>
  </si>
  <si>
    <t>FE 02</t>
  </si>
  <si>
    <t>Footscray</t>
  </si>
  <si>
    <t>FE 05</t>
  </si>
  <si>
    <t>FE 06</t>
  </si>
  <si>
    <t>FE 08</t>
  </si>
  <si>
    <t>FE 09</t>
  </si>
  <si>
    <t>FF 87</t>
  </si>
  <si>
    <t>Fairfield</t>
  </si>
  <si>
    <t>FF 88</t>
  </si>
  <si>
    <t>FF 89</t>
  </si>
  <si>
    <t>FF 90</t>
  </si>
  <si>
    <t>FF 95</t>
  </si>
  <si>
    <t>FF 96</t>
  </si>
  <si>
    <t>FT 01</t>
  </si>
  <si>
    <t>Flemington</t>
  </si>
  <si>
    <t>FT 02</t>
  </si>
  <si>
    <t>FT 04</t>
  </si>
  <si>
    <t>FT 05</t>
  </si>
  <si>
    <t>FT 06</t>
  </si>
  <si>
    <t>FT 09</t>
  </si>
  <si>
    <t>FT 10</t>
  </si>
  <si>
    <t>FT 13</t>
  </si>
  <si>
    <t>FT 14</t>
  </si>
  <si>
    <t>FT 15</t>
  </si>
  <si>
    <t>FW 04</t>
  </si>
  <si>
    <t>Footscray West</t>
  </si>
  <si>
    <t>FW 05</t>
  </si>
  <si>
    <t>FW 06</t>
  </si>
  <si>
    <t>FW 08</t>
  </si>
  <si>
    <t>FW 09</t>
  </si>
  <si>
    <t>FW 13</t>
  </si>
  <si>
    <t>FW 16</t>
  </si>
  <si>
    <t>FW 17</t>
  </si>
  <si>
    <t>HB 14</t>
  </si>
  <si>
    <t>Heidelberg</t>
  </si>
  <si>
    <t>HB 15</t>
  </si>
  <si>
    <t>HB 22</t>
  </si>
  <si>
    <t>HB 23</t>
  </si>
  <si>
    <t>HB 24</t>
  </si>
  <si>
    <t>HB 31</t>
  </si>
  <si>
    <t>HB 32</t>
  </si>
  <si>
    <t>KLO13</t>
  </si>
  <si>
    <t>Kalkallo</t>
  </si>
  <si>
    <t>KLO22</t>
  </si>
  <si>
    <t>NH 02</t>
  </si>
  <si>
    <t>North Heidelberg</t>
  </si>
  <si>
    <t>NH 03</t>
  </si>
  <si>
    <t>NH 05</t>
  </si>
  <si>
    <t>NH 08</t>
  </si>
  <si>
    <t>NH 09</t>
  </si>
  <si>
    <t>NH 12</t>
  </si>
  <si>
    <t>NH 13</t>
  </si>
  <si>
    <t>NH 16</t>
  </si>
  <si>
    <t>NH 17</t>
  </si>
  <si>
    <t>NH 20</t>
  </si>
  <si>
    <t>NS 07</t>
  </si>
  <si>
    <t>North Essendon</t>
  </si>
  <si>
    <t>NS 08</t>
  </si>
  <si>
    <t>NS 09</t>
  </si>
  <si>
    <t>NS 11</t>
  </si>
  <si>
    <t>NS 12</t>
  </si>
  <si>
    <t>NS 14</t>
  </si>
  <si>
    <t>NS 15</t>
  </si>
  <si>
    <t>NS 16</t>
  </si>
  <si>
    <t>NS 17</t>
  </si>
  <si>
    <t>NS 18</t>
  </si>
  <si>
    <t>NT 03</t>
  </si>
  <si>
    <t>Newport</t>
  </si>
  <si>
    <t>NT 04</t>
  </si>
  <si>
    <t>NT 08</t>
  </si>
  <si>
    <t>NT 10</t>
  </si>
  <si>
    <t>NT 11</t>
  </si>
  <si>
    <t>NT 15</t>
  </si>
  <si>
    <t>NT 16</t>
  </si>
  <si>
    <t>NT 17</t>
  </si>
  <si>
    <t>P  56</t>
  </si>
  <si>
    <t>Preston</t>
  </si>
  <si>
    <t>P  57</t>
  </si>
  <si>
    <t>P  58</t>
  </si>
  <si>
    <t>P  59</t>
  </si>
  <si>
    <t>P  61</t>
  </si>
  <si>
    <t>P  62</t>
  </si>
  <si>
    <t>P  63</t>
  </si>
  <si>
    <t>P  65</t>
  </si>
  <si>
    <t>P  66</t>
  </si>
  <si>
    <t>PV 12</t>
  </si>
  <si>
    <t>Pascoe Vale</t>
  </si>
  <si>
    <t>PV 13</t>
  </si>
  <si>
    <t>PV 14</t>
  </si>
  <si>
    <t>PV 15</t>
  </si>
  <si>
    <t>PV 21</t>
  </si>
  <si>
    <t>PV 22</t>
  </si>
  <si>
    <t>PV 23</t>
  </si>
  <si>
    <t>PV 24</t>
  </si>
  <si>
    <t>PV 31</t>
  </si>
  <si>
    <t>SA 02</t>
  </si>
  <si>
    <t>St Alban</t>
  </si>
  <si>
    <t>SA 06</t>
  </si>
  <si>
    <t>SA 10</t>
  </si>
  <si>
    <t>SA 12</t>
  </si>
  <si>
    <t>SBY11</t>
  </si>
  <si>
    <t>Sunbury</t>
  </si>
  <si>
    <t>SBY13</t>
  </si>
  <si>
    <t>SBY14</t>
  </si>
  <si>
    <t>SBY31</t>
  </si>
  <si>
    <t>SBY32</t>
  </si>
  <si>
    <t>SBY33</t>
  </si>
  <si>
    <t>SHM11</t>
  </si>
  <si>
    <t>Sydenham</t>
  </si>
  <si>
    <t>SHM12</t>
  </si>
  <si>
    <t>SHM14</t>
  </si>
  <si>
    <t>SHM21</t>
  </si>
  <si>
    <t>SHM24</t>
  </si>
  <si>
    <t>ST 11</t>
  </si>
  <si>
    <t>Somerton</t>
  </si>
  <si>
    <t>ST 12</t>
  </si>
  <si>
    <t>ST 13</t>
  </si>
  <si>
    <t>ST 14</t>
  </si>
  <si>
    <t>ST 21</t>
  </si>
  <si>
    <t>ST 22</t>
  </si>
  <si>
    <t>ST 23</t>
  </si>
  <si>
    <t>ST 24</t>
  </si>
  <si>
    <t>ST 31</t>
  </si>
  <si>
    <t>ST 32</t>
  </si>
  <si>
    <t>ST 33</t>
  </si>
  <si>
    <t>ST 34</t>
  </si>
  <si>
    <t>TH 11</t>
  </si>
  <si>
    <t>Tottenham</t>
  </si>
  <si>
    <t>TH 12</t>
  </si>
  <si>
    <t>TH 13</t>
  </si>
  <si>
    <t>TH 14</t>
  </si>
  <si>
    <t>TH 21</t>
  </si>
  <si>
    <t>TH 22</t>
  </si>
  <si>
    <t>TH 23</t>
  </si>
  <si>
    <t>TH 24</t>
  </si>
  <si>
    <t>TT 03</t>
  </si>
  <si>
    <t>Thomastown</t>
  </si>
  <si>
    <t>TT 08</t>
  </si>
  <si>
    <t>TT 10</t>
  </si>
  <si>
    <t>TT 11</t>
  </si>
  <si>
    <t>WT 04</t>
  </si>
  <si>
    <t>Watsonia</t>
  </si>
  <si>
    <t>YVE10</t>
  </si>
  <si>
    <t>Yarraville</t>
  </si>
  <si>
    <t>YVE11</t>
  </si>
  <si>
    <t>YVE12</t>
  </si>
  <si>
    <t>YVE14</t>
  </si>
  <si>
    <t>YVE15</t>
  </si>
  <si>
    <t>YVE21</t>
  </si>
  <si>
    <t>YVE22</t>
  </si>
  <si>
    <t>YVE23</t>
  </si>
  <si>
    <t>YVE24</t>
  </si>
  <si>
    <t>YVE25</t>
  </si>
  <si>
    <t>Total number of momentary feeder and feeder section outages</t>
  </si>
  <si>
    <t>Total momentary interruptions (MAIFI) (including excluded events and MEDs)</t>
  </si>
  <si>
    <t>Total momentary interruptions (MAIFI) (after removing excluded events and MEDs)</t>
  </si>
  <si>
    <t>JEN</t>
  </si>
  <si>
    <t>82 064 651 083</t>
  </si>
  <si>
    <t>321 Ferntree Gully Road</t>
  </si>
  <si>
    <t>Mt Waverley</t>
  </si>
  <si>
    <t>VIC</t>
  </si>
  <si>
    <t>Locked Bag 7000</t>
  </si>
  <si>
    <t>Matthew Serpell</t>
  </si>
  <si>
    <t xml:space="preserve">(03) 8544 9814 </t>
  </si>
  <si>
    <t>matthew.serpell@jemena.com.au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</si>
</sst>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quot;$&quot;* #,##0.00_);_(&quot;$&quot;* \(#,##0.00\);_(&quot;$&quot;* &quot;-&quot;??_);_(@_)"/>
    <numFmt numFmtId="165" formatCode="_(* #,##0.00_);_(* \(#,##0.00\);_(* &quot;-&quot;??_);_(@_)"/>
    <numFmt numFmtId="166" formatCode="_(* #,##0_);_(* \(#,##0\);_(* &quot;-&quot;?_);_(@_)"/>
    <numFmt numFmtId="167" formatCode="_(* #,##0_);_(* \(#,##0\);_(* &quot;-&quot;_);_(@_)"/>
    <numFmt numFmtId="168" formatCode="#,##0.0000"/>
    <numFmt numFmtId="169" formatCode="0.0"/>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sz val="16"/>
      <color indexed="9"/>
      <name val="Arial"/>
      <family val="2"/>
    </font>
    <font>
      <sz val="10"/>
      <color indexed="10"/>
      <name val="Arial"/>
      <family val="2"/>
    </font>
    <font>
      <sz val="10"/>
      <name val="Verdana"/>
      <family val="2"/>
    </font>
    <font>
      <sz val="10"/>
      <name val="Verdana"/>
      <family val="2"/>
    </font>
    <font>
      <sz val="10"/>
      <color theme="0"/>
      <name val="Arial"/>
      <family val="2"/>
    </font>
    <font>
      <sz val="10"/>
      <name val="Arial"/>
      <family val="2"/>
    </font>
    <font>
      <sz val="10"/>
      <name val="Arial"/>
      <family val="2"/>
    </font>
    <font>
      <sz val="14"/>
      <name val="Arial Black"/>
      <family val="2"/>
    </font>
    <font>
      <b/>
      <sz val="14"/>
      <name val="Arial Black"/>
      <family val="2"/>
    </font>
    <font>
      <sz val="16"/>
      <name val="Arial Black"/>
      <family val="2"/>
    </font>
    <font>
      <b/>
      <sz val="16"/>
      <name val="Arial Black"/>
      <family val="2"/>
    </font>
    <font>
      <b/>
      <sz val="10"/>
      <name val="Arial Black"/>
      <family val="2"/>
    </font>
    <font>
      <b/>
      <sz val="16"/>
      <color theme="0"/>
      <name val="Arial"/>
      <family val="2"/>
    </font>
    <font>
      <sz val="10"/>
      <color theme="0" tint="-0.14999847407452621"/>
      <name val="Arial"/>
      <family val="2"/>
    </font>
    <font>
      <u/>
      <sz val="11"/>
      <color theme="10"/>
      <name val="Calibri"/>
      <family val="2"/>
    </font>
    <font>
      <b/>
      <vertAlign val="superscript"/>
      <sz val="8"/>
      <color indexed="9"/>
      <name val="Arial"/>
      <family val="2"/>
    </font>
    <font>
      <b/>
      <sz val="10"/>
      <color theme="0"/>
      <name val="Arial"/>
      <family val="2"/>
    </font>
    <font>
      <sz val="10"/>
      <color rgb="FF000000"/>
      <name val="Arial"/>
      <family val="2"/>
    </font>
    <font>
      <b/>
      <sz val="14"/>
      <color indexed="9"/>
      <name val="Arial"/>
      <family val="2"/>
    </font>
    <font>
      <sz val="10"/>
      <color rgb="FFFF0000"/>
      <name val="Arial"/>
      <family val="2"/>
    </font>
    <font>
      <sz val="10"/>
      <name val="Calibri"/>
      <family val="2"/>
    </font>
    <font>
      <sz val="10"/>
      <name val="Symbol"/>
      <family val="1"/>
      <charset val="2"/>
    </font>
    <font>
      <sz val="7"/>
      <name val="Times New Roman"/>
      <family val="1"/>
    </font>
    <font>
      <sz val="10"/>
      <name val="Arial"/>
    </font>
  </fonts>
  <fills count="33">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D581"/>
        <bgColor indexed="64"/>
      </patternFill>
    </fill>
    <fill>
      <patternFill patternType="solid">
        <fgColor rgb="FF333399"/>
        <bgColor indexed="64"/>
      </patternFill>
    </fill>
    <fill>
      <patternFill patternType="solid">
        <fgColor rgb="FFFFFFFF"/>
        <bgColor indexed="64"/>
      </patternFill>
    </fill>
    <fill>
      <patternFill patternType="solid">
        <fgColor rgb="FFFABF8F"/>
        <bgColor indexed="64"/>
      </patternFill>
    </fill>
    <fill>
      <patternFill patternType="solid">
        <fgColor rgb="FFB2A1C7"/>
        <bgColor indexed="64"/>
      </patternFill>
    </fill>
    <fill>
      <patternFill patternType="solid">
        <fgColor rgb="FF92D050"/>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s>
  <cellStyleXfs count="157">
    <xf numFmtId="0" fontId="0"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167" fontId="8" fillId="15" borderId="0" applyNumberFormat="0" applyFont="0" applyBorder="0" applyAlignment="0">
      <alignment horizontal="right"/>
    </xf>
    <xf numFmtId="0" fontId="9" fillId="6" borderId="1" applyNumberFormat="0" applyAlignment="0" applyProtection="0"/>
    <xf numFmtId="0" fontId="10" fillId="16" borderId="2" applyNumberFormat="0" applyAlignment="0" applyProtection="0"/>
    <xf numFmtId="0" fontId="11" fillId="0" borderId="0" applyNumberFormat="0" applyFill="0" applyBorder="0" applyAlignment="0" applyProtection="0"/>
    <xf numFmtId="0" fontId="12"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4" borderId="1" applyNumberFormat="0" applyAlignment="0" applyProtection="0"/>
    <xf numFmtId="167" fontId="4" fillId="18" borderId="0" applyFont="0" applyBorder="0" applyAlignment="0">
      <alignment horizontal="right"/>
      <protection locked="0"/>
    </xf>
    <xf numFmtId="166" fontId="8" fillId="19" borderId="0" applyFont="0" applyBorder="0">
      <alignment horizontal="right"/>
      <protection locked="0"/>
    </xf>
    <xf numFmtId="167" fontId="8" fillId="20" borderId="0" applyFont="0" applyBorder="0">
      <alignment horizontal="right"/>
      <protection locked="0"/>
    </xf>
    <xf numFmtId="0" fontId="18" fillId="0" borderId="6" applyNumberFormat="0" applyFill="0" applyAlignment="0" applyProtection="0"/>
    <xf numFmtId="0" fontId="19" fillId="7" borderId="0" applyNumberFormat="0" applyBorder="0" applyAlignment="0" applyProtection="0"/>
    <xf numFmtId="0" fontId="4" fillId="2" borderId="0"/>
    <xf numFmtId="0" fontId="4" fillId="2" borderId="0"/>
    <xf numFmtId="0" fontId="4" fillId="2" borderId="0"/>
    <xf numFmtId="0" fontId="4" fillId="2" borderId="0"/>
    <xf numFmtId="0" fontId="4" fillId="2" borderId="0"/>
    <xf numFmtId="0" fontId="4" fillId="2" borderId="0"/>
    <xf numFmtId="0" fontId="4" fillId="0" borderId="0"/>
    <xf numFmtId="0" fontId="4" fillId="0" borderId="0"/>
    <xf numFmtId="0" fontId="8" fillId="5" borderId="7" applyNumberFormat="0" applyFont="0" applyAlignment="0" applyProtection="0"/>
    <xf numFmtId="0" fontId="20" fillId="6" borderId="8" applyNumberFormat="0" applyAlignment="0" applyProtection="0"/>
    <xf numFmtId="0" fontId="4" fillId="0" borderId="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165" fontId="52" fillId="0" borderId="0" applyFont="0" applyFill="0" applyBorder="0" applyAlignment="0" applyProtection="0"/>
    <xf numFmtId="0" fontId="53" fillId="0" borderId="0"/>
    <xf numFmtId="164" fontId="55" fillId="0" borderId="0" applyFont="0" applyFill="0" applyBorder="0" applyAlignment="0" applyProtection="0"/>
    <xf numFmtId="167" fontId="4" fillId="15" borderId="0" applyNumberFormat="0" applyFont="0" applyBorder="0" applyAlignment="0">
      <alignment horizontal="right"/>
    </xf>
    <xf numFmtId="166" fontId="4" fillId="19" borderId="0" applyFont="0" applyBorder="0">
      <alignment horizontal="right"/>
      <protection locked="0"/>
    </xf>
    <xf numFmtId="167" fontId="4" fillId="20" borderId="0" applyFont="0" applyBorder="0">
      <alignment horizontal="right"/>
      <protection locked="0"/>
    </xf>
    <xf numFmtId="0" fontId="4" fillId="5" borderId="7" applyNumberFormat="0" applyFont="0" applyAlignment="0" applyProtection="0"/>
    <xf numFmtId="0" fontId="52" fillId="0" borderId="0"/>
    <xf numFmtId="0" fontId="4" fillId="2" borderId="0"/>
    <xf numFmtId="0" fontId="4" fillId="2" borderId="0"/>
    <xf numFmtId="0" fontId="4" fillId="0" borderId="0"/>
    <xf numFmtId="0" fontId="4"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167" fontId="4" fillId="15" borderId="0" applyNumberFormat="0" applyFont="0" applyBorder="0" applyAlignment="0">
      <alignment horizontal="right"/>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6" fontId="4" fillId="19" borderId="0" applyFont="0" applyBorder="0">
      <alignment horizontal="right"/>
      <protection locked="0"/>
    </xf>
    <xf numFmtId="167" fontId="4" fillId="20" borderId="0" applyFont="0" applyBorder="0">
      <alignment horizontal="right"/>
      <protection locked="0"/>
    </xf>
    <xf numFmtId="0" fontId="4" fillId="0" borderId="0"/>
    <xf numFmtId="0" fontId="4" fillId="0" borderId="0"/>
    <xf numFmtId="0" fontId="4" fillId="0" borderId="0"/>
    <xf numFmtId="0" fontId="52" fillId="0" borderId="0"/>
    <xf numFmtId="0" fontId="4" fillId="0" borderId="0"/>
    <xf numFmtId="0" fontId="4" fillId="2" borderId="0"/>
    <xf numFmtId="0" fontId="4" fillId="0" borderId="0"/>
    <xf numFmtId="0" fontId="4" fillId="2" borderId="0"/>
    <xf numFmtId="0" fontId="4" fillId="5"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2"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0" fontId="4" fillId="2" borderId="0"/>
    <xf numFmtId="0" fontId="4" fillId="0" borderId="0"/>
    <xf numFmtId="0" fontId="4" fillId="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6" borderId="1" applyNumberFormat="0" applyAlignment="0" applyProtection="0"/>
    <xf numFmtId="165" fontId="4" fillId="0" borderId="0" applyFont="0" applyFill="0" applyBorder="0" applyAlignment="0" applyProtection="0"/>
    <xf numFmtId="0" fontId="17" fillId="4" borderId="1" applyNumberFormat="0" applyAlignment="0" applyProtection="0"/>
    <xf numFmtId="0" fontId="6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5" borderId="7" applyNumberFormat="0" applyFont="0" applyAlignment="0" applyProtection="0"/>
    <xf numFmtId="0" fontId="4" fillId="5" borderId="7" applyNumberFormat="0" applyFont="0" applyAlignment="0" applyProtection="0"/>
    <xf numFmtId="0" fontId="4" fillId="0" borderId="0"/>
    <xf numFmtId="0" fontId="20" fillId="6" borderId="8" applyNumberFormat="0" applyAlignment="0" applyProtection="0"/>
    <xf numFmtId="0" fontId="4" fillId="0" borderId="0"/>
    <xf numFmtId="0" fontId="22" fillId="0" borderId="9"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7" fontId="56" fillId="18" borderId="0" applyFont="0" applyBorder="0" applyAlignment="0">
      <alignment horizontal="right"/>
      <protection locked="0"/>
    </xf>
    <xf numFmtId="43" fontId="4" fillId="0" borderId="0" applyFont="0" applyFill="0" applyBorder="0" applyAlignment="0" applyProtection="0"/>
    <xf numFmtId="43" fontId="4" fillId="0" borderId="0" applyFont="0" applyFill="0" applyBorder="0" applyAlignment="0" applyProtection="0"/>
    <xf numFmtId="0" fontId="56" fillId="0" borderId="0"/>
    <xf numFmtId="0" fontId="56" fillId="0" borderId="0"/>
    <xf numFmtId="167" fontId="4" fillId="18" borderId="0" applyFont="0" applyBorder="0" applyAlignment="0">
      <alignment horizontal="right"/>
      <protection locked="0"/>
    </xf>
    <xf numFmtId="0" fontId="4" fillId="0" borderId="0"/>
    <xf numFmtId="0" fontId="4" fillId="0" borderId="0"/>
    <xf numFmtId="0" fontId="4" fillId="2" borderId="0"/>
    <xf numFmtId="0" fontId="2" fillId="0" borderId="0"/>
    <xf numFmtId="0" fontId="1" fillId="0" borderId="0"/>
    <xf numFmtId="9" fontId="73" fillId="0" borderId="0" applyFont="0" applyFill="0" applyBorder="0" applyAlignment="0" applyProtection="0"/>
  </cellStyleXfs>
  <cellXfs count="403">
    <xf numFmtId="0" fontId="0" fillId="2" borderId="0" xfId="0"/>
    <xf numFmtId="0" fontId="25" fillId="2" borderId="0" xfId="45" applyFont="1"/>
    <xf numFmtId="0" fontId="4" fillId="2" borderId="0" xfId="45"/>
    <xf numFmtId="0" fontId="26" fillId="2" borderId="0" xfId="45" applyFont="1"/>
    <xf numFmtId="0" fontId="28" fillId="21" borderId="10" xfId="45" applyFont="1" applyFill="1" applyBorder="1" applyAlignment="1" applyProtection="1">
      <protection locked="0"/>
    </xf>
    <xf numFmtId="0" fontId="29" fillId="21" borderId="0" xfId="45" applyFont="1" applyFill="1" applyBorder="1" applyAlignment="1"/>
    <xf numFmtId="0" fontId="29" fillId="21" borderId="11" xfId="45" applyFont="1" applyFill="1" applyBorder="1" applyAlignment="1"/>
    <xf numFmtId="2" fontId="30" fillId="2" borderId="0" xfId="45" applyNumberFormat="1" applyFont="1" applyBorder="1" applyAlignment="1" applyProtection="1">
      <alignment horizontal="left"/>
    </xf>
    <xf numFmtId="0" fontId="24" fillId="2" borderId="0" xfId="45" applyFont="1" applyAlignment="1" applyProtection="1">
      <protection locked="0"/>
    </xf>
    <xf numFmtId="0" fontId="24" fillId="2" borderId="0" xfId="45" applyFont="1" applyProtection="1">
      <protection locked="0"/>
    </xf>
    <xf numFmtId="0" fontId="30" fillId="2" borderId="0" xfId="45" applyFont="1"/>
    <xf numFmtId="0" fontId="4" fillId="2" borderId="0" xfId="45" applyAlignment="1"/>
    <xf numFmtId="0" fontId="31" fillId="21" borderId="12" xfId="45" applyFont="1" applyFill="1" applyBorder="1"/>
    <xf numFmtId="0" fontId="32" fillId="21" borderId="12" xfId="45" applyFont="1" applyFill="1" applyBorder="1"/>
    <xf numFmtId="0" fontId="32" fillId="2" borderId="0" xfId="45" applyFont="1"/>
    <xf numFmtId="0" fontId="31" fillId="21" borderId="13" xfId="45" applyFont="1" applyFill="1" applyBorder="1"/>
    <xf numFmtId="0" fontId="32" fillId="21" borderId="14" xfId="45" applyFont="1" applyFill="1" applyBorder="1"/>
    <xf numFmtId="0" fontId="29" fillId="21" borderId="15" xfId="0" applyFont="1" applyFill="1" applyBorder="1" applyAlignment="1">
      <alignment horizontal="left" indent="1"/>
    </xf>
    <xf numFmtId="0" fontId="8" fillId="21" borderId="16" xfId="0" applyFont="1" applyFill="1" applyBorder="1" applyAlignment="1"/>
    <xf numFmtId="0" fontId="8" fillId="21" borderId="16" xfId="0" applyFont="1" applyFill="1" applyBorder="1"/>
    <xf numFmtId="0" fontId="8" fillId="21" borderId="17" xfId="0" applyFont="1" applyFill="1" applyBorder="1"/>
    <xf numFmtId="0" fontId="28" fillId="21" borderId="10" xfId="0" applyFont="1" applyFill="1" applyBorder="1" applyAlignment="1">
      <alignment horizontal="left" indent="1"/>
    </xf>
    <xf numFmtId="0" fontId="33" fillId="21" borderId="0" xfId="0" applyFont="1" applyFill="1" applyBorder="1" applyAlignment="1">
      <alignment horizontal="right" indent="1"/>
    </xf>
    <xf numFmtId="0" fontId="33" fillId="21" borderId="11" xfId="0" applyFont="1" applyFill="1" applyBorder="1" applyAlignment="1" applyProtection="1">
      <protection locked="0"/>
    </xf>
    <xf numFmtId="0" fontId="33" fillId="21" borderId="0" xfId="0" applyFont="1" applyFill="1" applyBorder="1"/>
    <xf numFmtId="0" fontId="8" fillId="21" borderId="0" xfId="0" applyFont="1" applyFill="1" applyBorder="1"/>
    <xf numFmtId="0" fontId="8" fillId="21" borderId="11" xfId="0" applyFont="1" applyFill="1" applyBorder="1" applyProtection="1">
      <protection locked="0"/>
    </xf>
    <xf numFmtId="0" fontId="8" fillId="21" borderId="11" xfId="0" applyFont="1" applyFill="1" applyBorder="1"/>
    <xf numFmtId="0" fontId="8" fillId="21" borderId="11" xfId="0" applyFont="1" applyFill="1" applyBorder="1" applyAlignment="1" applyProtection="1">
      <protection locked="0"/>
    </xf>
    <xf numFmtId="0" fontId="29" fillId="21" borderId="10" xfId="0" applyFont="1" applyFill="1" applyBorder="1" applyAlignment="1">
      <alignment horizontal="left" indent="1"/>
    </xf>
    <xf numFmtId="0" fontId="29" fillId="21" borderId="19" xfId="0" applyFont="1" applyFill="1" applyBorder="1" applyAlignment="1">
      <alignment horizontal="left" indent="1"/>
    </xf>
    <xf numFmtId="0" fontId="8" fillId="21" borderId="20" xfId="0" applyFont="1" applyFill="1" applyBorder="1" applyAlignment="1"/>
    <xf numFmtId="0" fontId="8" fillId="21" borderId="20" xfId="0" applyFont="1" applyFill="1" applyBorder="1"/>
    <xf numFmtId="0" fontId="8" fillId="21" borderId="21" xfId="0" applyFont="1" applyFill="1" applyBorder="1"/>
    <xf numFmtId="0" fontId="35" fillId="2" borderId="0" xfId="42" applyFont="1"/>
    <xf numFmtId="0" fontId="35" fillId="2" borderId="0" xfId="42" applyFont="1" applyFill="1" applyBorder="1"/>
    <xf numFmtId="0" fontId="35" fillId="2" borderId="0" xfId="42" applyFont="1" applyFill="1"/>
    <xf numFmtId="0" fontId="4" fillId="2" borderId="0" xfId="48" applyFill="1"/>
    <xf numFmtId="0" fontId="27" fillId="2" borderId="0" xfId="0" applyFont="1"/>
    <xf numFmtId="0" fontId="25" fillId="2" borderId="0" xfId="0" applyFont="1"/>
    <xf numFmtId="0" fontId="25" fillId="2" borderId="0" xfId="0" applyFont="1" applyAlignment="1">
      <alignment horizontal="left"/>
    </xf>
    <xf numFmtId="0" fontId="0" fillId="15" borderId="12" xfId="0" applyFill="1" applyBorder="1"/>
    <xf numFmtId="0" fontId="0" fillId="21" borderId="12" xfId="0" applyFill="1" applyBorder="1"/>
    <xf numFmtId="0" fontId="25" fillId="2" borderId="0" xfId="46" applyFont="1"/>
    <xf numFmtId="0" fontId="4" fillId="2" borderId="0" xfId="46"/>
    <xf numFmtId="0" fontId="25" fillId="2" borderId="0" xfId="46" applyFont="1" applyAlignment="1">
      <alignment horizontal="left"/>
    </xf>
    <xf numFmtId="0" fontId="27" fillId="2" borderId="0" xfId="46" applyFont="1"/>
    <xf numFmtId="0" fontId="8" fillId="2" borderId="0" xfId="46" applyFont="1"/>
    <xf numFmtId="0" fontId="50" fillId="21" borderId="12" xfId="46" applyFont="1" applyFill="1" applyBorder="1" applyAlignment="1">
      <alignment vertical="center" wrapText="1"/>
    </xf>
    <xf numFmtId="0" fontId="48" fillId="21" borderId="27" xfId="46" applyFont="1" applyFill="1" applyBorder="1" applyAlignment="1">
      <alignment vertical="center" wrapText="1"/>
    </xf>
    <xf numFmtId="0" fontId="47" fillId="21" borderId="12" xfId="46" applyFont="1" applyFill="1" applyBorder="1" applyAlignment="1">
      <alignment horizontal="center" vertical="center" wrapText="1"/>
    </xf>
    <xf numFmtId="0" fontId="47" fillId="21" borderId="28" xfId="46" applyFont="1" applyFill="1" applyBorder="1" applyAlignment="1">
      <alignment horizontal="center" vertical="center" wrapText="1"/>
    </xf>
    <xf numFmtId="0" fontId="46" fillId="21" borderId="27" xfId="46" applyFont="1" applyFill="1" applyBorder="1" applyAlignment="1">
      <alignment vertical="center" wrapText="1"/>
    </xf>
    <xf numFmtId="0" fontId="47" fillId="21" borderId="12" xfId="46" applyFont="1" applyFill="1" applyBorder="1" applyAlignment="1">
      <alignment horizontal="right" vertical="center" wrapText="1"/>
    </xf>
    <xf numFmtId="0" fontId="8" fillId="0" borderId="0" xfId="46" applyFont="1" applyFill="1" applyBorder="1"/>
    <xf numFmtId="0" fontId="8" fillId="2" borderId="29" xfId="46" applyFont="1" applyFill="1" applyBorder="1" applyAlignment="1">
      <alignment horizontal="right" vertical="center" wrapText="1"/>
    </xf>
    <xf numFmtId="0" fontId="8" fillId="2" borderId="0" xfId="46" applyFont="1" applyFill="1" applyBorder="1" applyAlignment="1">
      <alignment horizontal="right" vertical="center" wrapText="1"/>
    </xf>
    <xf numFmtId="0" fontId="29" fillId="0" borderId="30" xfId="46" applyFont="1" applyFill="1" applyBorder="1" applyAlignment="1">
      <alignment horizontal="right" vertical="center" wrapText="1"/>
    </xf>
    <xf numFmtId="0" fontId="8" fillId="2" borderId="30" xfId="46" applyFont="1" applyFill="1" applyBorder="1" applyAlignment="1">
      <alignment horizontal="right" vertical="center" wrapText="1"/>
    </xf>
    <xf numFmtId="0" fontId="29" fillId="2" borderId="0" xfId="46" applyFont="1" applyFill="1" applyBorder="1" applyAlignment="1">
      <alignment horizontal="right" vertical="center" wrapText="1"/>
    </xf>
    <xf numFmtId="0" fontId="33" fillId="2" borderId="0" xfId="46" applyFont="1"/>
    <xf numFmtId="0" fontId="44" fillId="21" borderId="12" xfId="46" applyFont="1" applyFill="1" applyBorder="1" applyAlignment="1">
      <alignment horizontal="center" vertical="center" wrapText="1"/>
    </xf>
    <xf numFmtId="0" fontId="33" fillId="2" borderId="29" xfId="46" applyFont="1" applyFill="1" applyBorder="1" applyAlignment="1">
      <alignment horizontal="right" vertical="center" wrapText="1"/>
    </xf>
    <xf numFmtId="0" fontId="8" fillId="2" borderId="29" xfId="46" applyFont="1" applyFill="1" applyBorder="1" applyAlignment="1">
      <alignment horizontal="center" vertical="center" wrapText="1"/>
    </xf>
    <xf numFmtId="0" fontId="25" fillId="2" borderId="0" xfId="46" applyFont="1" applyFill="1"/>
    <xf numFmtId="0" fontId="4" fillId="2" borderId="0" xfId="48" applyFill="1" applyAlignment="1"/>
    <xf numFmtId="0" fontId="4" fillId="2" borderId="0" xfId="44"/>
    <xf numFmtId="0" fontId="26" fillId="2" borderId="0" xfId="48" applyFont="1" applyFill="1" applyAlignment="1"/>
    <xf numFmtId="0" fontId="44" fillId="21" borderId="12" xfId="44" applyFont="1" applyFill="1" applyBorder="1" applyAlignment="1">
      <alignment horizontal="center" vertical="center" wrapText="1"/>
    </xf>
    <xf numFmtId="0" fontId="8" fillId="20" borderId="12" xfId="44" applyFont="1" applyFill="1" applyBorder="1" applyAlignment="1">
      <alignment horizontal="right" vertical="center" wrapText="1"/>
    </xf>
    <xf numFmtId="0" fontId="8" fillId="20" borderId="18" xfId="44" applyFont="1" applyFill="1" applyBorder="1" applyAlignment="1">
      <alignment horizontal="center" wrapText="1"/>
    </xf>
    <xf numFmtId="0" fontId="0" fillId="22" borderId="12" xfId="0" applyFill="1" applyBorder="1"/>
    <xf numFmtId="0" fontId="0" fillId="2" borderId="0" xfId="0" applyAlignment="1">
      <alignment wrapText="1"/>
    </xf>
    <xf numFmtId="0" fontId="32" fillId="2" borderId="0" xfId="46" applyFont="1"/>
    <xf numFmtId="0" fontId="25" fillId="2" borderId="0" xfId="0" applyFont="1" applyAlignment="1">
      <alignment horizontal="left" vertical="center"/>
    </xf>
    <xf numFmtId="0" fontId="0" fillId="2" borderId="0" xfId="0" applyAlignment="1"/>
    <xf numFmtId="0" fontId="32" fillId="2" borderId="0" xfId="0" applyFont="1"/>
    <xf numFmtId="0" fontId="0" fillId="2" borderId="0" xfId="0"/>
    <xf numFmtId="0" fontId="27" fillId="2" borderId="0" xfId="0" applyFont="1" applyAlignment="1">
      <alignment horizontal="left"/>
    </xf>
    <xf numFmtId="0" fontId="8" fillId="20" borderId="28" xfId="44" applyFont="1" applyFill="1" applyBorder="1" applyAlignment="1">
      <alignment horizontal="center" vertical="center" wrapText="1"/>
    </xf>
    <xf numFmtId="0" fontId="27" fillId="2" borderId="0" xfId="48" applyFont="1" applyFill="1" applyAlignment="1">
      <alignment horizontal="left"/>
    </xf>
    <xf numFmtId="0" fontId="44" fillId="21" borderId="13" xfId="44" applyFont="1" applyFill="1" applyBorder="1" applyAlignment="1">
      <alignment horizontal="center" vertical="center" wrapText="1"/>
    </xf>
    <xf numFmtId="0" fontId="44" fillId="21" borderId="12" xfId="0" applyFont="1" applyFill="1" applyBorder="1" applyAlignment="1">
      <alignment horizontal="center" vertical="center" wrapText="1"/>
    </xf>
    <xf numFmtId="0" fontId="41" fillId="2" borderId="0" xfId="48" applyFont="1" applyFill="1" applyBorder="1" applyAlignment="1">
      <alignment horizontal="left" vertical="center"/>
    </xf>
    <xf numFmtId="0" fontId="47" fillId="21" borderId="12" xfId="46" applyFont="1" applyFill="1" applyBorder="1"/>
    <xf numFmtId="0" fontId="8" fillId="20" borderId="12" xfId="46" applyFont="1" applyFill="1" applyBorder="1"/>
    <xf numFmtId="0" fontId="35" fillId="2" borderId="0" xfId="46" applyFont="1"/>
    <xf numFmtId="14" fontId="33" fillId="21" borderId="12" xfId="0" applyNumberFormat="1" applyFont="1" applyFill="1" applyBorder="1"/>
    <xf numFmtId="0" fontId="8" fillId="2" borderId="0" xfId="44" applyFont="1"/>
    <xf numFmtId="14" fontId="25" fillId="2" borderId="0" xfId="47" applyNumberFormat="1" applyFont="1"/>
    <xf numFmtId="14" fontId="25" fillId="2" borderId="0" xfId="44" applyNumberFormat="1" applyFont="1" applyFill="1"/>
    <xf numFmtId="14" fontId="32" fillId="2" borderId="0" xfId="44" applyNumberFormat="1" applyFont="1"/>
    <xf numFmtId="14" fontId="4" fillId="2" borderId="0" xfId="44" applyNumberFormat="1"/>
    <xf numFmtId="0" fontId="25" fillId="2" borderId="0" xfId="46" applyNumberFormat="1" applyFont="1" applyAlignment="1">
      <alignment horizontal="left"/>
    </xf>
    <xf numFmtId="14" fontId="8" fillId="20" borderId="13" xfId="44" applyNumberFormat="1" applyFont="1" applyFill="1" applyBorder="1" applyAlignment="1">
      <alignment horizontal="center" vertical="center" wrapText="1"/>
    </xf>
    <xf numFmtId="0" fontId="0" fillId="2" borderId="0" xfId="0"/>
    <xf numFmtId="0" fontId="8" fillId="2" borderId="0" xfId="46" applyFont="1"/>
    <xf numFmtId="0" fontId="41" fillId="2" borderId="0" xfId="48" applyFont="1" applyFill="1" applyBorder="1" applyAlignment="1">
      <alignment horizontal="left" vertical="center"/>
    </xf>
    <xf numFmtId="1" fontId="8" fillId="20" borderId="18" xfId="0" applyNumberFormat="1" applyFont="1" applyFill="1" applyBorder="1" applyAlignment="1" applyProtection="1">
      <alignment horizontal="left"/>
      <protection locked="0"/>
    </xf>
    <xf numFmtId="2" fontId="42" fillId="20" borderId="12" xfId="46" applyNumberFormat="1" applyFont="1" applyFill="1" applyBorder="1" applyAlignment="1">
      <alignment horizontal="right" vertical="center" wrapText="1"/>
    </xf>
    <xf numFmtId="3" fontId="42" fillId="20" borderId="12" xfId="46" applyNumberFormat="1" applyFont="1" applyFill="1" applyBorder="1" applyAlignment="1">
      <alignment horizontal="right" vertical="center" wrapText="1"/>
    </xf>
    <xf numFmtId="3" fontId="42" fillId="15" borderId="12" xfId="46" applyNumberFormat="1" applyFont="1" applyFill="1" applyBorder="1"/>
    <xf numFmtId="3" fontId="0" fillId="22" borderId="12" xfId="0" applyNumberFormat="1" applyFill="1" applyBorder="1"/>
    <xf numFmtId="164" fontId="0" fillId="22" borderId="12" xfId="58" applyFont="1" applyFill="1" applyBorder="1"/>
    <xf numFmtId="164" fontId="0" fillId="22" borderId="12" xfId="0" applyNumberFormat="1" applyFill="1" applyBorder="1"/>
    <xf numFmtId="164" fontId="0" fillId="15" borderId="12" xfId="0" applyNumberFormat="1" applyFill="1" applyBorder="1"/>
    <xf numFmtId="4" fontId="25" fillId="2" borderId="0" xfId="0" applyNumberFormat="1" applyFont="1"/>
    <xf numFmtId="4" fontId="27" fillId="2" borderId="0" xfId="0" applyNumberFormat="1" applyFont="1" applyAlignment="1">
      <alignment horizontal="left"/>
    </xf>
    <xf numFmtId="4" fontId="0" fillId="2" borderId="0" xfId="0" applyNumberFormat="1"/>
    <xf numFmtId="4" fontId="27" fillId="2" borderId="0" xfId="0" applyNumberFormat="1" applyFont="1"/>
    <xf numFmtId="4" fontId="0" fillId="2" borderId="0" xfId="0" applyNumberFormat="1" applyAlignment="1">
      <alignment wrapText="1"/>
    </xf>
    <xf numFmtId="4" fontId="8" fillId="22" borderId="12" xfId="0" applyNumberFormat="1" applyFont="1" applyFill="1" applyBorder="1"/>
    <xf numFmtId="4" fontId="8" fillId="20" borderId="12" xfId="0" applyNumberFormat="1" applyFont="1" applyFill="1" applyBorder="1"/>
    <xf numFmtId="3" fontId="0" fillId="2" borderId="0" xfId="0" applyNumberFormat="1"/>
    <xf numFmtId="3" fontId="27" fillId="2" borderId="0" xfId="0" applyNumberFormat="1" applyFont="1"/>
    <xf numFmtId="3" fontId="44" fillId="21" borderId="12" xfId="0" applyNumberFormat="1" applyFont="1" applyFill="1" applyBorder="1" applyAlignment="1">
      <alignment horizontal="center" vertical="center" wrapText="1"/>
    </xf>
    <xf numFmtId="3" fontId="8" fillId="20" borderId="18" xfId="46" applyNumberFormat="1" applyFont="1" applyFill="1" applyBorder="1" applyAlignment="1">
      <alignment horizontal="right" vertical="center" wrapText="1"/>
    </xf>
    <xf numFmtId="3" fontId="8" fillId="22" borderId="12" xfId="0" applyNumberFormat="1" applyFont="1" applyFill="1" applyBorder="1"/>
    <xf numFmtId="3" fontId="8" fillId="20" borderId="12" xfId="46" applyNumberFormat="1" applyFont="1" applyFill="1" applyBorder="1" applyAlignment="1">
      <alignment wrapText="1"/>
    </xf>
    <xf numFmtId="0" fontId="8" fillId="20" borderId="12" xfId="44" applyFont="1" applyFill="1" applyBorder="1" applyAlignment="1">
      <alignment horizontal="center" vertical="center" wrapText="1"/>
    </xf>
    <xf numFmtId="3" fontId="4" fillId="2" borderId="0" xfId="44" applyNumberFormat="1"/>
    <xf numFmtId="3" fontId="26" fillId="2" borderId="0" xfId="48" applyNumberFormat="1" applyFont="1" applyFill="1" applyAlignment="1"/>
    <xf numFmtId="3" fontId="44" fillId="21" borderId="12" xfId="46" applyNumberFormat="1" applyFont="1" applyFill="1" applyBorder="1" applyAlignment="1">
      <alignment horizontal="center" vertical="center" wrapText="1"/>
    </xf>
    <xf numFmtId="3" fontId="8" fillId="20" borderId="28" xfId="44" applyNumberFormat="1" applyFont="1" applyFill="1" applyBorder="1" applyAlignment="1">
      <alignment horizontal="center" vertical="center" wrapText="1"/>
    </xf>
    <xf numFmtId="4" fontId="4" fillId="2" borderId="0" xfId="44" applyNumberFormat="1"/>
    <xf numFmtId="4" fontId="26" fillId="2" borderId="0" xfId="48" applyNumberFormat="1" applyFont="1" applyFill="1" applyAlignment="1"/>
    <xf numFmtId="4" fontId="44" fillId="21" borderId="12" xfId="46" applyNumberFormat="1" applyFont="1" applyFill="1" applyBorder="1" applyAlignment="1">
      <alignment horizontal="center" vertical="center" wrapText="1"/>
    </xf>
    <xf numFmtId="4" fontId="8" fillId="20" borderId="28" xfId="44" applyNumberFormat="1" applyFont="1" applyFill="1" applyBorder="1" applyAlignment="1">
      <alignment horizontal="center" vertical="center" wrapText="1"/>
    </xf>
    <xf numFmtId="4" fontId="4" fillId="2" borderId="0" xfId="48" applyNumberFormat="1" applyFill="1" applyAlignment="1"/>
    <xf numFmtId="4" fontId="44" fillId="21" borderId="12" xfId="44" applyNumberFormat="1" applyFont="1" applyFill="1" applyBorder="1" applyAlignment="1">
      <alignment horizontal="center" vertical="center" wrapText="1"/>
    </xf>
    <xf numFmtId="4" fontId="8" fillId="20" borderId="12" xfId="46" applyNumberFormat="1" applyFont="1" applyFill="1" applyBorder="1" applyAlignment="1">
      <alignment horizontal="right" vertical="center" wrapText="1"/>
    </xf>
    <xf numFmtId="4" fontId="8" fillId="20" borderId="18" xfId="44" applyNumberFormat="1" applyFont="1" applyFill="1" applyBorder="1" applyAlignment="1">
      <alignment horizontal="right" vertical="center" wrapText="1"/>
    </xf>
    <xf numFmtId="0" fontId="8" fillId="2" borderId="0" xfId="46" applyFont="1"/>
    <xf numFmtId="3" fontId="4" fillId="24" borderId="12" xfId="46" applyNumberFormat="1" applyFont="1" applyFill="1" applyBorder="1" applyAlignment="1">
      <alignment horizontal="right" vertical="center" wrapText="1"/>
    </xf>
    <xf numFmtId="3" fontId="4" fillId="20" borderId="12" xfId="46" applyNumberFormat="1" applyFont="1" applyFill="1" applyBorder="1" applyAlignment="1">
      <alignment horizontal="right" vertical="center" wrapText="1"/>
    </xf>
    <xf numFmtId="0" fontId="0" fillId="2" borderId="0" xfId="0"/>
    <xf numFmtId="0" fontId="39" fillId="20" borderId="0" xfId="35" applyFont="1" applyFill="1" applyBorder="1" applyAlignment="1" applyProtection="1"/>
    <xf numFmtId="3" fontId="0" fillId="2" borderId="0" xfId="0" applyNumberFormat="1"/>
    <xf numFmtId="0" fontId="35" fillId="20" borderId="22" xfId="106" applyFont="1" applyFill="1" applyBorder="1"/>
    <xf numFmtId="0" fontId="35" fillId="20" borderId="23" xfId="106" applyFont="1" applyFill="1" applyBorder="1"/>
    <xf numFmtId="0" fontId="35" fillId="20" borderId="24" xfId="106" applyFont="1" applyFill="1" applyBorder="1"/>
    <xf numFmtId="0" fontId="35" fillId="20" borderId="25" xfId="106" applyFont="1" applyFill="1" applyBorder="1"/>
    <xf numFmtId="0" fontId="35" fillId="20" borderId="0" xfId="106" applyFont="1" applyFill="1" applyBorder="1"/>
    <xf numFmtId="0" fontId="35" fillId="20" borderId="26" xfId="106" applyFont="1" applyFill="1" applyBorder="1"/>
    <xf numFmtId="0" fontId="37" fillId="20" borderId="26" xfId="106" applyFont="1" applyFill="1" applyBorder="1" applyAlignment="1">
      <alignment vertical="center"/>
    </xf>
    <xf numFmtId="0" fontId="38" fillId="20" borderId="26" xfId="106" applyFont="1" applyFill="1" applyBorder="1" applyAlignment="1">
      <alignment vertical="center"/>
    </xf>
    <xf numFmtId="0" fontId="35" fillId="20" borderId="26" xfId="106" applyFont="1" applyFill="1" applyBorder="1" applyAlignment="1">
      <alignment vertical="center"/>
    </xf>
    <xf numFmtId="0" fontId="0" fillId="26" borderId="12" xfId="0" applyFill="1" applyBorder="1"/>
    <xf numFmtId="0" fontId="33" fillId="21" borderId="12" xfId="46" applyFont="1" applyFill="1" applyBorder="1" applyAlignment="1">
      <alignment horizontal="right" vertical="center" wrapText="1"/>
    </xf>
    <xf numFmtId="3" fontId="0" fillId="26" borderId="12" xfId="0" applyNumberFormat="1" applyFill="1" applyBorder="1"/>
    <xf numFmtId="0" fontId="54" fillId="21" borderId="12" xfId="46" applyFont="1" applyFill="1" applyBorder="1" applyAlignment="1">
      <alignment horizontal="right" vertical="center" wrapText="1"/>
    </xf>
    <xf numFmtId="0" fontId="33" fillId="2" borderId="0" xfId="46" applyNumberFormat="1" applyFont="1" applyFill="1" applyBorder="1" applyAlignment="1">
      <alignment horizontal="center" vertical="center" wrapText="1"/>
    </xf>
    <xf numFmtId="0" fontId="43" fillId="2" borderId="0" xfId="46" applyNumberFormat="1" applyFont="1" applyFill="1" applyBorder="1" applyAlignment="1">
      <alignment horizontal="center" vertical="center" wrapText="1"/>
    </xf>
    <xf numFmtId="10" fontId="43" fillId="15" borderId="12" xfId="46" applyNumberFormat="1" applyFont="1" applyFill="1" applyBorder="1" applyAlignment="1">
      <alignment horizontal="center" vertical="center" wrapText="1"/>
    </xf>
    <xf numFmtId="0" fontId="33" fillId="2" borderId="0" xfId="46" applyFont="1" applyFill="1" applyBorder="1" applyAlignment="1">
      <alignment horizontal="right" vertical="center" wrapText="1"/>
    </xf>
    <xf numFmtId="0" fontId="26" fillId="2" borderId="0" xfId="46" applyFont="1" applyFill="1" applyBorder="1" applyAlignment="1">
      <alignment horizontal="left"/>
    </xf>
    <xf numFmtId="0" fontId="4" fillId="2" borderId="0" xfId="46"/>
    <xf numFmtId="0" fontId="4" fillId="2" borderId="0" xfId="46" applyFont="1"/>
    <xf numFmtId="0" fontId="44" fillId="21" borderId="12" xfId="46" applyFont="1" applyFill="1" applyBorder="1" applyAlignment="1">
      <alignment horizontal="center" vertical="center" wrapText="1"/>
    </xf>
    <xf numFmtId="0" fontId="26" fillId="2" borderId="0" xfId="46" applyFont="1"/>
    <xf numFmtId="0" fontId="26" fillId="2" borderId="0" xfId="46" applyFont="1" applyFill="1"/>
    <xf numFmtId="0" fontId="4" fillId="2" borderId="0" xfId="49" applyFont="1" applyFill="1" applyAlignment="1"/>
    <xf numFmtId="0" fontId="4" fillId="0" borderId="0" xfId="49" applyFont="1" applyAlignment="1"/>
    <xf numFmtId="0" fontId="4" fillId="2" borderId="0" xfId="46" applyFont="1" applyFill="1"/>
    <xf numFmtId="9" fontId="43" fillId="15" borderId="12" xfId="46" applyNumberFormat="1" applyFont="1" applyFill="1" applyBorder="1" applyAlignment="1">
      <alignment horizontal="center" vertical="center" wrapText="1"/>
    </xf>
    <xf numFmtId="0" fontId="44" fillId="21" borderId="12" xfId="64" applyFont="1" applyFill="1" applyBorder="1" applyAlignment="1">
      <alignment horizontal="center" vertical="center" wrapText="1"/>
    </xf>
    <xf numFmtId="3" fontId="4" fillId="2" borderId="0" xfId="44" applyNumberFormat="1" applyAlignment="1"/>
    <xf numFmtId="0" fontId="4" fillId="2" borderId="0" xfId="44" applyAlignment="1"/>
    <xf numFmtId="0" fontId="4" fillId="2" borderId="0" xfId="48" applyFill="1"/>
    <xf numFmtId="0" fontId="44" fillId="21" borderId="12" xfId="46" applyFont="1" applyFill="1" applyBorder="1" applyAlignment="1">
      <alignment horizontal="center" vertical="center" wrapText="1"/>
    </xf>
    <xf numFmtId="0" fontId="4" fillId="2" borderId="0" xfId="48" applyFill="1" applyAlignment="1"/>
    <xf numFmtId="0" fontId="4" fillId="2" borderId="0" xfId="44"/>
    <xf numFmtId="0" fontId="26" fillId="2" borderId="0" xfId="48" applyFont="1" applyFill="1" applyAlignment="1"/>
    <xf numFmtId="14" fontId="4" fillId="2" borderId="0" xfId="48" applyNumberFormat="1" applyFill="1"/>
    <xf numFmtId="3" fontId="26" fillId="2" borderId="0" xfId="48" applyNumberFormat="1" applyFont="1" applyFill="1" applyAlignment="1"/>
    <xf numFmtId="4" fontId="26" fillId="2" borderId="0" xfId="48" applyNumberFormat="1" applyFont="1" applyFill="1" applyAlignment="1"/>
    <xf numFmtId="14" fontId="62" fillId="2" borderId="0" xfId="97" applyNumberFormat="1" applyFont="1"/>
    <xf numFmtId="0" fontId="4" fillId="0" borderId="0" xfId="107" applyFont="1" applyFill="1" applyBorder="1" applyAlignment="1">
      <alignment wrapText="1"/>
    </xf>
    <xf numFmtId="0" fontId="27" fillId="2" borderId="0" xfId="48" applyFont="1" applyFill="1" applyAlignment="1">
      <alignment horizontal="left"/>
    </xf>
    <xf numFmtId="0" fontId="44" fillId="21" borderId="13" xfId="44" applyFont="1" applyFill="1" applyBorder="1" applyAlignment="1">
      <alignment horizontal="center" vertical="center" wrapText="1"/>
    </xf>
    <xf numFmtId="14" fontId="25" fillId="2" borderId="0" xfId="47" applyNumberFormat="1" applyFont="1"/>
    <xf numFmtId="14" fontId="25" fillId="2" borderId="0" xfId="44" applyNumberFormat="1" applyFont="1" applyFill="1"/>
    <xf numFmtId="14" fontId="32" fillId="2" borderId="0" xfId="44" applyNumberFormat="1" applyFont="1"/>
    <xf numFmtId="14" fontId="4" fillId="2" borderId="0" xfId="48" applyNumberFormat="1" applyFill="1"/>
    <xf numFmtId="14" fontId="4" fillId="2" borderId="0" xfId="44" applyNumberFormat="1"/>
    <xf numFmtId="0" fontId="25" fillId="2" borderId="0" xfId="46" applyNumberFormat="1" applyFont="1" applyAlignment="1">
      <alignment horizontal="left"/>
    </xf>
    <xf numFmtId="0" fontId="63" fillId="21" borderId="0" xfId="46" applyFont="1" applyFill="1" applyBorder="1" applyAlignment="1"/>
    <xf numFmtId="0" fontId="4" fillId="2" borderId="0" xfId="97"/>
    <xf numFmtId="49" fontId="4" fillId="20" borderId="12" xfId="67" applyNumberFormat="1" applyFill="1" applyBorder="1" applyProtection="1">
      <protection locked="0"/>
    </xf>
    <xf numFmtId="0" fontId="4" fillId="2" borderId="0" xfId="64" applyFont="1"/>
    <xf numFmtId="0" fontId="32" fillId="2" borderId="0" xfId="64" applyFont="1"/>
    <xf numFmtId="0" fontId="4" fillId="2" borderId="0" xfId="67"/>
    <xf numFmtId="0" fontId="27" fillId="2" borderId="0" xfId="67" applyFont="1"/>
    <xf numFmtId="0" fontId="4" fillId="21" borderId="12" xfId="67" applyFill="1" applyBorder="1"/>
    <xf numFmtId="0" fontId="4" fillId="25" borderId="12" xfId="67" applyFill="1" applyBorder="1" applyProtection="1">
      <protection locked="0"/>
    </xf>
    <xf numFmtId="0" fontId="4" fillId="21" borderId="12" xfId="67" applyFill="1" applyBorder="1" applyProtection="1">
      <protection locked="0"/>
    </xf>
    <xf numFmtId="0" fontId="44" fillId="23" borderId="12" xfId="67" applyFont="1" applyFill="1" applyBorder="1" applyAlignment="1"/>
    <xf numFmtId="0" fontId="4" fillId="25" borderId="12" xfId="67" applyFill="1" applyBorder="1"/>
    <xf numFmtId="0" fontId="4" fillId="24" borderId="35" xfId="97" applyFill="1" applyBorder="1"/>
    <xf numFmtId="0" fontId="4" fillId="24" borderId="29" xfId="97" applyFill="1" applyBorder="1"/>
    <xf numFmtId="0" fontId="4" fillId="24" borderId="34" xfId="97" applyFill="1" applyBorder="1"/>
    <xf numFmtId="0" fontId="4" fillId="24" borderId="30" xfId="97" applyFill="1" applyBorder="1"/>
    <xf numFmtId="0" fontId="4" fillId="24" borderId="32" xfId="97" applyFont="1" applyFill="1" applyBorder="1"/>
    <xf numFmtId="0" fontId="4" fillId="24" borderId="33" xfId="97" applyFont="1" applyFill="1" applyBorder="1"/>
    <xf numFmtId="0" fontId="25" fillId="2" borderId="0" xfId="46" applyFont="1" applyAlignment="1">
      <alignment horizontal="left"/>
    </xf>
    <xf numFmtId="0" fontId="44" fillId="21" borderId="12" xfId="46" applyFont="1" applyFill="1" applyBorder="1" applyAlignment="1">
      <alignment horizontal="center" vertical="center" wrapText="1"/>
    </xf>
    <xf numFmtId="0" fontId="44" fillId="21" borderId="13" xfId="46" applyFont="1" applyFill="1" applyBorder="1" applyAlignment="1">
      <alignment horizontal="center" vertical="center" wrapText="1"/>
    </xf>
    <xf numFmtId="0" fontId="4" fillId="2" borderId="0" xfId="97"/>
    <xf numFmtId="0" fontId="25" fillId="2" borderId="0" xfId="46" applyFont="1" applyAlignment="1">
      <alignment horizontal="left"/>
    </xf>
    <xf numFmtId="0" fontId="25" fillId="2" borderId="0" xfId="46" applyFont="1" applyFill="1"/>
    <xf numFmtId="0" fontId="44" fillId="21" borderId="12" xfId="99" applyFont="1" applyFill="1" applyBorder="1" applyAlignment="1">
      <alignment horizontal="center" vertical="center" wrapText="1"/>
    </xf>
    <xf numFmtId="0" fontId="29" fillId="2" borderId="0" xfId="99" applyFont="1" applyFill="1" applyBorder="1" applyAlignment="1">
      <alignment horizontal="right" vertical="center" wrapText="1"/>
    </xf>
    <xf numFmtId="0" fontId="4" fillId="2" borderId="0" xfId="99" applyFont="1" applyFill="1" applyBorder="1" applyAlignment="1">
      <alignment horizontal="right" vertical="center" wrapText="1"/>
    </xf>
    <xf numFmtId="0" fontId="47" fillId="21" borderId="12" xfId="99" applyFont="1" applyFill="1" applyBorder="1" applyAlignment="1">
      <alignment horizontal="right" vertical="center" wrapText="1"/>
    </xf>
    <xf numFmtId="0" fontId="44" fillId="21" borderId="27" xfId="99" applyFont="1" applyFill="1" applyBorder="1" applyAlignment="1">
      <alignment vertical="center" wrapText="1"/>
    </xf>
    <xf numFmtId="0" fontId="44" fillId="21" borderId="28" xfId="99" applyFont="1" applyFill="1" applyBorder="1" applyAlignment="1">
      <alignment horizontal="center" vertical="center" wrapText="1"/>
    </xf>
    <xf numFmtId="0" fontId="33" fillId="21" borderId="12" xfId="99" applyFont="1" applyFill="1" applyBorder="1" applyAlignment="1">
      <alignment horizontal="right" vertical="center" wrapText="1"/>
    </xf>
    <xf numFmtId="0" fontId="42" fillId="20" borderId="12" xfId="99" applyFont="1" applyFill="1" applyBorder="1" applyAlignment="1">
      <alignment horizontal="right" vertical="center" wrapText="1"/>
    </xf>
    <xf numFmtId="0" fontId="40" fillId="27" borderId="22" xfId="106" applyFont="1" applyFill="1" applyBorder="1" applyAlignment="1">
      <alignment vertical="center"/>
    </xf>
    <xf numFmtId="0" fontId="26" fillId="27" borderId="23" xfId="106" applyFont="1" applyFill="1" applyBorder="1" applyAlignment="1">
      <alignment vertical="center"/>
    </xf>
    <xf numFmtId="0" fontId="60" fillId="27" borderId="23" xfId="106" applyFont="1" applyFill="1" applyBorder="1" applyAlignment="1">
      <alignment vertical="center"/>
    </xf>
    <xf numFmtId="0" fontId="26" fillId="27" borderId="24" xfId="106" applyFont="1" applyFill="1" applyBorder="1" applyAlignment="1">
      <alignment vertical="center"/>
    </xf>
    <xf numFmtId="0" fontId="40" fillId="27" borderId="25" xfId="106" applyFont="1" applyFill="1" applyBorder="1" applyAlignment="1">
      <alignment vertical="center"/>
    </xf>
    <xf numFmtId="0" fontId="57" fillId="27" borderId="0" xfId="35" applyFont="1" applyFill="1" applyBorder="1" applyAlignment="1" applyProtection="1">
      <alignment vertical="center"/>
    </xf>
    <xf numFmtId="0" fontId="58" fillId="27" borderId="0" xfId="106" applyFont="1" applyFill="1" applyBorder="1" applyAlignment="1">
      <alignment vertical="center"/>
    </xf>
    <xf numFmtId="0" fontId="59" fillId="27" borderId="0" xfId="35" applyFont="1" applyFill="1" applyBorder="1" applyAlignment="1" applyProtection="1">
      <alignment vertical="center"/>
    </xf>
    <xf numFmtId="0" fontId="26" fillId="27" borderId="26" xfId="106" applyFont="1" applyFill="1" applyBorder="1" applyAlignment="1">
      <alignment vertical="center"/>
    </xf>
    <xf numFmtId="0" fontId="57" fillId="27" borderId="0" xfId="106" applyFont="1" applyFill="1" applyBorder="1" applyAlignment="1">
      <alignment vertical="center"/>
    </xf>
    <xf numFmtId="0" fontId="57" fillId="27" borderId="0" xfId="35" applyFont="1" applyFill="1" applyBorder="1" applyAlignment="1" applyProtection="1">
      <alignment horizontal="left" vertical="center" indent="1"/>
    </xf>
    <xf numFmtId="0" fontId="60" fillId="27" borderId="0" xfId="106" applyFont="1" applyFill="1" applyBorder="1" applyAlignment="1">
      <alignment vertical="center"/>
    </xf>
    <xf numFmtId="0" fontId="57" fillId="27" borderId="0" xfId="35" applyFont="1" applyFill="1" applyBorder="1" applyAlignment="1" applyProtection="1">
      <alignment horizontal="left" indent="1"/>
    </xf>
    <xf numFmtId="0" fontId="60" fillId="27" borderId="0" xfId="35" applyFont="1" applyFill="1" applyBorder="1" applyAlignment="1" applyProtection="1">
      <alignment horizontal="left" indent="1" readingOrder="1"/>
    </xf>
    <xf numFmtId="0" fontId="40" fillId="27" borderId="36" xfId="106" applyFont="1" applyFill="1" applyBorder="1" applyAlignment="1">
      <alignment vertical="center"/>
    </xf>
    <xf numFmtId="0" fontId="35" fillId="27" borderId="37" xfId="106" applyFont="1" applyFill="1" applyBorder="1" applyAlignment="1">
      <alignment vertical="center"/>
    </xf>
    <xf numFmtId="0" fontId="26" fillId="27" borderId="37" xfId="106" applyFont="1" applyFill="1" applyBorder="1" applyAlignment="1">
      <alignment vertical="center"/>
    </xf>
    <xf numFmtId="0" fontId="61" fillId="27" borderId="37" xfId="106" applyFont="1" applyFill="1" applyBorder="1" applyAlignment="1">
      <alignment vertical="center"/>
    </xf>
    <xf numFmtId="0" fontId="26" fillId="27" borderId="38" xfId="106" applyFont="1" applyFill="1" applyBorder="1" applyAlignment="1">
      <alignment vertical="center"/>
    </xf>
    <xf numFmtId="0" fontId="4" fillId="20" borderId="12" xfId="46" applyFont="1" applyFill="1" applyBorder="1"/>
    <xf numFmtId="0" fontId="4" fillId="2" borderId="0" xfId="153" applyFont="1" applyAlignment="1">
      <alignment vertical="center"/>
    </xf>
    <xf numFmtId="0" fontId="25" fillId="2" borderId="0" xfId="153" applyFont="1" applyAlignment="1">
      <alignment vertical="center"/>
    </xf>
    <xf numFmtId="0" fontId="25" fillId="0" borderId="0" xfId="95" applyFont="1" applyFill="1" applyAlignment="1">
      <alignment horizontal="left" vertical="center"/>
    </xf>
    <xf numFmtId="0" fontId="4" fillId="2" borderId="0" xfId="0" applyFont="1"/>
    <xf numFmtId="0" fontId="66" fillId="28" borderId="12" xfId="0" applyFont="1" applyFill="1" applyBorder="1" applyAlignment="1">
      <alignment vertical="center" wrapText="1"/>
    </xf>
    <xf numFmtId="0" fontId="67" fillId="2" borderId="12" xfId="0" applyFont="1" applyBorder="1" applyAlignment="1">
      <alignment vertical="center" wrapText="1"/>
    </xf>
    <xf numFmtId="0" fontId="0" fillId="2" borderId="12" xfId="0" applyBorder="1" applyAlignment="1">
      <alignment vertical="center" wrapText="1"/>
    </xf>
    <xf numFmtId="0" fontId="67" fillId="29" borderId="12" xfId="0" applyFont="1" applyFill="1" applyBorder="1" applyAlignment="1">
      <alignment vertical="center" wrapText="1"/>
    </xf>
    <xf numFmtId="0" fontId="4" fillId="2" borderId="12" xfId="0" applyFont="1" applyBorder="1" applyAlignment="1">
      <alignment vertical="center" wrapText="1"/>
    </xf>
    <xf numFmtId="0" fontId="60" fillId="27" borderId="0" xfId="35" applyFont="1" applyFill="1" applyBorder="1" applyAlignment="1" applyProtection="1">
      <alignment readingOrder="1"/>
    </xf>
    <xf numFmtId="0" fontId="0" fillId="2" borderId="0" xfId="0"/>
    <xf numFmtId="0" fontId="67" fillId="2" borderId="12" xfId="0" applyFont="1" applyBorder="1" applyAlignment="1">
      <alignment vertical="center" wrapText="1"/>
    </xf>
    <xf numFmtId="0" fontId="0" fillId="2" borderId="12" xfId="0" applyBorder="1" applyAlignment="1">
      <alignment vertical="center" wrapText="1"/>
    </xf>
    <xf numFmtId="168" fontId="27" fillId="2" borderId="0" xfId="0" applyNumberFormat="1" applyFont="1" applyAlignment="1">
      <alignment horizontal="left"/>
    </xf>
    <xf numFmtId="168" fontId="0" fillId="2" borderId="0" xfId="0" applyNumberFormat="1"/>
    <xf numFmtId="168" fontId="27" fillId="2" borderId="0" xfId="0" applyNumberFormat="1" applyFont="1"/>
    <xf numFmtId="168" fontId="0" fillId="2" borderId="0" xfId="0" applyNumberFormat="1" applyAlignment="1">
      <alignment wrapText="1"/>
    </xf>
    <xf numFmtId="3" fontId="44" fillId="21" borderId="13" xfId="0" applyNumberFormat="1" applyFont="1" applyFill="1" applyBorder="1" applyAlignment="1">
      <alignment horizontal="center" wrapText="1"/>
    </xf>
    <xf numFmtId="3" fontId="44" fillId="21" borderId="28" xfId="0" applyNumberFormat="1" applyFont="1" applyFill="1" applyBorder="1" applyAlignment="1">
      <alignment horizontal="center" wrapText="1"/>
    </xf>
    <xf numFmtId="0" fontId="0" fillId="2" borderId="0" xfId="0"/>
    <xf numFmtId="0" fontId="0" fillId="2" borderId="0" xfId="0" applyAlignment="1">
      <alignment wrapText="1"/>
    </xf>
    <xf numFmtId="168" fontId="44" fillId="21" borderId="12" xfId="0" applyNumberFormat="1" applyFont="1" applyFill="1" applyBorder="1" applyAlignment="1">
      <alignment horizontal="center" vertical="center" wrapText="1"/>
    </xf>
    <xf numFmtId="0" fontId="67" fillId="2" borderId="12" xfId="0" applyFont="1" applyBorder="1" applyAlignment="1">
      <alignment vertical="center" wrapText="1"/>
    </xf>
    <xf numFmtId="0" fontId="0" fillId="2" borderId="12" xfId="0" applyBorder="1" applyAlignment="1">
      <alignment vertical="center" wrapText="1"/>
    </xf>
    <xf numFmtId="0" fontId="67" fillId="29" borderId="12" xfId="0" applyFont="1" applyFill="1" applyBorder="1" applyAlignment="1">
      <alignment vertical="center" wrapText="1"/>
    </xf>
    <xf numFmtId="0" fontId="4" fillId="2" borderId="12" xfId="0" applyFont="1" applyBorder="1" applyAlignment="1">
      <alignment vertical="center" wrapText="1"/>
    </xf>
    <xf numFmtId="0" fontId="4" fillId="29" borderId="12" xfId="0" applyFont="1" applyFill="1" applyBorder="1" applyAlignment="1">
      <alignment vertical="center" wrapText="1"/>
    </xf>
    <xf numFmtId="168" fontId="44" fillId="21" borderId="39" xfId="0" applyNumberFormat="1" applyFont="1" applyFill="1" applyBorder="1" applyAlignment="1">
      <alignment horizontal="center" vertical="center" wrapText="1"/>
    </xf>
    <xf numFmtId="0" fontId="69" fillId="2" borderId="0" xfId="45" applyFont="1"/>
    <xf numFmtId="0" fontId="16" fillId="2" borderId="0" xfId="35" applyFill="1" applyAlignment="1" applyProtection="1"/>
    <xf numFmtId="0" fontId="26" fillId="2" borderId="0" xfId="0" applyFont="1"/>
    <xf numFmtId="0" fontId="70" fillId="31" borderId="21" xfId="0" applyFont="1" applyFill="1" applyBorder="1" applyAlignment="1">
      <alignment vertical="center" wrapText="1"/>
    </xf>
    <xf numFmtId="0" fontId="70" fillId="2" borderId="42" xfId="0" applyFont="1" applyBorder="1" applyAlignment="1">
      <alignment vertical="center" wrapText="1"/>
    </xf>
    <xf numFmtId="0" fontId="70" fillId="2" borderId="21" xfId="0" applyFont="1" applyBorder="1" applyAlignment="1">
      <alignment vertical="center" wrapText="1"/>
    </xf>
    <xf numFmtId="0" fontId="71" fillId="2" borderId="11" xfId="0" applyFont="1" applyBorder="1" applyAlignment="1">
      <alignment horizontal="left" vertical="center" wrapText="1" indent="4"/>
    </xf>
    <xf numFmtId="0" fontId="71" fillId="2" borderId="21" xfId="0" applyFont="1" applyBorder="1" applyAlignment="1">
      <alignment horizontal="left" vertical="center" wrapText="1" indent="4"/>
    </xf>
    <xf numFmtId="9" fontId="0" fillId="22" borderId="12" xfId="0" applyNumberFormat="1" applyFill="1" applyBorder="1"/>
    <xf numFmtId="9" fontId="0" fillId="22" borderId="12" xfId="156" applyFont="1" applyFill="1" applyBorder="1"/>
    <xf numFmtId="169" fontId="0" fillId="22" borderId="12" xfId="0" applyNumberFormat="1" applyFill="1" applyBorder="1"/>
    <xf numFmtId="1" fontId="0" fillId="22" borderId="12" xfId="0" applyNumberFormat="1" applyFill="1" applyBorder="1"/>
    <xf numFmtId="9" fontId="0" fillId="22" borderId="12" xfId="156" applyNumberFormat="1" applyFont="1" applyFill="1" applyBorder="1"/>
    <xf numFmtId="2" fontId="4" fillId="20" borderId="12" xfId="46" applyNumberFormat="1" applyFont="1" applyFill="1" applyBorder="1"/>
    <xf numFmtId="0" fontId="4" fillId="32" borderId="12" xfId="46" applyFont="1" applyFill="1" applyBorder="1"/>
    <xf numFmtId="0" fontId="69" fillId="2" borderId="0" xfId="0" applyFont="1" applyAlignment="1">
      <alignment horizontal="center" wrapText="1"/>
    </xf>
    <xf numFmtId="2" fontId="42" fillId="20" borderId="12" xfId="99" applyNumberFormat="1" applyFont="1" applyFill="1" applyBorder="1" applyAlignment="1">
      <alignment horizontal="right" vertical="center" wrapText="1"/>
    </xf>
    <xf numFmtId="0" fontId="4" fillId="20" borderId="18" xfId="0" applyFont="1" applyFill="1" applyBorder="1" applyAlignment="1" applyProtection="1">
      <alignment horizontal="left"/>
      <protection locked="0"/>
    </xf>
    <xf numFmtId="1" fontId="4" fillId="20" borderId="18" xfId="0" applyNumberFormat="1" applyFont="1" applyFill="1" applyBorder="1" applyAlignment="1" applyProtection="1">
      <alignment horizontal="left"/>
      <protection locked="0"/>
    </xf>
    <xf numFmtId="0" fontId="33" fillId="21" borderId="0" xfId="0" applyFont="1" applyFill="1" applyBorder="1" applyAlignment="1">
      <alignment horizontal="right" indent="1"/>
    </xf>
    <xf numFmtId="0" fontId="33" fillId="21" borderId="31" xfId="0" applyFont="1" applyFill="1" applyBorder="1" applyAlignment="1">
      <alignment horizontal="right" indent="1"/>
    </xf>
    <xf numFmtId="0" fontId="4" fillId="20" borderId="13" xfId="0" applyFont="1" applyFill="1" applyBorder="1" applyAlignment="1" applyProtection="1">
      <alignment horizontal="left"/>
      <protection locked="0"/>
    </xf>
    <xf numFmtId="0" fontId="4" fillId="20" borderId="14" xfId="0" applyFont="1" applyFill="1" applyBorder="1" applyAlignment="1" applyProtection="1">
      <alignment horizontal="left"/>
      <protection locked="0"/>
    </xf>
    <xf numFmtId="0" fontId="4" fillId="20" borderId="28" xfId="0" applyFont="1" applyFill="1" applyBorder="1" applyAlignment="1" applyProtection="1">
      <alignment horizontal="left"/>
      <protection locked="0"/>
    </xf>
    <xf numFmtId="0" fontId="4" fillId="20" borderId="12" xfId="0" applyFont="1" applyFill="1" applyBorder="1" applyAlignment="1" applyProtection="1">
      <alignment horizontal="left"/>
      <protection locked="0"/>
    </xf>
    <xf numFmtId="0" fontId="8" fillId="20" borderId="12" xfId="0" applyFont="1" applyFill="1" applyBorder="1" applyAlignment="1" applyProtection="1">
      <alignment horizontal="left"/>
      <protection locked="0"/>
    </xf>
    <xf numFmtId="0" fontId="16" fillId="20" borderId="13" xfId="35" applyFill="1" applyBorder="1" applyAlignment="1" applyProtection="1">
      <alignment horizontal="left"/>
      <protection locked="0"/>
    </xf>
    <xf numFmtId="0" fontId="4" fillId="2" borderId="14" xfId="0" applyFont="1" applyBorder="1" applyAlignment="1"/>
    <xf numFmtId="0" fontId="4" fillId="2" borderId="28" xfId="0" applyFont="1" applyBorder="1" applyAlignment="1"/>
    <xf numFmtId="0" fontId="8" fillId="0" borderId="0" xfId="45" applyFont="1" applyFill="1" applyBorder="1" applyAlignment="1" applyProtection="1"/>
    <xf numFmtId="0" fontId="4" fillId="2" borderId="0" xfId="45" applyBorder="1" applyAlignment="1"/>
    <xf numFmtId="0" fontId="27" fillId="2" borderId="15" xfId="45" applyFont="1" applyBorder="1" applyAlignment="1" applyProtection="1">
      <protection locked="0"/>
    </xf>
    <xf numFmtId="0" fontId="4" fillId="2" borderId="16" xfId="45" applyBorder="1" applyAlignment="1"/>
    <xf numFmtId="0" fontId="4" fillId="2" borderId="17" xfId="45" applyBorder="1" applyAlignment="1"/>
    <xf numFmtId="167" fontId="26" fillId="15" borderId="19" xfId="26" applyFont="1" applyBorder="1" applyAlignment="1">
      <alignment horizontal="left"/>
    </xf>
    <xf numFmtId="0" fontId="4" fillId="2" borderId="20" xfId="45" applyBorder="1" applyAlignment="1"/>
    <xf numFmtId="0" fontId="4" fillId="2" borderId="21" xfId="45" applyBorder="1" applyAlignment="1"/>
    <xf numFmtId="167" fontId="26" fillId="20" borderId="10" xfId="37" applyFont="1" applyFill="1" applyBorder="1" applyAlignment="1">
      <alignment horizontal="left"/>
      <protection locked="0"/>
    </xf>
    <xf numFmtId="0" fontId="4" fillId="20" borderId="0" xfId="45" applyFill="1" applyBorder="1" applyAlignment="1"/>
    <xf numFmtId="0" fontId="4" fillId="20" borderId="11" xfId="45" applyFill="1" applyBorder="1" applyAlignment="1"/>
    <xf numFmtId="0" fontId="32" fillId="20" borderId="12" xfId="45" applyFont="1" applyFill="1" applyBorder="1" applyAlignment="1">
      <alignment vertical="center"/>
    </xf>
    <xf numFmtId="0" fontId="4" fillId="20" borderId="12" xfId="45" applyFont="1" applyFill="1" applyBorder="1" applyAlignment="1">
      <alignment vertical="center"/>
    </xf>
    <xf numFmtId="0" fontId="32" fillId="0" borderId="0" xfId="45" applyFont="1" applyFill="1" applyAlignment="1"/>
    <xf numFmtId="0" fontId="4" fillId="0" borderId="0" xfId="43" applyFill="1" applyAlignment="1"/>
    <xf numFmtId="0" fontId="32" fillId="20" borderId="14" xfId="45" applyFont="1" applyFill="1" applyBorder="1" applyAlignment="1">
      <alignment horizontal="left"/>
    </xf>
    <xf numFmtId="0" fontId="4" fillId="20" borderId="14" xfId="43" applyFill="1" applyBorder="1" applyAlignment="1">
      <alignment horizontal="left"/>
    </xf>
    <xf numFmtId="0" fontId="4" fillId="20" borderId="28" xfId="43" applyFill="1" applyBorder="1" applyAlignment="1">
      <alignment horizontal="left"/>
    </xf>
    <xf numFmtId="0" fontId="32" fillId="20" borderId="13" xfId="45" applyFont="1" applyFill="1" applyBorder="1" applyAlignment="1">
      <alignment horizontal="left"/>
    </xf>
    <xf numFmtId="0" fontId="4" fillId="20" borderId="14" xfId="45" applyFill="1" applyBorder="1" applyAlignment="1">
      <alignment horizontal="left"/>
    </xf>
    <xf numFmtId="0" fontId="4" fillId="20" borderId="28" xfId="45" applyFill="1" applyBorder="1" applyAlignment="1">
      <alignment horizontal="left"/>
    </xf>
    <xf numFmtId="0" fontId="36" fillId="20" borderId="0" xfId="106" applyFont="1" applyFill="1" applyBorder="1" applyAlignment="1">
      <alignment horizontal="center" vertical="center" wrapText="1"/>
    </xf>
    <xf numFmtId="0" fontId="35" fillId="0" borderId="0" xfId="66" applyFont="1" applyAlignment="1"/>
    <xf numFmtId="0" fontId="36" fillId="20" borderId="0" xfId="106" applyFont="1" applyFill="1" applyBorder="1" applyAlignment="1">
      <alignment horizontal="center" vertical="center"/>
    </xf>
    <xf numFmtId="0" fontId="0" fillId="0" borderId="0" xfId="66" applyFont="1" applyAlignment="1">
      <alignment horizontal="center" vertical="center"/>
    </xf>
    <xf numFmtId="0" fontId="67" fillId="27" borderId="13" xfId="0" applyFont="1" applyFill="1" applyBorder="1" applyAlignment="1">
      <alignment vertical="center" wrapText="1"/>
    </xf>
    <xf numFmtId="0" fontId="0" fillId="2" borderId="28" xfId="0" applyBorder="1" applyAlignment="1">
      <alignment vertical="center" wrapText="1"/>
    </xf>
    <xf numFmtId="0" fontId="48" fillId="21" borderId="13" xfId="46" applyFont="1" applyFill="1" applyBorder="1" applyAlignment="1">
      <alignment horizontal="center" vertical="center" wrapText="1"/>
    </xf>
    <xf numFmtId="0" fontId="48" fillId="21" borderId="14" xfId="46" applyFont="1" applyFill="1" applyBorder="1" applyAlignment="1">
      <alignment horizontal="center" vertical="center" wrapText="1"/>
    </xf>
    <xf numFmtId="0" fontId="48" fillId="21" borderId="28" xfId="46" applyFont="1" applyFill="1" applyBorder="1" applyAlignment="1">
      <alignment horizontal="center" vertical="center" wrapText="1"/>
    </xf>
    <xf numFmtId="0" fontId="4" fillId="25" borderId="12" xfId="65" applyFill="1" applyBorder="1" applyAlignment="1">
      <alignment vertical="center" wrapText="1"/>
    </xf>
    <xf numFmtId="0" fontId="4" fillId="25" borderId="12" xfId="107" applyFill="1" applyBorder="1" applyAlignment="1">
      <alignment wrapText="1"/>
    </xf>
    <xf numFmtId="0" fontId="8" fillId="2" borderId="0" xfId="46" applyFont="1"/>
    <xf numFmtId="0" fontId="4" fillId="2" borderId="0" xfId="46" applyFont="1"/>
    <xf numFmtId="0" fontId="26" fillId="15" borderId="13" xfId="46" applyFont="1" applyFill="1" applyBorder="1" applyAlignment="1"/>
    <xf numFmtId="0" fontId="4" fillId="15" borderId="28" xfId="49" applyFont="1" applyFill="1" applyBorder="1" applyAlignment="1"/>
    <xf numFmtId="0" fontId="26" fillId="2" borderId="0" xfId="46" applyFont="1" applyFill="1" applyBorder="1" applyAlignment="1">
      <alignment horizontal="left"/>
    </xf>
    <xf numFmtId="0" fontId="4" fillId="25" borderId="12" xfId="65" applyFont="1" applyFill="1" applyBorder="1" applyAlignment="1">
      <alignment vertical="center" wrapText="1"/>
    </xf>
    <xf numFmtId="0" fontId="4" fillId="25" borderId="12" xfId="107" applyFont="1" applyFill="1" applyBorder="1" applyAlignment="1">
      <alignment wrapText="1"/>
    </xf>
    <xf numFmtId="3" fontId="44" fillId="21" borderId="13" xfId="0" applyNumberFormat="1" applyFont="1" applyFill="1" applyBorder="1" applyAlignment="1">
      <alignment horizontal="center" wrapText="1"/>
    </xf>
    <xf numFmtId="3" fontId="44" fillId="21" borderId="28" xfId="0" applyNumberFormat="1" applyFont="1" applyFill="1" applyBorder="1" applyAlignment="1">
      <alignment horizontal="center" wrapText="1"/>
    </xf>
    <xf numFmtId="0" fontId="4" fillId="15" borderId="12" xfId="80" applyNumberFormat="1" applyFont="1" applyBorder="1" applyAlignment="1">
      <alignment vertical="center" wrapText="1"/>
    </xf>
    <xf numFmtId="0" fontId="4" fillId="15" borderId="12" xfId="80" applyNumberFormat="1" applyFont="1" applyBorder="1" applyAlignment="1">
      <alignment wrapText="1"/>
    </xf>
    <xf numFmtId="0" fontId="4" fillId="15" borderId="13" xfId="80" applyNumberFormat="1" applyFont="1" applyBorder="1" applyAlignment="1">
      <alignment vertical="center" wrapText="1"/>
    </xf>
    <xf numFmtId="0" fontId="0" fillId="15" borderId="14" xfId="80" applyNumberFormat="1" applyFont="1" applyBorder="1" applyAlignment="1">
      <alignment vertical="center"/>
    </xf>
    <xf numFmtId="0" fontId="0" fillId="15" borderId="28" xfId="80" applyNumberFormat="1" applyFont="1" applyBorder="1" applyAlignment="1">
      <alignment vertical="center"/>
    </xf>
    <xf numFmtId="168" fontId="68" fillId="21" borderId="46" xfId="0" applyNumberFormat="1" applyFont="1" applyFill="1" applyBorder="1" applyAlignment="1">
      <alignment horizontal="center" vertical="center" wrapText="1"/>
    </xf>
    <xf numFmtId="168" fontId="68" fillId="21" borderId="40" xfId="0" applyNumberFormat="1" applyFont="1" applyFill="1" applyBorder="1" applyAlignment="1">
      <alignment horizontal="center" vertical="center" wrapText="1"/>
    </xf>
    <xf numFmtId="168" fontId="68" fillId="21" borderId="13" xfId="0" applyNumberFormat="1" applyFont="1" applyFill="1" applyBorder="1" applyAlignment="1">
      <alignment horizontal="center" vertical="center" wrapText="1"/>
    </xf>
    <xf numFmtId="0" fontId="49" fillId="21" borderId="13" xfId="0" applyFont="1" applyFill="1" applyBorder="1" applyAlignment="1" applyProtection="1">
      <alignment vertical="center"/>
    </xf>
    <xf numFmtId="0" fontId="49" fillId="21" borderId="14" xfId="0" applyFont="1" applyFill="1" applyBorder="1" applyAlignment="1" applyProtection="1">
      <alignment vertical="center"/>
    </xf>
    <xf numFmtId="0" fontId="33" fillId="21" borderId="13" xfId="0" applyFont="1" applyFill="1" applyBorder="1" applyAlignment="1" applyProtection="1">
      <alignment vertical="center"/>
    </xf>
    <xf numFmtId="0" fontId="33" fillId="21" borderId="14" xfId="0" applyFont="1" applyFill="1" applyBorder="1" applyAlignment="1" applyProtection="1">
      <alignment vertical="center"/>
    </xf>
    <xf numFmtId="0" fontId="33" fillId="21" borderId="13" xfId="0" applyNumberFormat="1" applyFont="1" applyFill="1" applyBorder="1" applyAlignment="1" applyProtection="1">
      <alignment vertical="center"/>
    </xf>
    <xf numFmtId="0" fontId="33" fillId="21" borderId="14" xfId="0" applyNumberFormat="1" applyFont="1" applyFill="1" applyBorder="1" applyAlignment="1" applyProtection="1">
      <alignment vertical="center"/>
    </xf>
    <xf numFmtId="0" fontId="33" fillId="21" borderId="13" xfId="67" applyNumberFormat="1" applyFont="1" applyFill="1" applyBorder="1" applyAlignment="1" applyProtection="1">
      <alignment vertical="center"/>
    </xf>
    <xf numFmtId="0" fontId="33" fillId="21" borderId="14" xfId="67" applyNumberFormat="1" applyFont="1" applyFill="1" applyBorder="1" applyAlignment="1" applyProtection="1">
      <alignment vertical="center"/>
    </xf>
    <xf numFmtId="0" fontId="28" fillId="21" borderId="13" xfId="67" applyFont="1" applyFill="1" applyBorder="1" applyAlignment="1" applyProtection="1">
      <alignment vertical="center"/>
    </xf>
    <xf numFmtId="0" fontId="28" fillId="21" borderId="14" xfId="67" applyFont="1" applyFill="1" applyBorder="1" applyAlignment="1" applyProtection="1">
      <alignment vertical="center"/>
    </xf>
    <xf numFmtId="0" fontId="4" fillId="25" borderId="33" xfId="64" applyFont="1" applyFill="1" applyBorder="1" applyAlignment="1">
      <alignment wrapText="1"/>
    </xf>
    <xf numFmtId="0" fontId="4" fillId="25" borderId="29" xfId="66" applyFont="1" applyFill="1" applyBorder="1" applyAlignment="1">
      <alignment wrapText="1"/>
    </xf>
    <xf numFmtId="0" fontId="4" fillId="25" borderId="34" xfId="66" applyFont="1" applyFill="1" applyBorder="1" applyAlignment="1">
      <alignment wrapText="1"/>
    </xf>
    <xf numFmtId="0" fontId="4" fillId="25" borderId="32" xfId="66" applyFont="1" applyFill="1" applyBorder="1" applyAlignment="1">
      <alignment wrapText="1"/>
    </xf>
    <xf numFmtId="0" fontId="4" fillId="25" borderId="30" xfId="66" applyFont="1" applyFill="1" applyBorder="1" applyAlignment="1">
      <alignment wrapText="1"/>
    </xf>
    <xf numFmtId="0" fontId="4" fillId="25" borderId="35" xfId="66" applyFont="1" applyFill="1" applyBorder="1" applyAlignment="1">
      <alignment wrapText="1"/>
    </xf>
    <xf numFmtId="0" fontId="4" fillId="2" borderId="14" xfId="67" applyBorder="1" applyAlignment="1"/>
    <xf numFmtId="0" fontId="44" fillId="23" borderId="13" xfId="0" applyFont="1" applyFill="1" applyBorder="1" applyAlignment="1"/>
    <xf numFmtId="0" fontId="44" fillId="23" borderId="14" xfId="0" applyFont="1" applyFill="1" applyBorder="1" applyAlignment="1"/>
    <xf numFmtId="0" fontId="54" fillId="21" borderId="13" xfId="0" applyFont="1" applyFill="1" applyBorder="1" applyAlignment="1" applyProtection="1">
      <alignment vertical="center"/>
    </xf>
    <xf numFmtId="0" fontId="54" fillId="21" borderId="14" xfId="0" applyFont="1" applyFill="1" applyBorder="1" applyAlignment="1" applyProtection="1">
      <alignment vertical="center"/>
    </xf>
    <xf numFmtId="0" fontId="33" fillId="21" borderId="13" xfId="67" applyFont="1" applyFill="1" applyBorder="1" applyAlignment="1" applyProtection="1">
      <alignment vertical="center"/>
    </xf>
    <xf numFmtId="0" fontId="33" fillId="21" borderId="14" xfId="67" applyFont="1" applyFill="1" applyBorder="1" applyAlignment="1" applyProtection="1">
      <alignment vertical="center"/>
    </xf>
    <xf numFmtId="0" fontId="45" fillId="21" borderId="13" xfId="0" applyFont="1" applyFill="1" applyBorder="1" applyAlignment="1">
      <alignment horizontal="right"/>
    </xf>
    <xf numFmtId="0" fontId="45" fillId="21" borderId="14" xfId="0" applyFont="1" applyFill="1" applyBorder="1" applyAlignment="1">
      <alignment horizontal="right"/>
    </xf>
    <xf numFmtId="0" fontId="45" fillId="21" borderId="28" xfId="0" applyFont="1" applyFill="1" applyBorder="1" applyAlignment="1">
      <alignment horizontal="right"/>
    </xf>
    <xf numFmtId="0" fontId="45" fillId="23" borderId="13" xfId="0" applyFont="1" applyFill="1" applyBorder="1" applyAlignment="1"/>
    <xf numFmtId="0" fontId="45" fillId="23" borderId="14" xfId="0" applyFont="1" applyFill="1" applyBorder="1" applyAlignment="1"/>
    <xf numFmtId="0" fontId="45" fillId="23" borderId="28" xfId="0" applyFont="1" applyFill="1" applyBorder="1" applyAlignment="1"/>
    <xf numFmtId="0" fontId="45" fillId="21" borderId="12" xfId="0" applyFont="1" applyFill="1" applyBorder="1" applyAlignment="1">
      <alignment horizontal="right"/>
    </xf>
    <xf numFmtId="0" fontId="49" fillId="21" borderId="12" xfId="0" applyFont="1" applyFill="1" applyBorder="1" applyAlignment="1"/>
    <xf numFmtId="0" fontId="49" fillId="21" borderId="13" xfId="0" applyFont="1" applyFill="1" applyBorder="1" applyAlignment="1"/>
    <xf numFmtId="0" fontId="49" fillId="21" borderId="14" xfId="0" applyFont="1" applyFill="1" applyBorder="1" applyAlignment="1"/>
    <xf numFmtId="0" fontId="49" fillId="21" borderId="28" xfId="0" applyFont="1" applyFill="1" applyBorder="1" applyAlignment="1"/>
    <xf numFmtId="0" fontId="33" fillId="21" borderId="12" xfId="0" applyFont="1" applyFill="1" applyBorder="1" applyAlignment="1">
      <alignment horizontal="right"/>
    </xf>
    <xf numFmtId="0" fontId="33" fillId="21" borderId="13" xfId="0" applyFont="1" applyFill="1" applyBorder="1" applyAlignment="1">
      <alignment horizontal="right"/>
    </xf>
    <xf numFmtId="0" fontId="33" fillId="21" borderId="14" xfId="0" applyFont="1" applyFill="1" applyBorder="1" applyAlignment="1">
      <alignment horizontal="right"/>
    </xf>
    <xf numFmtId="0" fontId="33" fillId="21" borderId="28" xfId="0" applyFont="1" applyFill="1" applyBorder="1" applyAlignment="1">
      <alignment horizontal="right"/>
    </xf>
    <xf numFmtId="0" fontId="45" fillId="21" borderId="12" xfId="0" applyFont="1" applyFill="1" applyBorder="1" applyAlignment="1"/>
    <xf numFmtId="0" fontId="0" fillId="2" borderId="14" xfId="0" applyBorder="1" applyAlignment="1"/>
    <xf numFmtId="0" fontId="0" fillId="2" borderId="28" xfId="0" applyBorder="1" applyAlignment="1"/>
    <xf numFmtId="0" fontId="4" fillId="25" borderId="12" xfId="99" applyFont="1" applyFill="1" applyBorder="1" applyAlignment="1">
      <alignment vertical="center" wrapText="1"/>
    </xf>
    <xf numFmtId="0" fontId="4" fillId="25" borderId="12" xfId="92" applyFill="1" applyBorder="1" applyAlignment="1">
      <alignment vertical="center" wrapText="1"/>
    </xf>
    <xf numFmtId="0" fontId="41" fillId="0" borderId="0" xfId="99" applyFont="1" applyFill="1" applyBorder="1" applyAlignment="1">
      <alignment horizontal="left" vertical="center" wrapText="1"/>
    </xf>
    <xf numFmtId="0" fontId="4" fillId="2" borderId="0" xfId="99" applyAlignment="1">
      <alignment horizontal="left" vertical="center"/>
    </xf>
    <xf numFmtId="0" fontId="44" fillId="21" borderId="13" xfId="99" applyFont="1" applyFill="1" applyBorder="1" applyAlignment="1">
      <alignment horizontal="center" vertical="center" wrapText="1"/>
    </xf>
    <xf numFmtId="0" fontId="44" fillId="21" borderId="14" xfId="99" applyFont="1" applyFill="1" applyBorder="1" applyAlignment="1">
      <alignment horizontal="center" vertical="center" wrapText="1"/>
    </xf>
    <xf numFmtId="0" fontId="44" fillId="21" borderId="28" xfId="99" applyFont="1" applyFill="1" applyBorder="1" applyAlignment="1">
      <alignment horizontal="center" vertical="center" wrapText="1"/>
    </xf>
    <xf numFmtId="0" fontId="70" fillId="30" borderId="15" xfId="0" applyFont="1" applyFill="1" applyBorder="1" applyAlignment="1">
      <alignment vertical="center" wrapText="1"/>
    </xf>
    <xf numFmtId="0" fontId="70" fillId="30" borderId="17" xfId="0" applyFont="1" applyFill="1" applyBorder="1" applyAlignment="1">
      <alignment vertical="center" wrapText="1"/>
    </xf>
    <xf numFmtId="0" fontId="70" fillId="30" borderId="41" xfId="0" applyFont="1" applyFill="1" applyBorder="1" applyAlignment="1">
      <alignment vertical="center" wrapText="1"/>
    </xf>
    <xf numFmtId="0" fontId="70" fillId="30" borderId="42" xfId="0" applyFont="1" applyFill="1" applyBorder="1" applyAlignment="1">
      <alignment vertical="center" wrapText="1"/>
    </xf>
    <xf numFmtId="0" fontId="70" fillId="30" borderId="19" xfId="0" applyFont="1" applyFill="1" applyBorder="1" applyAlignment="1">
      <alignment vertical="center" wrapText="1"/>
    </xf>
    <xf numFmtId="0" fontId="70" fillId="30" borderId="21" xfId="0" applyFont="1" applyFill="1" applyBorder="1" applyAlignment="1">
      <alignment vertical="center" wrapText="1"/>
    </xf>
    <xf numFmtId="0" fontId="70" fillId="31" borderId="43" xfId="0" applyFont="1" applyFill="1" applyBorder="1" applyAlignment="1">
      <alignment vertical="center" wrapText="1"/>
    </xf>
    <xf numFmtId="0" fontId="70" fillId="31" borderId="44" xfId="0" applyFont="1" applyFill="1" applyBorder="1" applyAlignment="1">
      <alignment vertical="center" wrapText="1"/>
    </xf>
    <xf numFmtId="0" fontId="70" fillId="2" borderId="41" xfId="0" applyFont="1" applyBorder="1" applyAlignment="1">
      <alignment vertical="center" wrapText="1"/>
    </xf>
    <xf numFmtId="0" fontId="70" fillId="2" borderId="45" xfId="0" applyFont="1" applyBorder="1" applyAlignment="1">
      <alignment vertical="center" wrapText="1"/>
    </xf>
    <xf numFmtId="0" fontId="70" fillId="2" borderId="42" xfId="0" applyFont="1" applyBorder="1" applyAlignment="1">
      <alignment vertical="center" wrapText="1"/>
    </xf>
  </cellXfs>
  <cellStyles count="157">
    <cellStyle name="20% - Accent1" xfId="1" builtinId="30" customBuiltin="1"/>
    <cellStyle name="20% - Accent1 2" xfId="68"/>
    <cellStyle name="20% - Accent2" xfId="2" builtinId="34" customBuiltin="1"/>
    <cellStyle name="20% - Accent2 2" xfId="69"/>
    <cellStyle name="20% - Accent3" xfId="3" builtinId="38" customBuiltin="1"/>
    <cellStyle name="20% - Accent3 2" xfId="70"/>
    <cellStyle name="20% - Accent4" xfId="4" builtinId="42" customBuiltin="1"/>
    <cellStyle name="20% - Accent4 2" xfId="71"/>
    <cellStyle name="20% - Accent5" xfId="5" builtinId="46" customBuiltin="1"/>
    <cellStyle name="20% - Accent5 2" xfId="72"/>
    <cellStyle name="20% - Accent6" xfId="6" builtinId="50" customBuiltin="1"/>
    <cellStyle name="20% - Accent6 2" xfId="73"/>
    <cellStyle name="40% - Accent1" xfId="7" builtinId="31" customBuiltin="1"/>
    <cellStyle name="40% - Accent1 2" xfId="74"/>
    <cellStyle name="40% - Accent2" xfId="8" builtinId="35" customBuiltin="1"/>
    <cellStyle name="40% - Accent2 2" xfId="75"/>
    <cellStyle name="40% - Accent3" xfId="9" builtinId="39" customBuiltin="1"/>
    <cellStyle name="40% - Accent3 2" xfId="76"/>
    <cellStyle name="40% - Accent4" xfId="10" builtinId="43" customBuiltin="1"/>
    <cellStyle name="40% - Accent4 2" xfId="77"/>
    <cellStyle name="40% - Accent5" xfId="11" builtinId="47" customBuiltin="1"/>
    <cellStyle name="40% - Accent5 2" xfId="78"/>
    <cellStyle name="40% - Accent6" xfId="12" builtinId="51" customBuiltin="1"/>
    <cellStyle name="40% - Accent6 2" xfId="79"/>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80"/>
    <cellStyle name="Blockout 3" xfId="59"/>
    <cellStyle name="Calculation" xfId="27" builtinId="22" customBuiltin="1"/>
    <cellStyle name="Calculation 2" xfId="125"/>
    <cellStyle name="Check Cell" xfId="28" builtinId="23" customBuiltin="1"/>
    <cellStyle name="Comma 2" xfId="56"/>
    <cellStyle name="Comma 2 2" xfId="81"/>
    <cellStyle name="Comma 2 3" xfId="82"/>
    <cellStyle name="Comma 2 3 2" xfId="109"/>
    <cellStyle name="Comma 2 3 3" xfId="126"/>
    <cellStyle name="Comma 2 3 4" xfId="146"/>
    <cellStyle name="Comma 2 4" xfId="108"/>
    <cellStyle name="Comma 2 5" xfId="147"/>
    <cellStyle name="Comma 3" xfId="83"/>
    <cellStyle name="Comma 3 2" xfId="84"/>
    <cellStyle name="Currency" xfId="5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85"/>
    <cellStyle name="Hyperlink 2 2" xfId="129"/>
    <cellStyle name="Hyperlink 2 3" xfId="128"/>
    <cellStyle name="Input" xfId="36" builtinId="20" customBuiltin="1"/>
    <cellStyle name="Input 2" xfId="127"/>
    <cellStyle name="Input1" xfId="37"/>
    <cellStyle name="Input1 2" xfId="86"/>
    <cellStyle name="Input1 2 2" xfId="87"/>
    <cellStyle name="Input1 3" xfId="88"/>
    <cellStyle name="Input1 3 2" xfId="89"/>
    <cellStyle name="Input1 4" xfId="111"/>
    <cellStyle name="Input1 5" xfId="112"/>
    <cellStyle name="Input1 6" xfId="110"/>
    <cellStyle name="Input1 7" xfId="145"/>
    <cellStyle name="Input1 7 2" xfId="150"/>
    <cellStyle name="Input2" xfId="38"/>
    <cellStyle name="Input2 2" xfId="90"/>
    <cellStyle name="Input2 3" xfId="60"/>
    <cellStyle name="Input3" xfId="39"/>
    <cellStyle name="Input3 2" xfId="91"/>
    <cellStyle name="Input3 3" xfId="61"/>
    <cellStyle name="Linked Cell" xfId="40" builtinId="24" customBuiltin="1"/>
    <cellStyle name="Neutral" xfId="41" builtinId="28" customBuiltin="1"/>
    <cellStyle name="Normal" xfId="0" builtinId="0"/>
    <cellStyle name="Normal 10" xfId="137"/>
    <cellStyle name="Normal 11" xfId="132"/>
    <cellStyle name="Normal 12" xfId="139"/>
    <cellStyle name="Normal 13" xfId="131"/>
    <cellStyle name="Normal 14" xfId="141"/>
    <cellStyle name="Normal 15" xfId="142"/>
    <cellStyle name="Normal 16" xfId="143"/>
    <cellStyle name="Normal 17" xfId="144"/>
    <cellStyle name="Normal 18" xfId="140"/>
    <cellStyle name="Normal 19" xfId="148"/>
    <cellStyle name="Normal 19 2" xfId="151"/>
    <cellStyle name="Normal 2" xfId="57"/>
    <cellStyle name="Normal 2 2" xfId="92"/>
    <cellStyle name="Normal 2 2 2" xfId="93"/>
    <cellStyle name="Normal 2 2 2 2" xfId="94"/>
    <cellStyle name="Normal 2 2 3" xfId="95"/>
    <cellStyle name="Normal 2 3" xfId="63"/>
    <cellStyle name="Normal 3" xfId="66"/>
    <cellStyle name="Normal 3 2" xfId="96"/>
    <cellStyle name="Normal 3 3" xfId="97"/>
    <cellStyle name="Normal 4" xfId="98"/>
    <cellStyle name="Normal 4 2" xfId="114"/>
    <cellStyle name="Normal 4 3" xfId="115"/>
    <cellStyle name="Normal 4 4" xfId="113"/>
    <cellStyle name="Normal 4 5" xfId="130"/>
    <cellStyle name="Normal 4 5 2" xfId="154"/>
    <cellStyle name="Normal 4 5 3" xfId="155"/>
    <cellStyle name="Normal 5" xfId="107"/>
    <cellStyle name="Normal 6" xfId="117"/>
    <cellStyle name="Normal 7" xfId="123"/>
    <cellStyle name="Normal 8" xfId="124"/>
    <cellStyle name="Normal 9" xfId="135"/>
    <cellStyle name="Normal_2010 06 01 - EA - Template for data collection" xfId="153"/>
    <cellStyle name="Normal_2010 06 02 - Urgent RIN for Vic DNSPs revised proposals" xfId="42"/>
    <cellStyle name="Normal_2010 06 02 - Urgent RIN for Vic DNSPs revised proposals 2" xfId="106"/>
    <cellStyle name="Normal_2010 06 22 - AA - Scheme Templates for data collection" xfId="43"/>
    <cellStyle name="Normal_2010 06 22 - CE - Scheme Template for data collection" xfId="44"/>
    <cellStyle name="Normal_2010 06 22 - IE - Scheme Template for data collection" xfId="45"/>
    <cellStyle name="Normal_2010 07 28 - AA - Template for data collection" xfId="46"/>
    <cellStyle name="Normal_2010 07 28 - AA - Template for data collection 2" xfId="64"/>
    <cellStyle name="Normal_2010 07 28 - AA - Template for data collection 2 2" xfId="99"/>
    <cellStyle name="Normal_2010 07 28 - AA - Template for data collection 2 3" xfId="65"/>
    <cellStyle name="Normal_2010 08 06  - CE - Template for data collection" xfId="47"/>
    <cellStyle name="Normal_Book1" xfId="48"/>
    <cellStyle name="Normal_D12 2657  STPIS - 2012 draft RIN - Ausgrid" xfId="67"/>
    <cellStyle name="Normal_Integral Energy 2009–10 RIN – incentive schemes" xfId="49"/>
    <cellStyle name="Note" xfId="50" builtinId="10" customBuiltin="1"/>
    <cellStyle name="Note 2" xfId="100"/>
    <cellStyle name="Note 2 2" xfId="134"/>
    <cellStyle name="Note 3" xfId="133"/>
    <cellStyle name="Note 4" xfId="62"/>
    <cellStyle name="Output" xfId="51" builtinId="21" customBuiltin="1"/>
    <cellStyle name="Output 2" xfId="136"/>
    <cellStyle name="Percent" xfId="156" builtinId="5"/>
    <cellStyle name="Style 1" xfId="52"/>
    <cellStyle name="Style 1 2" xfId="101"/>
    <cellStyle name="Style 1 2 2" xfId="102"/>
    <cellStyle name="Style 1 3" xfId="103"/>
    <cellStyle name="Style 1 3 2" xfId="104"/>
    <cellStyle name="Style 1 3 3" xfId="105"/>
    <cellStyle name="Style 1 4" xfId="118"/>
    <cellStyle name="Style 1 4 2" xfId="119"/>
    <cellStyle name="Style 1 4 3" xfId="120"/>
    <cellStyle name="Style 1 5" xfId="121"/>
    <cellStyle name="Style 1 6" xfId="122"/>
    <cellStyle name="Style 1 7" xfId="116"/>
    <cellStyle name="Style 1 8" xfId="149"/>
    <cellStyle name="Style 1 8 2" xfId="152"/>
    <cellStyle name="Title" xfId="53" builtinId="15" customBuiltin="1"/>
    <cellStyle name="Total" xfId="54" builtinId="25" customBuiltin="1"/>
    <cellStyle name="Total 2" xfId="138"/>
    <cellStyle name="Warning Text" xfId="55" builtinId="11" customBuiltin="1"/>
  </cellStyles>
  <dxfs count="2">
    <dxf>
      <fill>
        <patternFill>
          <bgColor rgb="FFFFFFCC"/>
        </patternFill>
      </fill>
    </dxf>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2950"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485775</xdr:colOff>
      <xdr:row>2</xdr:row>
      <xdr:rowOff>47625</xdr:rowOff>
    </xdr:to>
    <xdr:grpSp>
      <xdr:nvGrpSpPr>
        <xdr:cNvPr id="2" name="Group 1"/>
        <xdr:cNvGrpSpPr>
          <a:grpSpLocks/>
        </xdr:cNvGrpSpPr>
      </xdr:nvGrpSpPr>
      <xdr:grpSpPr bwMode="auto">
        <a:xfrm>
          <a:off x="0" y="0"/>
          <a:ext cx="485775" cy="5619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4791075</xdr:colOff>
      <xdr:row>1</xdr:row>
      <xdr:rowOff>180975</xdr:rowOff>
    </xdr:from>
    <xdr:to>
      <xdr:col>4</xdr:col>
      <xdr:colOff>316230</xdr:colOff>
      <xdr:row>2</xdr:row>
      <xdr:rowOff>209550</xdr:rowOff>
    </xdr:to>
    <xdr:pic>
      <xdr:nvPicPr>
        <xdr:cNvPr id="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86350" y="371475"/>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685800" cy="544046"/>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683559" cy="677396"/>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50278" name="Group 1"/>
        <xdr:cNvGrpSpPr>
          <a:grpSpLocks/>
        </xdr:cNvGrpSpPr>
      </xdr:nvGrpSpPr>
      <xdr:grpSpPr bwMode="auto">
        <a:xfrm>
          <a:off x="0" y="19050"/>
          <a:ext cx="7334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028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762000</xdr:colOff>
      <xdr:row>2</xdr:row>
      <xdr:rowOff>28575</xdr:rowOff>
    </xdr:to>
    <xdr:grpSp>
      <xdr:nvGrpSpPr>
        <xdr:cNvPr id="2" name="Group 1"/>
        <xdr:cNvGrpSpPr>
          <a:grpSpLocks/>
        </xdr:cNvGrpSpPr>
      </xdr:nvGrpSpPr>
      <xdr:grpSpPr bwMode="auto">
        <a:xfrm>
          <a:off x="0" y="0"/>
          <a:ext cx="762000"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tthew.serpell@jemena.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tabSelected="1" view="pageBreakPreview" zoomScaleNormal="100" zoomScaleSheetLayoutView="100" workbookViewId="0">
      <selection activeCell="A20" sqref="A20"/>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3" spans="1:9" x14ac:dyDescent="0.2">
      <c r="D3" s="266" t="s">
        <v>432</v>
      </c>
    </row>
    <row r="4" spans="1:9" x14ac:dyDescent="0.2">
      <c r="D4" s="267" t="s">
        <v>408</v>
      </c>
    </row>
    <row r="8" spans="1:9" ht="20.25" x14ac:dyDescent="0.3">
      <c r="A8" s="1" t="s">
        <v>93</v>
      </c>
    </row>
    <row r="9" spans="1:9" ht="20.25" x14ac:dyDescent="0.3">
      <c r="A9" s="1" t="s">
        <v>94</v>
      </c>
    </row>
    <row r="11" spans="1:9" x14ac:dyDescent="0.2">
      <c r="A11" s="3" t="s">
        <v>95</v>
      </c>
    </row>
    <row r="12" spans="1:9" ht="13.5" thickBot="1" x14ac:dyDescent="0.25"/>
    <row r="13" spans="1:9" ht="15.75" x14ac:dyDescent="0.25">
      <c r="A13" s="297" t="s">
        <v>96</v>
      </c>
      <c r="B13" s="298"/>
      <c r="C13" s="298"/>
      <c r="D13" s="298"/>
      <c r="E13" s="298"/>
      <c r="F13" s="298"/>
      <c r="G13" s="298"/>
      <c r="H13" s="298"/>
      <c r="I13" s="299"/>
    </row>
    <row r="14" spans="1:9" x14ac:dyDescent="0.2">
      <c r="A14" s="4" t="s">
        <v>147</v>
      </c>
      <c r="B14" s="5"/>
      <c r="C14" s="5"/>
      <c r="D14" s="5"/>
      <c r="E14" s="5"/>
      <c r="F14" s="5"/>
      <c r="G14" s="5"/>
      <c r="H14" s="5"/>
      <c r="I14" s="6"/>
    </row>
    <row r="15" spans="1:9" x14ac:dyDescent="0.2">
      <c r="A15" s="303" t="s">
        <v>97</v>
      </c>
      <c r="B15" s="304"/>
      <c r="C15" s="304"/>
      <c r="D15" s="304"/>
      <c r="E15" s="304"/>
      <c r="F15" s="304"/>
      <c r="G15" s="304"/>
      <c r="H15" s="304"/>
      <c r="I15" s="305"/>
    </row>
    <row r="16" spans="1:9" ht="13.5" thickBot="1" x14ac:dyDescent="0.25">
      <c r="A16" s="300" t="s">
        <v>98</v>
      </c>
      <c r="B16" s="301"/>
      <c r="C16" s="301"/>
      <c r="D16" s="301"/>
      <c r="E16" s="301"/>
      <c r="F16" s="301"/>
      <c r="G16" s="301"/>
      <c r="H16" s="301"/>
      <c r="I16" s="302"/>
    </row>
    <row r="17" spans="1:10" x14ac:dyDescent="0.2">
      <c r="A17" s="295"/>
      <c r="B17" s="296"/>
      <c r="C17" s="296"/>
      <c r="D17" s="296"/>
      <c r="E17" s="296"/>
      <c r="F17" s="296"/>
      <c r="G17" s="296"/>
      <c r="H17" s="296"/>
      <c r="I17" s="296"/>
    </row>
    <row r="18" spans="1:10" x14ac:dyDescent="0.2">
      <c r="A18" s="7" t="s">
        <v>99</v>
      </c>
      <c r="B18" s="8"/>
      <c r="C18" s="8"/>
      <c r="D18" s="9"/>
      <c r="E18" s="9"/>
      <c r="F18" s="9"/>
      <c r="G18" s="9"/>
    </row>
    <row r="19" spans="1:10" x14ac:dyDescent="0.2">
      <c r="A19" s="10" t="s">
        <v>100</v>
      </c>
    </row>
    <row r="21" spans="1:10" x14ac:dyDescent="0.2">
      <c r="J21" s="11"/>
    </row>
    <row r="22" spans="1:10" ht="18" x14ac:dyDescent="0.25">
      <c r="A22" s="12" t="s">
        <v>101</v>
      </c>
      <c r="B22" s="13"/>
      <c r="C22" s="306" t="s">
        <v>687</v>
      </c>
      <c r="D22" s="307"/>
      <c r="E22" s="307"/>
    </row>
    <row r="23" spans="1:10" ht="18" x14ac:dyDescent="0.25">
      <c r="A23" s="14"/>
      <c r="B23" s="14"/>
    </row>
    <row r="24" spans="1:10" ht="18" x14ac:dyDescent="0.25">
      <c r="A24" s="12" t="s">
        <v>102</v>
      </c>
      <c r="B24" s="13"/>
      <c r="C24" s="313" t="s">
        <v>688</v>
      </c>
      <c r="D24" s="314"/>
      <c r="E24" s="315"/>
    </row>
    <row r="25" spans="1:10" ht="18" x14ac:dyDescent="0.25">
      <c r="A25" s="14"/>
      <c r="B25" s="14"/>
      <c r="C25" s="308"/>
      <c r="D25" s="309"/>
      <c r="E25" s="309"/>
    </row>
    <row r="26" spans="1:10" ht="18" x14ac:dyDescent="0.25">
      <c r="A26" s="15" t="s">
        <v>103</v>
      </c>
      <c r="B26" s="16"/>
      <c r="C26" s="310">
        <v>2014</v>
      </c>
      <c r="D26" s="311"/>
      <c r="E26" s="312"/>
    </row>
    <row r="29" spans="1:10" ht="13.5" thickBot="1" x14ac:dyDescent="0.25"/>
    <row r="30" spans="1:10" x14ac:dyDescent="0.2">
      <c r="A30" s="17"/>
      <c r="B30" s="18"/>
      <c r="C30" s="18"/>
      <c r="D30" s="18"/>
      <c r="E30" s="19"/>
      <c r="F30" s="19"/>
      <c r="G30" s="19"/>
      <c r="H30" s="20"/>
    </row>
    <row r="31" spans="1:10" x14ac:dyDescent="0.2">
      <c r="A31" s="21" t="s">
        <v>104</v>
      </c>
      <c r="B31" s="285" t="s">
        <v>105</v>
      </c>
      <c r="C31" s="286"/>
      <c r="D31" s="287" t="s">
        <v>689</v>
      </c>
      <c r="E31" s="288"/>
      <c r="F31" s="288"/>
      <c r="G31" s="289"/>
      <c r="H31" s="23"/>
    </row>
    <row r="32" spans="1:10" x14ac:dyDescent="0.2">
      <c r="A32" s="21"/>
      <c r="B32" s="285" t="s">
        <v>106</v>
      </c>
      <c r="C32" s="286"/>
      <c r="D32" s="287" t="s">
        <v>690</v>
      </c>
      <c r="E32" s="288"/>
      <c r="F32" s="288"/>
      <c r="G32" s="289"/>
      <c r="H32" s="23"/>
    </row>
    <row r="33" spans="1:8" x14ac:dyDescent="0.2">
      <c r="A33" s="21"/>
      <c r="B33" s="24"/>
      <c r="C33" s="22" t="s">
        <v>107</v>
      </c>
      <c r="D33" s="283" t="s">
        <v>691</v>
      </c>
      <c r="E33" s="22" t="s">
        <v>108</v>
      </c>
      <c r="F33" s="98">
        <v>3149</v>
      </c>
      <c r="G33" s="25"/>
      <c r="H33" s="26"/>
    </row>
    <row r="34" spans="1:8" x14ac:dyDescent="0.2">
      <c r="A34" s="21"/>
      <c r="B34" s="24"/>
      <c r="C34" s="24"/>
      <c r="D34" s="24"/>
      <c r="E34" s="25"/>
      <c r="F34" s="24"/>
      <c r="G34" s="25"/>
      <c r="H34" s="27"/>
    </row>
    <row r="35" spans="1:8" x14ac:dyDescent="0.2">
      <c r="A35" s="21" t="s">
        <v>109</v>
      </c>
      <c r="B35" s="285" t="s">
        <v>105</v>
      </c>
      <c r="C35" s="286"/>
      <c r="D35" s="290" t="s">
        <v>692</v>
      </c>
      <c r="E35" s="291"/>
      <c r="F35" s="291"/>
      <c r="G35" s="291"/>
      <c r="H35" s="28"/>
    </row>
    <row r="36" spans="1:8" x14ac:dyDescent="0.2">
      <c r="A36" s="21"/>
      <c r="B36" s="285" t="s">
        <v>106</v>
      </c>
      <c r="C36" s="286"/>
      <c r="D36" s="290" t="s">
        <v>690</v>
      </c>
      <c r="E36" s="290"/>
      <c r="F36" s="290"/>
      <c r="G36" s="290"/>
      <c r="H36" s="28"/>
    </row>
    <row r="37" spans="1:8" x14ac:dyDescent="0.2">
      <c r="A37" s="29"/>
      <c r="B37" s="24"/>
      <c r="C37" s="22" t="s">
        <v>107</v>
      </c>
      <c r="D37" s="283" t="s">
        <v>691</v>
      </c>
      <c r="E37" s="22" t="s">
        <v>108</v>
      </c>
      <c r="F37" s="284">
        <v>3149</v>
      </c>
      <c r="G37" s="25"/>
      <c r="H37" s="26"/>
    </row>
    <row r="38" spans="1:8" ht="13.5" thickBot="1" x14ac:dyDescent="0.25">
      <c r="A38" s="30"/>
      <c r="B38" s="31"/>
      <c r="C38" s="31"/>
      <c r="D38" s="31"/>
      <c r="E38" s="32"/>
      <c r="F38" s="32"/>
      <c r="G38" s="32"/>
      <c r="H38" s="33"/>
    </row>
    <row r="39" spans="1:8" x14ac:dyDescent="0.2">
      <c r="A39" s="17"/>
      <c r="B39" s="18"/>
      <c r="C39" s="18"/>
      <c r="D39" s="18"/>
      <c r="E39" s="19"/>
      <c r="F39" s="19"/>
      <c r="G39" s="19"/>
      <c r="H39" s="20"/>
    </row>
    <row r="40" spans="1:8" x14ac:dyDescent="0.2">
      <c r="A40" s="21" t="s">
        <v>110</v>
      </c>
      <c r="B40" s="287" t="s">
        <v>693</v>
      </c>
      <c r="C40" s="288"/>
      <c r="D40" s="293"/>
      <c r="E40" s="293"/>
      <c r="F40" s="294"/>
      <c r="G40" s="25"/>
      <c r="H40" s="27"/>
    </row>
    <row r="41" spans="1:8" x14ac:dyDescent="0.2">
      <c r="A41" s="21" t="s">
        <v>111</v>
      </c>
      <c r="B41" s="287" t="s">
        <v>694</v>
      </c>
      <c r="C41" s="288"/>
      <c r="D41" s="288"/>
      <c r="E41" s="288"/>
      <c r="F41" s="289"/>
      <c r="G41" s="25"/>
      <c r="H41" s="27"/>
    </row>
    <row r="42" spans="1:8" x14ac:dyDescent="0.2">
      <c r="A42" s="21" t="s">
        <v>112</v>
      </c>
      <c r="B42" s="292" t="s">
        <v>695</v>
      </c>
      <c r="C42" s="288"/>
      <c r="D42" s="288"/>
      <c r="E42" s="288"/>
      <c r="F42" s="289"/>
      <c r="G42" s="25"/>
      <c r="H42" s="27"/>
    </row>
    <row r="43" spans="1:8" ht="13.5" thickBot="1" x14ac:dyDescent="0.25">
      <c r="A43" s="30"/>
      <c r="B43" s="31"/>
      <c r="C43" s="31"/>
      <c r="D43" s="31"/>
      <c r="E43" s="32"/>
      <c r="F43" s="32"/>
      <c r="G43" s="32"/>
      <c r="H43" s="33"/>
    </row>
  </sheetData>
  <mergeCells count="19">
    <mergeCell ref="A17:I17"/>
    <mergeCell ref="A13:I13"/>
    <mergeCell ref="A16:I16"/>
    <mergeCell ref="A15:I15"/>
    <mergeCell ref="B31:C31"/>
    <mergeCell ref="D31:G31"/>
    <mergeCell ref="C22:E22"/>
    <mergeCell ref="C25:E25"/>
    <mergeCell ref="C26:E26"/>
    <mergeCell ref="C24:E24"/>
    <mergeCell ref="B32:C32"/>
    <mergeCell ref="D32:G32"/>
    <mergeCell ref="B35:C35"/>
    <mergeCell ref="D35:G35"/>
    <mergeCell ref="B42:F42"/>
    <mergeCell ref="B36:C36"/>
    <mergeCell ref="D36:G36"/>
    <mergeCell ref="B40:F40"/>
    <mergeCell ref="B41:F41"/>
  </mergeCells>
  <phoneticPr fontId="24" type="noConversion"/>
  <dataValidations count="1">
    <dataValidation type="list" allowBlank="1" showInputMessage="1" showErrorMessage="1" sqref="C26:E26">
      <formula1>"2014,2015"</formula1>
    </dataValidation>
  </dataValidations>
  <hyperlinks>
    <hyperlink ref="D4" location="Amendments!A1" display="Click here for details."/>
    <hyperlink ref="B42" r:id="rId1"/>
  </hyperlinks>
  <pageMargins left="0.75" right="0.75" top="1" bottom="1" header="0.5" footer="0.5"/>
  <pageSetup paperSize="9" scale="88" orientation="portrait" verticalDpi="2"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227"/>
  <sheetViews>
    <sheetView showGridLines="0" view="pageBreakPreview" zoomScaleNormal="100" workbookViewId="0">
      <selection activeCell="B6" sqref="B6"/>
    </sheetView>
  </sheetViews>
  <sheetFormatPr defaultRowHeight="12.75" x14ac:dyDescent="0.2"/>
  <cols>
    <col min="1" max="1" width="11.28515625" style="77" customWidth="1"/>
    <col min="2" max="12" width="21.85546875" style="77" customWidth="1"/>
    <col min="13" max="13" width="23.5703125" style="77" customWidth="1"/>
    <col min="14" max="14" width="21.85546875" style="77" customWidth="1"/>
    <col min="15" max="15" width="23" style="77" customWidth="1"/>
    <col min="16" max="21" width="21.85546875" style="77" customWidth="1"/>
    <col min="22" max="22" width="23.7109375" style="77" customWidth="1"/>
    <col min="23" max="23" width="21.85546875" style="77" customWidth="1"/>
    <col min="24" max="24" width="26.140625" style="77" customWidth="1"/>
    <col min="25" max="16384" width="9.140625" style="77"/>
  </cols>
  <sheetData>
    <row r="1" spans="2:24" ht="20.25" x14ac:dyDescent="0.3">
      <c r="B1" s="64" t="str">
        <f>Cover!C22</f>
        <v>JEN</v>
      </c>
    </row>
    <row r="2" spans="2:24" ht="20.25" x14ac:dyDescent="0.3">
      <c r="B2" s="64" t="s">
        <v>151</v>
      </c>
    </row>
    <row r="3" spans="2:24" ht="20.25" x14ac:dyDescent="0.3">
      <c r="B3" s="45">
        <f>Cover!C26</f>
        <v>2014</v>
      </c>
    </row>
    <row r="4" spans="2:24" s="135" customFormat="1" ht="20.25" x14ac:dyDescent="0.3">
      <c r="B4" s="204"/>
    </row>
    <row r="5" spans="2:24" ht="15.75" x14ac:dyDescent="0.2">
      <c r="B5" s="83" t="s">
        <v>152</v>
      </c>
    </row>
    <row r="6" spans="2:24" s="95" customFormat="1" ht="51" x14ac:dyDescent="0.2">
      <c r="B6" s="97"/>
      <c r="U6" s="281" t="s">
        <v>684</v>
      </c>
      <c r="V6" s="281" t="s">
        <v>685</v>
      </c>
      <c r="W6" s="281" t="s">
        <v>686</v>
      </c>
    </row>
    <row r="7" spans="2:24" s="135" customFormat="1" ht="89.25" x14ac:dyDescent="0.2">
      <c r="B7" s="205" t="s">
        <v>82</v>
      </c>
      <c r="C7" s="205" t="s">
        <v>156</v>
      </c>
      <c r="D7" s="205" t="s">
        <v>167</v>
      </c>
      <c r="E7" s="205" t="s">
        <v>239</v>
      </c>
      <c r="F7" s="205" t="s">
        <v>169</v>
      </c>
      <c r="G7" s="205" t="s">
        <v>170</v>
      </c>
      <c r="H7" s="205" t="s">
        <v>171</v>
      </c>
      <c r="I7" s="205" t="s">
        <v>172</v>
      </c>
      <c r="J7" s="205" t="s">
        <v>173</v>
      </c>
      <c r="K7" s="205" t="s">
        <v>158</v>
      </c>
      <c r="L7" s="210" t="s">
        <v>226</v>
      </c>
      <c r="M7" s="210" t="s">
        <v>227</v>
      </c>
      <c r="N7" s="210" t="s">
        <v>228</v>
      </c>
      <c r="O7" s="210" t="s">
        <v>229</v>
      </c>
      <c r="P7" s="205" t="s">
        <v>230</v>
      </c>
      <c r="Q7" s="210" t="s">
        <v>231</v>
      </c>
      <c r="R7" s="210" t="s">
        <v>232</v>
      </c>
      <c r="S7" s="210" t="s">
        <v>233</v>
      </c>
      <c r="T7" s="210" t="s">
        <v>234</v>
      </c>
      <c r="U7" s="205" t="s">
        <v>159</v>
      </c>
      <c r="V7" s="205" t="s">
        <v>235</v>
      </c>
      <c r="W7" s="205" t="s">
        <v>236</v>
      </c>
      <c r="X7" s="206" t="s">
        <v>174</v>
      </c>
    </row>
    <row r="8" spans="2:24" s="257" customFormat="1" x14ac:dyDescent="0.2">
      <c r="B8" s="237" t="s">
        <v>438</v>
      </c>
      <c r="C8" s="237" t="s">
        <v>439</v>
      </c>
      <c r="D8" s="237" t="s">
        <v>2</v>
      </c>
      <c r="E8" s="237">
        <v>729</v>
      </c>
      <c r="F8" s="279">
        <v>4.6779999999999999</v>
      </c>
      <c r="G8" s="279">
        <v>4.3159999999999998</v>
      </c>
      <c r="H8" s="279">
        <v>8.7639200000000006</v>
      </c>
      <c r="I8" s="279">
        <v>0.80390145463153195</v>
      </c>
      <c r="J8" s="279">
        <v>0.20619393595248919</v>
      </c>
      <c r="K8" s="237">
        <v>3</v>
      </c>
      <c r="L8" s="237">
        <v>10660</v>
      </c>
      <c r="M8" s="237">
        <v>10660</v>
      </c>
      <c r="N8" s="237">
        <v>72</v>
      </c>
      <c r="O8" s="237">
        <v>72</v>
      </c>
      <c r="P8" s="237">
        <v>6</v>
      </c>
      <c r="Q8" s="237">
        <v>9114</v>
      </c>
      <c r="R8" s="237">
        <v>9114</v>
      </c>
      <c r="S8" s="237">
        <v>59</v>
      </c>
      <c r="T8" s="237">
        <v>59</v>
      </c>
      <c r="U8" s="237">
        <v>0</v>
      </c>
      <c r="V8" s="237">
        <v>0</v>
      </c>
      <c r="W8" s="237">
        <v>0</v>
      </c>
      <c r="X8" s="237" t="s">
        <v>440</v>
      </c>
    </row>
    <row r="9" spans="2:24" s="257" customFormat="1" x14ac:dyDescent="0.2">
      <c r="B9" s="237" t="s">
        <v>441</v>
      </c>
      <c r="C9" s="237" t="s">
        <v>439</v>
      </c>
      <c r="D9" s="237" t="s">
        <v>2</v>
      </c>
      <c r="E9" s="237">
        <v>3732</v>
      </c>
      <c r="F9" s="279">
        <v>16.309000000000001</v>
      </c>
      <c r="G9" s="279">
        <v>3.419</v>
      </c>
      <c r="H9" s="279">
        <v>12.955360000000001</v>
      </c>
      <c r="I9" s="279">
        <v>1.7183180859832554</v>
      </c>
      <c r="J9" s="279">
        <v>0.48408498291134128</v>
      </c>
      <c r="K9" s="237">
        <v>6</v>
      </c>
      <c r="L9" s="237">
        <v>90313</v>
      </c>
      <c r="M9" s="237">
        <v>90313</v>
      </c>
      <c r="N9" s="237">
        <v>4622</v>
      </c>
      <c r="O9" s="237">
        <v>4622</v>
      </c>
      <c r="P9" s="237">
        <v>8</v>
      </c>
      <c r="Q9" s="237">
        <v>84810</v>
      </c>
      <c r="R9" s="237">
        <v>84810</v>
      </c>
      <c r="S9" s="237">
        <v>295</v>
      </c>
      <c r="T9" s="237">
        <v>295</v>
      </c>
      <c r="U9" s="237">
        <v>0</v>
      </c>
      <c r="V9" s="237">
        <v>0</v>
      </c>
      <c r="W9" s="237">
        <v>0</v>
      </c>
      <c r="X9" s="237" t="s">
        <v>440</v>
      </c>
    </row>
    <row r="10" spans="2:24" s="257" customFormat="1" x14ac:dyDescent="0.2">
      <c r="B10" s="237" t="s">
        <v>442</v>
      </c>
      <c r="C10" s="237" t="s">
        <v>439</v>
      </c>
      <c r="D10" s="237" t="s">
        <v>2</v>
      </c>
      <c r="E10" s="237">
        <v>267</v>
      </c>
      <c r="F10" s="279">
        <v>6.0960000000000001</v>
      </c>
      <c r="G10" s="279">
        <v>4.4880000000000004</v>
      </c>
      <c r="H10" s="279">
        <v>13.069672000000001</v>
      </c>
      <c r="I10" s="279">
        <v>0</v>
      </c>
      <c r="J10" s="279">
        <v>1.9869170385143227</v>
      </c>
      <c r="K10" s="237">
        <v>0</v>
      </c>
      <c r="L10" s="237">
        <v>0</v>
      </c>
      <c r="M10" s="237">
        <v>0</v>
      </c>
      <c r="N10" s="237">
        <v>0</v>
      </c>
      <c r="O10" s="237">
        <v>0</v>
      </c>
      <c r="P10" s="237">
        <v>4</v>
      </c>
      <c r="Q10" s="237">
        <v>19533</v>
      </c>
      <c r="R10" s="237">
        <v>19533</v>
      </c>
      <c r="S10" s="237">
        <v>46</v>
      </c>
      <c r="T10" s="237">
        <v>46</v>
      </c>
      <c r="U10" s="237">
        <v>1</v>
      </c>
      <c r="V10" s="237">
        <v>258</v>
      </c>
      <c r="W10" s="237">
        <v>258</v>
      </c>
      <c r="X10" s="237" t="s">
        <v>440</v>
      </c>
    </row>
    <row r="11" spans="2:24" s="257" customFormat="1" x14ac:dyDescent="0.2">
      <c r="B11" s="237" t="s">
        <v>443</v>
      </c>
      <c r="C11" s="237" t="s">
        <v>439</v>
      </c>
      <c r="D11" s="237" t="s">
        <v>2</v>
      </c>
      <c r="E11" s="237">
        <v>1963</v>
      </c>
      <c r="F11" s="279">
        <v>11.464</v>
      </c>
      <c r="G11" s="279">
        <v>10.756</v>
      </c>
      <c r="H11" s="279">
        <v>14.708144000000001</v>
      </c>
      <c r="I11" s="279">
        <v>0.75690354354610534</v>
      </c>
      <c r="J11" s="279">
        <v>0.54978946887636582</v>
      </c>
      <c r="K11" s="237">
        <v>6</v>
      </c>
      <c r="L11" s="237">
        <v>15842</v>
      </c>
      <c r="M11" s="237">
        <v>15842</v>
      </c>
      <c r="N11" s="237">
        <v>99</v>
      </c>
      <c r="O11" s="237">
        <v>99</v>
      </c>
      <c r="P11" s="237">
        <v>4</v>
      </c>
      <c r="Q11" s="237">
        <v>38357</v>
      </c>
      <c r="R11" s="237">
        <v>38357</v>
      </c>
      <c r="S11" s="237">
        <v>111</v>
      </c>
      <c r="T11" s="237">
        <v>111</v>
      </c>
      <c r="U11" s="237">
        <v>0</v>
      </c>
      <c r="V11" s="237">
        <v>0</v>
      </c>
      <c r="W11" s="237">
        <v>0</v>
      </c>
      <c r="X11" s="237" t="s">
        <v>440</v>
      </c>
    </row>
    <row r="12" spans="2:24" s="257" customFormat="1" x14ac:dyDescent="0.2">
      <c r="B12" s="237" t="s">
        <v>444</v>
      </c>
      <c r="C12" s="237" t="s">
        <v>439</v>
      </c>
      <c r="D12" s="237" t="s">
        <v>2</v>
      </c>
      <c r="E12" s="237">
        <v>544</v>
      </c>
      <c r="F12" s="279">
        <v>4.8979999999999997</v>
      </c>
      <c r="G12" s="279">
        <v>0.875</v>
      </c>
      <c r="H12" s="279">
        <v>7.4683840000000004</v>
      </c>
      <c r="I12" s="279">
        <v>3.2604498732829823</v>
      </c>
      <c r="J12" s="279">
        <v>0.34119164060964241</v>
      </c>
      <c r="K12" s="237">
        <v>5</v>
      </c>
      <c r="L12" s="237">
        <v>38682</v>
      </c>
      <c r="M12" s="237">
        <v>38682</v>
      </c>
      <c r="N12" s="237">
        <v>609</v>
      </c>
      <c r="O12" s="237">
        <v>609</v>
      </c>
      <c r="P12" s="237">
        <v>6</v>
      </c>
      <c r="Q12" s="237">
        <v>13493</v>
      </c>
      <c r="R12" s="237">
        <v>13493</v>
      </c>
      <c r="S12" s="237">
        <v>50</v>
      </c>
      <c r="T12" s="237">
        <v>50</v>
      </c>
      <c r="U12" s="237">
        <v>0</v>
      </c>
      <c r="V12" s="237">
        <v>0</v>
      </c>
      <c r="W12" s="237">
        <v>0</v>
      </c>
      <c r="X12" s="237" t="s">
        <v>440</v>
      </c>
    </row>
    <row r="13" spans="2:24" s="257" customFormat="1" x14ac:dyDescent="0.2">
      <c r="B13" s="237" t="s">
        <v>445</v>
      </c>
      <c r="C13" s="237" t="s">
        <v>439</v>
      </c>
      <c r="D13" s="237" t="s">
        <v>2</v>
      </c>
      <c r="E13" s="237">
        <v>4965</v>
      </c>
      <c r="F13" s="279">
        <v>16.716999999999999</v>
      </c>
      <c r="G13" s="279">
        <v>1.6459999999999999</v>
      </c>
      <c r="H13" s="279">
        <v>13.107775999999999</v>
      </c>
      <c r="I13" s="279">
        <v>0.978445581066126</v>
      </c>
      <c r="J13" s="279">
        <v>0.63245509642295428</v>
      </c>
      <c r="K13" s="237">
        <v>12</v>
      </c>
      <c r="L13" s="237">
        <v>95463</v>
      </c>
      <c r="M13" s="237">
        <v>95463</v>
      </c>
      <c r="N13" s="237">
        <v>3976</v>
      </c>
      <c r="O13" s="237">
        <v>3976</v>
      </c>
      <c r="P13" s="237">
        <v>14</v>
      </c>
      <c r="Q13" s="237">
        <v>205687</v>
      </c>
      <c r="R13" s="237">
        <v>205687</v>
      </c>
      <c r="S13" s="237">
        <v>888</v>
      </c>
      <c r="T13" s="237">
        <v>888</v>
      </c>
      <c r="U13" s="237">
        <v>1</v>
      </c>
      <c r="V13" s="237">
        <v>3317</v>
      </c>
      <c r="W13" s="237">
        <v>3317</v>
      </c>
      <c r="X13" s="237" t="s">
        <v>440</v>
      </c>
    </row>
    <row r="14" spans="2:24" s="257" customFormat="1" x14ac:dyDescent="0.2">
      <c r="B14" s="237" t="s">
        <v>446</v>
      </c>
      <c r="C14" s="237" t="s">
        <v>439</v>
      </c>
      <c r="D14" s="237" t="s">
        <v>2</v>
      </c>
      <c r="E14" s="237">
        <v>4615</v>
      </c>
      <c r="F14" s="279">
        <v>15.682</v>
      </c>
      <c r="G14" s="279">
        <v>5.7130000000000001</v>
      </c>
      <c r="H14" s="279">
        <v>12.078968</v>
      </c>
      <c r="I14" s="279">
        <v>2.6558056669732779</v>
      </c>
      <c r="J14" s="279">
        <v>0.21835757314719584</v>
      </c>
      <c r="K14" s="237">
        <v>5</v>
      </c>
      <c r="L14" s="237">
        <v>272948</v>
      </c>
      <c r="M14" s="237">
        <v>173555</v>
      </c>
      <c r="N14" s="237">
        <v>4931</v>
      </c>
      <c r="O14" s="237">
        <v>4819</v>
      </c>
      <c r="P14" s="237">
        <v>9</v>
      </c>
      <c r="Q14" s="237">
        <v>74805</v>
      </c>
      <c r="R14" s="237">
        <v>74805</v>
      </c>
      <c r="S14" s="237">
        <v>288</v>
      </c>
      <c r="T14" s="237">
        <v>288</v>
      </c>
      <c r="U14" s="237">
        <v>1</v>
      </c>
      <c r="V14" s="237">
        <v>4603</v>
      </c>
      <c r="W14" s="237">
        <v>4603</v>
      </c>
      <c r="X14" s="237" t="s">
        <v>440</v>
      </c>
    </row>
    <row r="15" spans="2:24" s="257" customFormat="1" x14ac:dyDescent="0.2">
      <c r="B15" s="237" t="s">
        <v>447</v>
      </c>
      <c r="C15" s="237" t="s">
        <v>439</v>
      </c>
      <c r="D15" s="237" t="s">
        <v>2</v>
      </c>
      <c r="E15" s="237">
        <v>2361</v>
      </c>
      <c r="F15" s="279">
        <v>14.683999999999999</v>
      </c>
      <c r="G15" s="279">
        <v>8.5399999999999991</v>
      </c>
      <c r="H15" s="279">
        <v>10.897743999999999</v>
      </c>
      <c r="I15" s="279">
        <v>11.440132855040588</v>
      </c>
      <c r="J15" s="279">
        <v>0.87553496964795829</v>
      </c>
      <c r="K15" s="237">
        <v>13</v>
      </c>
      <c r="L15" s="237">
        <v>431820</v>
      </c>
      <c r="M15" s="237">
        <v>431820</v>
      </c>
      <c r="N15" s="237">
        <v>7354</v>
      </c>
      <c r="O15" s="237">
        <v>7354</v>
      </c>
      <c r="P15" s="237">
        <v>8</v>
      </c>
      <c r="Q15" s="237">
        <v>110160</v>
      </c>
      <c r="R15" s="237">
        <v>110160</v>
      </c>
      <c r="S15" s="237">
        <v>385</v>
      </c>
      <c r="T15" s="237">
        <v>385</v>
      </c>
      <c r="U15" s="237">
        <v>2</v>
      </c>
      <c r="V15" s="237">
        <v>4714</v>
      </c>
      <c r="W15" s="237">
        <v>4714</v>
      </c>
      <c r="X15" s="237" t="s">
        <v>440</v>
      </c>
    </row>
    <row r="16" spans="2:24" s="257" customFormat="1" x14ac:dyDescent="0.2">
      <c r="B16" s="237" t="s">
        <v>448</v>
      </c>
      <c r="C16" s="237" t="s">
        <v>439</v>
      </c>
      <c r="D16" s="237" t="s">
        <v>2</v>
      </c>
      <c r="E16" s="237">
        <v>2453</v>
      </c>
      <c r="F16" s="279">
        <v>9.4879999999999995</v>
      </c>
      <c r="G16" s="279">
        <v>7.2610000000000001</v>
      </c>
      <c r="H16" s="279">
        <v>8.4590879999999995</v>
      </c>
      <c r="I16" s="279">
        <v>5.7959820287178321</v>
      </c>
      <c r="J16" s="279">
        <v>0.5085239874082319</v>
      </c>
      <c r="K16" s="237">
        <v>7</v>
      </c>
      <c r="L16" s="237">
        <v>326813</v>
      </c>
      <c r="M16" s="237">
        <v>326813</v>
      </c>
      <c r="N16" s="237">
        <v>5265</v>
      </c>
      <c r="O16" s="237">
        <v>5265</v>
      </c>
      <c r="P16" s="237">
        <v>7</v>
      </c>
      <c r="Q16" s="237">
        <v>95579</v>
      </c>
      <c r="R16" s="237">
        <v>95579</v>
      </c>
      <c r="S16" s="237">
        <v>402</v>
      </c>
      <c r="T16" s="237">
        <v>402</v>
      </c>
      <c r="U16" s="237">
        <v>1</v>
      </c>
      <c r="V16" s="237">
        <v>2195</v>
      </c>
      <c r="W16" s="237">
        <v>2195</v>
      </c>
      <c r="X16" s="237" t="s">
        <v>440</v>
      </c>
    </row>
    <row r="17" spans="2:24" s="257" customFormat="1" x14ac:dyDescent="0.2">
      <c r="B17" s="237" t="s">
        <v>449</v>
      </c>
      <c r="C17" s="237" t="s">
        <v>439</v>
      </c>
      <c r="D17" s="237" t="s">
        <v>2</v>
      </c>
      <c r="E17" s="237">
        <v>472</v>
      </c>
      <c r="F17" s="279">
        <v>5.9969999999999999</v>
      </c>
      <c r="G17" s="279">
        <v>3.32</v>
      </c>
      <c r="H17" s="279">
        <v>8.2685680000000001</v>
      </c>
      <c r="I17" s="279">
        <v>0.2374398277362344</v>
      </c>
      <c r="J17" s="279">
        <v>1.7540716614225145</v>
      </c>
      <c r="K17" s="237">
        <v>1</v>
      </c>
      <c r="L17" s="237">
        <v>2364</v>
      </c>
      <c r="M17" s="237">
        <v>2364</v>
      </c>
      <c r="N17" s="237">
        <v>95</v>
      </c>
      <c r="O17" s="237">
        <v>95</v>
      </c>
      <c r="P17" s="237">
        <v>3</v>
      </c>
      <c r="Q17" s="237">
        <v>58213</v>
      </c>
      <c r="R17" s="237">
        <v>58213</v>
      </c>
      <c r="S17" s="237">
        <v>114</v>
      </c>
      <c r="T17" s="237">
        <v>114</v>
      </c>
      <c r="U17" s="237">
        <v>1</v>
      </c>
      <c r="V17" s="237">
        <v>472</v>
      </c>
      <c r="W17" s="237">
        <v>472</v>
      </c>
      <c r="X17" s="237" t="s">
        <v>440</v>
      </c>
    </row>
    <row r="18" spans="2:24" s="257" customFormat="1" x14ac:dyDescent="0.2">
      <c r="B18" s="237" t="s">
        <v>450</v>
      </c>
      <c r="C18" s="237" t="s">
        <v>439</v>
      </c>
      <c r="D18" s="237" t="s">
        <v>2</v>
      </c>
      <c r="E18" s="237">
        <v>1792</v>
      </c>
      <c r="F18" s="279">
        <v>5.6989999999999998</v>
      </c>
      <c r="G18" s="279">
        <v>6.9539999999999997</v>
      </c>
      <c r="H18" s="279">
        <v>8.0018399999999996</v>
      </c>
      <c r="I18" s="279">
        <v>0.39603582205155796</v>
      </c>
      <c r="J18" s="279">
        <v>0.12252803716485765</v>
      </c>
      <c r="K18" s="237">
        <v>3</v>
      </c>
      <c r="L18" s="237">
        <v>10835</v>
      </c>
      <c r="M18" s="237">
        <v>10835</v>
      </c>
      <c r="N18" s="237">
        <v>2238</v>
      </c>
      <c r="O18" s="237">
        <v>2238</v>
      </c>
      <c r="P18" s="237">
        <v>4</v>
      </c>
      <c r="Q18" s="237">
        <v>11174</v>
      </c>
      <c r="R18" s="237">
        <v>11174</v>
      </c>
      <c r="S18" s="237">
        <v>106</v>
      </c>
      <c r="T18" s="237">
        <v>106</v>
      </c>
      <c r="U18" s="237">
        <v>0</v>
      </c>
      <c r="V18" s="237">
        <v>0</v>
      </c>
      <c r="W18" s="237">
        <v>0</v>
      </c>
      <c r="X18" s="237" t="s">
        <v>440</v>
      </c>
    </row>
    <row r="19" spans="2:24" s="257" customFormat="1" x14ac:dyDescent="0.2">
      <c r="B19" s="237" t="s">
        <v>451</v>
      </c>
      <c r="C19" s="237" t="s">
        <v>439</v>
      </c>
      <c r="D19" s="237" t="s">
        <v>2</v>
      </c>
      <c r="E19" s="237">
        <v>1254</v>
      </c>
      <c r="F19" s="279">
        <v>8.8810000000000002</v>
      </c>
      <c r="G19" s="279">
        <v>4.7130000000000001</v>
      </c>
      <c r="H19" s="279">
        <v>9.0687519999999999</v>
      </c>
      <c r="I19" s="279">
        <v>2.8743443787306845E-2</v>
      </c>
      <c r="J19" s="279">
        <v>0.35845027840698929</v>
      </c>
      <c r="K19" s="237">
        <v>0</v>
      </c>
      <c r="L19" s="237">
        <v>515</v>
      </c>
      <c r="M19" s="237">
        <v>515</v>
      </c>
      <c r="N19" s="237">
        <v>4</v>
      </c>
      <c r="O19" s="237">
        <v>4</v>
      </c>
      <c r="P19" s="237">
        <v>6</v>
      </c>
      <c r="Q19" s="237">
        <v>21408</v>
      </c>
      <c r="R19" s="237">
        <v>21408</v>
      </c>
      <c r="S19" s="237">
        <v>121</v>
      </c>
      <c r="T19" s="237">
        <v>121</v>
      </c>
      <c r="U19" s="237">
        <v>0</v>
      </c>
      <c r="V19" s="237">
        <v>0</v>
      </c>
      <c r="W19" s="237">
        <v>0</v>
      </c>
      <c r="X19" s="237" t="s">
        <v>440</v>
      </c>
    </row>
    <row r="20" spans="2:24" s="257" customFormat="1" x14ac:dyDescent="0.2">
      <c r="B20" s="237" t="s">
        <v>452</v>
      </c>
      <c r="C20" s="237" t="s">
        <v>453</v>
      </c>
      <c r="D20" s="237" t="s">
        <v>2</v>
      </c>
      <c r="E20" s="237">
        <v>1690</v>
      </c>
      <c r="F20" s="279">
        <v>11.211</v>
      </c>
      <c r="G20" s="279">
        <v>5.444</v>
      </c>
      <c r="H20" s="279">
        <v>9.6784159999999986</v>
      </c>
      <c r="I20" s="279">
        <v>1.0815692416379208</v>
      </c>
      <c r="J20" s="279">
        <v>8.8405798096624064E-2</v>
      </c>
      <c r="K20" s="237">
        <v>4</v>
      </c>
      <c r="L20" s="237">
        <v>32155</v>
      </c>
      <c r="M20" s="237">
        <v>32155</v>
      </c>
      <c r="N20" s="237">
        <v>1745</v>
      </c>
      <c r="O20" s="237">
        <v>1745</v>
      </c>
      <c r="P20" s="237">
        <v>5</v>
      </c>
      <c r="Q20" s="237">
        <v>8761</v>
      </c>
      <c r="R20" s="237">
        <v>8761</v>
      </c>
      <c r="S20" s="237">
        <v>49</v>
      </c>
      <c r="T20" s="237">
        <v>49</v>
      </c>
      <c r="U20" s="237">
        <v>2</v>
      </c>
      <c r="V20" s="237">
        <v>3382</v>
      </c>
      <c r="W20" s="237">
        <v>3382</v>
      </c>
      <c r="X20" s="237" t="s">
        <v>440</v>
      </c>
    </row>
    <row r="21" spans="2:24" s="257" customFormat="1" x14ac:dyDescent="0.2">
      <c r="B21" s="237" t="s">
        <v>454</v>
      </c>
      <c r="C21" s="237" t="s">
        <v>453</v>
      </c>
      <c r="D21" s="237" t="s">
        <v>2</v>
      </c>
      <c r="E21" s="237">
        <v>1</v>
      </c>
      <c r="F21" s="279">
        <v>0.66500000000000004</v>
      </c>
      <c r="G21" s="279">
        <v>7.2999999999999995E-2</v>
      </c>
      <c r="H21" s="279">
        <v>8.0018399999999996</v>
      </c>
      <c r="I21" s="279">
        <v>0</v>
      </c>
      <c r="J21" s="279">
        <v>0</v>
      </c>
      <c r="K21" s="237">
        <v>0</v>
      </c>
      <c r="L21" s="237">
        <v>0</v>
      </c>
      <c r="M21" s="237">
        <v>0</v>
      </c>
      <c r="N21" s="237">
        <v>0</v>
      </c>
      <c r="O21" s="237">
        <v>0</v>
      </c>
      <c r="P21" s="237">
        <v>0</v>
      </c>
      <c r="Q21" s="237">
        <v>0</v>
      </c>
      <c r="R21" s="237">
        <v>0</v>
      </c>
      <c r="S21" s="237">
        <v>0</v>
      </c>
      <c r="T21" s="237">
        <v>0</v>
      </c>
      <c r="U21" s="237">
        <v>0</v>
      </c>
      <c r="V21" s="237">
        <v>0</v>
      </c>
      <c r="W21" s="237">
        <v>0</v>
      </c>
      <c r="X21" s="237" t="s">
        <v>440</v>
      </c>
    </row>
    <row r="22" spans="2:24" s="257" customFormat="1" x14ac:dyDescent="0.2">
      <c r="B22" s="237" t="s">
        <v>455</v>
      </c>
      <c r="C22" s="237" t="s">
        <v>453</v>
      </c>
      <c r="D22" s="237" t="s">
        <v>2</v>
      </c>
      <c r="E22" s="237">
        <v>370</v>
      </c>
      <c r="F22" s="279">
        <v>4.0119999999999996</v>
      </c>
      <c r="G22" s="279">
        <v>6.3280000000000003</v>
      </c>
      <c r="H22" s="279">
        <v>10.745327999999999</v>
      </c>
      <c r="I22" s="279">
        <v>0.15303365112062986</v>
      </c>
      <c r="J22" s="279">
        <v>3.2658344151598157E-2</v>
      </c>
      <c r="K22" s="237">
        <v>1</v>
      </c>
      <c r="L22" s="237">
        <v>731</v>
      </c>
      <c r="M22" s="237">
        <v>731</v>
      </c>
      <c r="N22" s="237">
        <v>5</v>
      </c>
      <c r="O22" s="237">
        <v>5</v>
      </c>
      <c r="P22" s="237">
        <v>2</v>
      </c>
      <c r="Q22" s="237">
        <v>520</v>
      </c>
      <c r="R22" s="237">
        <v>520</v>
      </c>
      <c r="S22" s="237">
        <v>3</v>
      </c>
      <c r="T22" s="237">
        <v>3</v>
      </c>
      <c r="U22" s="237">
        <v>0</v>
      </c>
      <c r="V22" s="237">
        <v>0</v>
      </c>
      <c r="W22" s="237">
        <v>0</v>
      </c>
      <c r="X22" s="237" t="s">
        <v>440</v>
      </c>
    </row>
    <row r="23" spans="2:24" s="257" customFormat="1" x14ac:dyDescent="0.2">
      <c r="B23" s="237" t="s">
        <v>456</v>
      </c>
      <c r="C23" s="237" t="s">
        <v>453</v>
      </c>
      <c r="D23" s="237" t="s">
        <v>2</v>
      </c>
      <c r="E23" s="237">
        <v>1022</v>
      </c>
      <c r="F23" s="279">
        <v>8.1980000000000004</v>
      </c>
      <c r="G23" s="279">
        <v>4.4340000000000002</v>
      </c>
      <c r="H23" s="279">
        <v>10.745327999999999</v>
      </c>
      <c r="I23" s="279">
        <v>6.2491967915786013</v>
      </c>
      <c r="J23" s="279">
        <v>0.70123932118662424</v>
      </c>
      <c r="K23" s="237">
        <v>4</v>
      </c>
      <c r="L23" s="237">
        <v>142540</v>
      </c>
      <c r="M23" s="237">
        <v>142540</v>
      </c>
      <c r="N23" s="237">
        <v>2116</v>
      </c>
      <c r="O23" s="237">
        <v>2116</v>
      </c>
      <c r="P23" s="237">
        <v>10</v>
      </c>
      <c r="Q23" s="237">
        <v>53316</v>
      </c>
      <c r="R23" s="237">
        <v>53316</v>
      </c>
      <c r="S23" s="237">
        <v>250</v>
      </c>
      <c r="T23" s="237">
        <v>250</v>
      </c>
      <c r="U23" s="237">
        <v>5</v>
      </c>
      <c r="V23" s="237">
        <v>4436</v>
      </c>
      <c r="W23" s="237">
        <v>4436</v>
      </c>
      <c r="X23" s="237" t="s">
        <v>440</v>
      </c>
    </row>
    <row r="24" spans="2:24" s="257" customFormat="1" x14ac:dyDescent="0.2">
      <c r="B24" s="237" t="s">
        <v>457</v>
      </c>
      <c r="C24" s="237" t="s">
        <v>453</v>
      </c>
      <c r="D24" s="237" t="s">
        <v>2</v>
      </c>
      <c r="E24" s="237">
        <v>1</v>
      </c>
      <c r="F24" s="279">
        <v>0.749</v>
      </c>
      <c r="G24" s="279">
        <v>0.08</v>
      </c>
      <c r="H24" s="279">
        <v>7.3159679999999998</v>
      </c>
      <c r="I24" s="279">
        <v>0</v>
      </c>
      <c r="J24" s="279">
        <v>0</v>
      </c>
      <c r="K24" s="237">
        <v>0</v>
      </c>
      <c r="L24" s="237">
        <v>0</v>
      </c>
      <c r="M24" s="237">
        <v>0</v>
      </c>
      <c r="N24" s="237">
        <v>0</v>
      </c>
      <c r="O24" s="237">
        <v>0</v>
      </c>
      <c r="P24" s="237">
        <v>0</v>
      </c>
      <c r="Q24" s="237">
        <v>0</v>
      </c>
      <c r="R24" s="237">
        <v>0</v>
      </c>
      <c r="S24" s="237">
        <v>0</v>
      </c>
      <c r="T24" s="237">
        <v>0</v>
      </c>
      <c r="U24" s="237">
        <v>3</v>
      </c>
      <c r="V24" s="237">
        <v>3</v>
      </c>
      <c r="W24" s="237">
        <v>3</v>
      </c>
      <c r="X24" s="237" t="s">
        <v>440</v>
      </c>
    </row>
    <row r="25" spans="2:24" s="257" customFormat="1" x14ac:dyDescent="0.2">
      <c r="B25" s="237" t="s">
        <v>458</v>
      </c>
      <c r="C25" s="237" t="s">
        <v>453</v>
      </c>
      <c r="D25" s="237" t="s">
        <v>2</v>
      </c>
      <c r="E25" s="237">
        <v>3323</v>
      </c>
      <c r="F25" s="279">
        <v>19.161999999999999</v>
      </c>
      <c r="G25" s="279">
        <v>1.84</v>
      </c>
      <c r="H25" s="279">
        <v>12.536216</v>
      </c>
      <c r="I25" s="279">
        <v>2.0488457497715546</v>
      </c>
      <c r="J25" s="279">
        <v>3.4164756633691146E-2</v>
      </c>
      <c r="K25" s="237">
        <v>10</v>
      </c>
      <c r="L25" s="237">
        <v>149774</v>
      </c>
      <c r="M25" s="237">
        <v>137557</v>
      </c>
      <c r="N25" s="237">
        <v>2744</v>
      </c>
      <c r="O25" s="237">
        <v>2691</v>
      </c>
      <c r="P25" s="237">
        <v>2</v>
      </c>
      <c r="Q25" s="237">
        <v>8325</v>
      </c>
      <c r="R25" s="237">
        <v>8325</v>
      </c>
      <c r="S25" s="237">
        <v>17</v>
      </c>
      <c r="T25" s="237">
        <v>17</v>
      </c>
      <c r="U25" s="237">
        <v>0</v>
      </c>
      <c r="V25" s="237">
        <v>0</v>
      </c>
      <c r="W25" s="237">
        <v>0</v>
      </c>
      <c r="X25" s="237" t="s">
        <v>440</v>
      </c>
    </row>
    <row r="26" spans="2:24" s="257" customFormat="1" x14ac:dyDescent="0.2">
      <c r="B26" s="237" t="s">
        <v>459</v>
      </c>
      <c r="C26" s="237" t="s">
        <v>453</v>
      </c>
      <c r="D26" s="237" t="s">
        <v>2</v>
      </c>
      <c r="E26" s="237">
        <v>788</v>
      </c>
      <c r="F26" s="279">
        <v>9.5060000000000002</v>
      </c>
      <c r="G26" s="279">
        <v>1.496</v>
      </c>
      <c r="H26" s="279">
        <v>7.6970079999999994</v>
      </c>
      <c r="I26" s="279">
        <v>6.6637605891254452</v>
      </c>
      <c r="J26" s="279">
        <v>6.8948743481881888E-2</v>
      </c>
      <c r="K26" s="237">
        <v>11</v>
      </c>
      <c r="L26" s="237">
        <v>114122</v>
      </c>
      <c r="M26" s="237">
        <v>114122</v>
      </c>
      <c r="N26" s="237">
        <v>1959</v>
      </c>
      <c r="O26" s="237">
        <v>1959</v>
      </c>
      <c r="P26" s="237">
        <v>1</v>
      </c>
      <c r="Q26" s="237">
        <v>3936</v>
      </c>
      <c r="R26" s="237">
        <v>3936</v>
      </c>
      <c r="S26" s="237">
        <v>12</v>
      </c>
      <c r="T26" s="237">
        <v>12</v>
      </c>
      <c r="U26" s="237">
        <v>3</v>
      </c>
      <c r="V26" s="237">
        <v>1395</v>
      </c>
      <c r="W26" s="237">
        <v>1395</v>
      </c>
      <c r="X26" s="237" t="s">
        <v>440</v>
      </c>
    </row>
    <row r="27" spans="2:24" s="257" customFormat="1" x14ac:dyDescent="0.2">
      <c r="B27" s="237" t="s">
        <v>460</v>
      </c>
      <c r="C27" s="237" t="s">
        <v>453</v>
      </c>
      <c r="D27" s="237" t="s">
        <v>2</v>
      </c>
      <c r="E27" s="237">
        <v>687</v>
      </c>
      <c r="F27" s="279">
        <v>5.1710000000000003</v>
      </c>
      <c r="G27" s="279">
        <v>1.292</v>
      </c>
      <c r="H27" s="279">
        <v>5.2583519999999995</v>
      </c>
      <c r="I27" s="279">
        <v>5.9342191750723305</v>
      </c>
      <c r="J27" s="279">
        <v>0.27672139040360816</v>
      </c>
      <c r="K27" s="237">
        <v>8</v>
      </c>
      <c r="L27" s="237">
        <v>121997</v>
      </c>
      <c r="M27" s="237">
        <v>121997</v>
      </c>
      <c r="N27" s="237">
        <v>862</v>
      </c>
      <c r="O27" s="237">
        <v>862</v>
      </c>
      <c r="P27" s="237">
        <v>2</v>
      </c>
      <c r="Q27" s="237">
        <v>18963</v>
      </c>
      <c r="R27" s="237">
        <v>18963</v>
      </c>
      <c r="S27" s="237">
        <v>28</v>
      </c>
      <c r="T27" s="237">
        <v>28</v>
      </c>
      <c r="U27" s="237">
        <v>2</v>
      </c>
      <c r="V27" s="237">
        <v>722</v>
      </c>
      <c r="W27" s="237">
        <v>722</v>
      </c>
      <c r="X27" s="237" t="s">
        <v>440</v>
      </c>
    </row>
    <row r="28" spans="2:24" s="257" customFormat="1" x14ac:dyDescent="0.2">
      <c r="B28" s="237" t="s">
        <v>461</v>
      </c>
      <c r="C28" s="237" t="s">
        <v>453</v>
      </c>
      <c r="D28" s="237" t="s">
        <v>2</v>
      </c>
      <c r="E28" s="237">
        <v>1150</v>
      </c>
      <c r="F28" s="279">
        <v>6.6130000000000004</v>
      </c>
      <c r="G28" s="279">
        <v>4.3109999999999999</v>
      </c>
      <c r="H28" s="279">
        <v>11.697928000000001</v>
      </c>
      <c r="I28" s="279">
        <v>6.8047232602632485E-2</v>
      </c>
      <c r="J28" s="279">
        <v>4.5774040487853294E-2</v>
      </c>
      <c r="K28" s="237">
        <v>0</v>
      </c>
      <c r="L28" s="237">
        <v>1164</v>
      </c>
      <c r="M28" s="237">
        <v>1164</v>
      </c>
      <c r="N28" s="237">
        <v>8</v>
      </c>
      <c r="O28" s="237">
        <v>8</v>
      </c>
      <c r="P28" s="237">
        <v>2</v>
      </c>
      <c r="Q28" s="237">
        <v>2610</v>
      </c>
      <c r="R28" s="237">
        <v>2610</v>
      </c>
      <c r="S28" s="237">
        <v>6</v>
      </c>
      <c r="T28" s="237">
        <v>6</v>
      </c>
      <c r="U28" s="237">
        <v>0</v>
      </c>
      <c r="V28" s="237">
        <v>0</v>
      </c>
      <c r="W28" s="237">
        <v>0</v>
      </c>
      <c r="X28" s="237" t="s">
        <v>440</v>
      </c>
    </row>
    <row r="29" spans="2:24" s="257" customFormat="1" x14ac:dyDescent="0.2">
      <c r="B29" s="237" t="s">
        <v>462</v>
      </c>
      <c r="C29" s="237" t="s">
        <v>453</v>
      </c>
      <c r="D29" s="237" t="s">
        <v>2</v>
      </c>
      <c r="E29" s="237">
        <v>2819</v>
      </c>
      <c r="F29" s="279">
        <v>10.073</v>
      </c>
      <c r="G29" s="279">
        <v>1.72</v>
      </c>
      <c r="H29" s="279">
        <v>7.3159679999999998</v>
      </c>
      <c r="I29" s="279">
        <v>0.79728189499656421</v>
      </c>
      <c r="J29" s="279">
        <v>0.54172190343018722</v>
      </c>
      <c r="K29" s="237">
        <v>7</v>
      </c>
      <c r="L29" s="237">
        <v>47193</v>
      </c>
      <c r="M29" s="237">
        <v>36348</v>
      </c>
      <c r="N29" s="237">
        <v>391</v>
      </c>
      <c r="O29" s="237">
        <v>328</v>
      </c>
      <c r="P29" s="237">
        <v>16</v>
      </c>
      <c r="Q29" s="237">
        <v>106886</v>
      </c>
      <c r="R29" s="237">
        <v>106886</v>
      </c>
      <c r="S29" s="237">
        <v>544</v>
      </c>
      <c r="T29" s="237">
        <v>544</v>
      </c>
      <c r="U29" s="237">
        <v>0</v>
      </c>
      <c r="V29" s="237">
        <v>0</v>
      </c>
      <c r="W29" s="237">
        <v>0</v>
      </c>
      <c r="X29" s="237" t="s">
        <v>440</v>
      </c>
    </row>
    <row r="30" spans="2:24" s="257" customFormat="1" x14ac:dyDescent="0.2">
      <c r="B30" s="237" t="s">
        <v>463</v>
      </c>
      <c r="C30" s="237" t="s">
        <v>453</v>
      </c>
      <c r="D30" s="237" t="s">
        <v>2</v>
      </c>
      <c r="E30" s="237">
        <v>486</v>
      </c>
      <c r="F30" s="279">
        <v>8.7799999999999994</v>
      </c>
      <c r="G30" s="279">
        <v>2.5089999999999999</v>
      </c>
      <c r="H30" s="279">
        <v>11.393096000000002</v>
      </c>
      <c r="I30" s="279">
        <v>9.6131431279772777</v>
      </c>
      <c r="J30" s="279">
        <v>0.60891564987808666</v>
      </c>
      <c r="K30" s="237">
        <v>15</v>
      </c>
      <c r="L30" s="237">
        <v>78905</v>
      </c>
      <c r="M30" s="237">
        <v>75801</v>
      </c>
      <c r="N30" s="237">
        <v>1206</v>
      </c>
      <c r="O30" s="237">
        <v>1179</v>
      </c>
      <c r="P30" s="237">
        <v>2</v>
      </c>
      <c r="Q30" s="237">
        <v>16660</v>
      </c>
      <c r="R30" s="237">
        <v>16660</v>
      </c>
      <c r="S30" s="237">
        <v>42</v>
      </c>
      <c r="T30" s="237">
        <v>42</v>
      </c>
      <c r="U30" s="237">
        <v>1</v>
      </c>
      <c r="V30" s="237">
        <v>513</v>
      </c>
      <c r="W30" s="237">
        <v>513</v>
      </c>
      <c r="X30" s="237" t="s">
        <v>440</v>
      </c>
    </row>
    <row r="31" spans="2:24" s="257" customFormat="1" x14ac:dyDescent="0.2">
      <c r="B31" s="237" t="s">
        <v>464</v>
      </c>
      <c r="C31" s="237" t="s">
        <v>453</v>
      </c>
      <c r="D31" s="237" t="s">
        <v>2</v>
      </c>
      <c r="E31" s="237">
        <v>576</v>
      </c>
      <c r="F31" s="279">
        <v>6.6710000000000003</v>
      </c>
      <c r="G31" s="279">
        <v>3.0529999999999999</v>
      </c>
      <c r="H31" s="279">
        <v>11.088263999999999</v>
      </c>
      <c r="I31" s="279">
        <v>8.8747124313094828E-3</v>
      </c>
      <c r="J31" s="279">
        <v>0.86820235992781714</v>
      </c>
      <c r="K31" s="237">
        <v>0</v>
      </c>
      <c r="L31" s="237">
        <v>198</v>
      </c>
      <c r="M31" s="237">
        <v>198</v>
      </c>
      <c r="N31" s="237">
        <v>2</v>
      </c>
      <c r="O31" s="237">
        <v>2</v>
      </c>
      <c r="P31" s="237">
        <v>8</v>
      </c>
      <c r="Q31" s="237">
        <v>64567</v>
      </c>
      <c r="R31" s="237">
        <v>64567</v>
      </c>
      <c r="S31" s="237">
        <v>170</v>
      </c>
      <c r="T31" s="237">
        <v>170</v>
      </c>
      <c r="U31" s="237">
        <v>0</v>
      </c>
      <c r="V31" s="237">
        <v>0</v>
      </c>
      <c r="W31" s="237">
        <v>0</v>
      </c>
      <c r="X31" s="237" t="s">
        <v>440</v>
      </c>
    </row>
    <row r="32" spans="2:24" s="257" customFormat="1" x14ac:dyDescent="0.2">
      <c r="B32" s="237" t="s">
        <v>465</v>
      </c>
      <c r="C32" s="237" t="s">
        <v>453</v>
      </c>
      <c r="D32" s="237" t="s">
        <v>2</v>
      </c>
      <c r="E32" s="237">
        <v>808</v>
      </c>
      <c r="F32" s="279">
        <v>8.6389999999999993</v>
      </c>
      <c r="G32" s="279">
        <v>1.5960000000000001</v>
      </c>
      <c r="H32" s="279">
        <v>10.707224</v>
      </c>
      <c r="I32" s="279">
        <v>4.7294773656261979</v>
      </c>
      <c r="J32" s="279">
        <v>0</v>
      </c>
      <c r="K32" s="237">
        <v>4</v>
      </c>
      <c r="L32" s="237">
        <v>47920</v>
      </c>
      <c r="M32" s="237">
        <v>47920</v>
      </c>
      <c r="N32" s="237">
        <v>899</v>
      </c>
      <c r="O32" s="237">
        <v>899</v>
      </c>
      <c r="P32" s="237">
        <v>0</v>
      </c>
      <c r="Q32" s="237">
        <v>0</v>
      </c>
      <c r="R32" s="237">
        <v>0</v>
      </c>
      <c r="S32" s="237">
        <v>0</v>
      </c>
      <c r="T32" s="237">
        <v>0</v>
      </c>
      <c r="U32" s="237">
        <v>1</v>
      </c>
      <c r="V32" s="237">
        <v>296</v>
      </c>
      <c r="W32" s="237">
        <v>296</v>
      </c>
      <c r="X32" s="237" t="s">
        <v>440</v>
      </c>
    </row>
    <row r="33" spans="2:24" s="257" customFormat="1" x14ac:dyDescent="0.2">
      <c r="B33" s="237" t="s">
        <v>466</v>
      </c>
      <c r="C33" s="237" t="s">
        <v>453</v>
      </c>
      <c r="D33" s="237" t="s">
        <v>2</v>
      </c>
      <c r="E33" s="237">
        <v>1448</v>
      </c>
      <c r="F33" s="279">
        <v>9.0399999999999991</v>
      </c>
      <c r="G33" s="279">
        <v>2.4</v>
      </c>
      <c r="H33" s="279">
        <v>7.8113199999999994</v>
      </c>
      <c r="I33" s="279">
        <v>2.5804859914862797</v>
      </c>
      <c r="J33" s="279">
        <v>0.24221901648733096</v>
      </c>
      <c r="K33" s="237">
        <v>6</v>
      </c>
      <c r="L33" s="237">
        <v>67440</v>
      </c>
      <c r="M33" s="237">
        <v>67440</v>
      </c>
      <c r="N33" s="237">
        <v>1536</v>
      </c>
      <c r="O33" s="237">
        <v>1536</v>
      </c>
      <c r="P33" s="237">
        <v>3</v>
      </c>
      <c r="Q33" s="237">
        <v>21101</v>
      </c>
      <c r="R33" s="237">
        <v>21101</v>
      </c>
      <c r="S33" s="237">
        <v>90</v>
      </c>
      <c r="T33" s="237">
        <v>90</v>
      </c>
      <c r="U33" s="237">
        <v>0</v>
      </c>
      <c r="V33" s="237">
        <v>0</v>
      </c>
      <c r="W33" s="237">
        <v>0</v>
      </c>
      <c r="X33" s="237" t="s">
        <v>440</v>
      </c>
    </row>
    <row r="34" spans="2:24" s="257" customFormat="1" x14ac:dyDescent="0.2">
      <c r="B34" s="237" t="s">
        <v>467</v>
      </c>
      <c r="C34" s="237" t="s">
        <v>468</v>
      </c>
      <c r="D34" s="237" t="s">
        <v>2</v>
      </c>
      <c r="E34" s="237">
        <v>4043</v>
      </c>
      <c r="F34" s="279">
        <v>16.114000000000001</v>
      </c>
      <c r="G34" s="279">
        <v>2.4369999999999998</v>
      </c>
      <c r="H34" s="279">
        <v>9.9832479999999997</v>
      </c>
      <c r="I34" s="279">
        <v>1.8571691788096674</v>
      </c>
      <c r="J34" s="279">
        <v>0.39722673613825432</v>
      </c>
      <c r="K34" s="237">
        <v>7</v>
      </c>
      <c r="L34" s="237">
        <v>138678</v>
      </c>
      <c r="M34" s="237">
        <v>138678</v>
      </c>
      <c r="N34" s="237">
        <v>2851</v>
      </c>
      <c r="O34" s="237">
        <v>2851</v>
      </c>
      <c r="P34" s="237">
        <v>11</v>
      </c>
      <c r="Q34" s="237">
        <v>98872</v>
      </c>
      <c r="R34" s="237">
        <v>98872</v>
      </c>
      <c r="S34" s="237">
        <v>308</v>
      </c>
      <c r="T34" s="237">
        <v>308</v>
      </c>
      <c r="U34" s="237">
        <v>1</v>
      </c>
      <c r="V34" s="237">
        <v>4043</v>
      </c>
      <c r="W34" s="237">
        <v>4043</v>
      </c>
      <c r="X34" s="237" t="s">
        <v>440</v>
      </c>
    </row>
    <row r="35" spans="2:24" s="257" customFormat="1" x14ac:dyDescent="0.2">
      <c r="B35" s="237" t="s">
        <v>469</v>
      </c>
      <c r="C35" s="237" t="s">
        <v>468</v>
      </c>
      <c r="D35" s="237" t="s">
        <v>2</v>
      </c>
      <c r="E35" s="237">
        <v>1255</v>
      </c>
      <c r="F35" s="279">
        <v>4.6760000000000002</v>
      </c>
      <c r="G35" s="279">
        <v>0.69599999999999995</v>
      </c>
      <c r="H35" s="279">
        <v>2.9340080000000004</v>
      </c>
      <c r="I35" s="279">
        <v>0.84504138277829743</v>
      </c>
      <c r="J35" s="279">
        <v>1.4025796297329472E-2</v>
      </c>
      <c r="K35" s="237">
        <v>3</v>
      </c>
      <c r="L35" s="237">
        <v>49344</v>
      </c>
      <c r="M35" s="237">
        <v>49344</v>
      </c>
      <c r="N35" s="237">
        <v>1351</v>
      </c>
      <c r="O35" s="237">
        <v>1351</v>
      </c>
      <c r="P35" s="237">
        <v>1</v>
      </c>
      <c r="Q35" s="237">
        <v>2730</v>
      </c>
      <c r="R35" s="237">
        <v>2730</v>
      </c>
      <c r="S35" s="237">
        <v>7</v>
      </c>
      <c r="T35" s="237">
        <v>7</v>
      </c>
      <c r="U35" s="237">
        <v>1</v>
      </c>
      <c r="V35" s="237">
        <v>1269</v>
      </c>
      <c r="W35" s="237">
        <v>1269</v>
      </c>
      <c r="X35" s="237" t="s">
        <v>440</v>
      </c>
    </row>
    <row r="36" spans="2:24" s="257" customFormat="1" x14ac:dyDescent="0.2">
      <c r="B36" s="237" t="s">
        <v>470</v>
      </c>
      <c r="C36" s="237" t="s">
        <v>468</v>
      </c>
      <c r="D36" s="237" t="s">
        <v>2</v>
      </c>
      <c r="E36" s="237">
        <v>744</v>
      </c>
      <c r="F36" s="279">
        <v>2.98</v>
      </c>
      <c r="G36" s="279">
        <v>1.7529999999999999</v>
      </c>
      <c r="H36" s="279">
        <v>13.946064</v>
      </c>
      <c r="I36" s="279">
        <v>4.5075881610703696</v>
      </c>
      <c r="J36" s="279">
        <v>5.1634237533248008E-2</v>
      </c>
      <c r="K36" s="237">
        <v>2</v>
      </c>
      <c r="L36" s="237">
        <v>43527</v>
      </c>
      <c r="M36" s="237">
        <v>43527</v>
      </c>
      <c r="N36" s="237">
        <v>1198</v>
      </c>
      <c r="O36" s="237">
        <v>1198</v>
      </c>
      <c r="P36" s="237">
        <v>1</v>
      </c>
      <c r="Q36" s="237">
        <v>1662</v>
      </c>
      <c r="R36" s="237">
        <v>1662</v>
      </c>
      <c r="S36" s="237">
        <v>6</v>
      </c>
      <c r="T36" s="237">
        <v>6</v>
      </c>
      <c r="U36" s="237">
        <v>1</v>
      </c>
      <c r="V36" s="237">
        <v>751</v>
      </c>
      <c r="W36" s="237">
        <v>751</v>
      </c>
      <c r="X36" s="237" t="s">
        <v>440</v>
      </c>
    </row>
    <row r="37" spans="2:24" s="257" customFormat="1" x14ac:dyDescent="0.2">
      <c r="B37" s="237" t="s">
        <v>471</v>
      </c>
      <c r="C37" s="237" t="s">
        <v>468</v>
      </c>
      <c r="D37" s="237" t="s">
        <v>2</v>
      </c>
      <c r="E37" s="237">
        <v>2929</v>
      </c>
      <c r="F37" s="279">
        <v>12.214</v>
      </c>
      <c r="G37" s="279">
        <v>3.3239999999999998</v>
      </c>
      <c r="H37" s="279">
        <v>7.5826960000000003</v>
      </c>
      <c r="I37" s="279">
        <v>1.5574959333012475</v>
      </c>
      <c r="J37" s="279">
        <v>0.20141743495262446</v>
      </c>
      <c r="K37" s="237">
        <v>5</v>
      </c>
      <c r="L37" s="237">
        <v>115902</v>
      </c>
      <c r="M37" s="237">
        <v>115902</v>
      </c>
      <c r="N37" s="237">
        <v>2975</v>
      </c>
      <c r="O37" s="237">
        <v>2975</v>
      </c>
      <c r="P37" s="237">
        <v>12</v>
      </c>
      <c r="Q37" s="237">
        <v>49962</v>
      </c>
      <c r="R37" s="237">
        <v>49962</v>
      </c>
      <c r="S37" s="237">
        <v>252</v>
      </c>
      <c r="T37" s="237">
        <v>252</v>
      </c>
      <c r="U37" s="237">
        <v>1</v>
      </c>
      <c r="V37" s="237">
        <v>1936</v>
      </c>
      <c r="W37" s="237">
        <v>1936</v>
      </c>
      <c r="X37" s="237" t="s">
        <v>440</v>
      </c>
    </row>
    <row r="38" spans="2:24" s="257" customFormat="1" x14ac:dyDescent="0.2">
      <c r="B38" s="237" t="s">
        <v>472</v>
      </c>
      <c r="C38" s="237" t="s">
        <v>468</v>
      </c>
      <c r="D38" s="237" t="s">
        <v>2</v>
      </c>
      <c r="E38" s="237">
        <v>1017</v>
      </c>
      <c r="F38" s="279">
        <v>6.14</v>
      </c>
      <c r="G38" s="279">
        <v>2.2109999999999999</v>
      </c>
      <c r="H38" s="279">
        <v>7.9637359999999999</v>
      </c>
      <c r="I38" s="279">
        <v>2.6896694768315283</v>
      </c>
      <c r="J38" s="279">
        <v>0</v>
      </c>
      <c r="K38" s="237">
        <v>10</v>
      </c>
      <c r="L38" s="237">
        <v>47902</v>
      </c>
      <c r="M38" s="237">
        <v>35251</v>
      </c>
      <c r="N38" s="237">
        <v>1182</v>
      </c>
      <c r="O38" s="237">
        <v>1139</v>
      </c>
      <c r="P38" s="237">
        <v>0</v>
      </c>
      <c r="Q38" s="237">
        <v>0</v>
      </c>
      <c r="R38" s="237">
        <v>0</v>
      </c>
      <c r="S38" s="237">
        <v>0</v>
      </c>
      <c r="T38" s="237">
        <v>0</v>
      </c>
      <c r="U38" s="237">
        <v>0</v>
      </c>
      <c r="V38" s="237">
        <v>0</v>
      </c>
      <c r="W38" s="237">
        <v>0</v>
      </c>
      <c r="X38" s="237" t="s">
        <v>440</v>
      </c>
    </row>
    <row r="39" spans="2:24" s="257" customFormat="1" x14ac:dyDescent="0.2">
      <c r="B39" s="237" t="s">
        <v>473</v>
      </c>
      <c r="C39" s="237" t="s">
        <v>474</v>
      </c>
      <c r="D39" s="237" t="s">
        <v>2</v>
      </c>
      <c r="E39" s="237">
        <v>104</v>
      </c>
      <c r="F39" s="279">
        <v>1.8660000000000001</v>
      </c>
      <c r="G39" s="279">
        <v>0.31</v>
      </c>
      <c r="H39" s="279">
        <v>7.506488</v>
      </c>
      <c r="I39" s="279">
        <v>3.5231599355465986</v>
      </c>
      <c r="J39" s="279">
        <v>0.75766880334335451</v>
      </c>
      <c r="K39" s="237">
        <v>2</v>
      </c>
      <c r="L39" s="237">
        <v>5022</v>
      </c>
      <c r="M39" s="237">
        <v>5022</v>
      </c>
      <c r="N39" s="237">
        <v>17</v>
      </c>
      <c r="O39" s="237">
        <v>17</v>
      </c>
      <c r="P39" s="237">
        <v>1</v>
      </c>
      <c r="Q39" s="237">
        <v>3600</v>
      </c>
      <c r="R39" s="237">
        <v>3600</v>
      </c>
      <c r="S39" s="237">
        <v>12</v>
      </c>
      <c r="T39" s="237">
        <v>12</v>
      </c>
      <c r="U39" s="237">
        <v>0</v>
      </c>
      <c r="V39" s="237">
        <v>0</v>
      </c>
      <c r="W39" s="237">
        <v>0</v>
      </c>
      <c r="X39" s="237" t="s">
        <v>440</v>
      </c>
    </row>
    <row r="40" spans="2:24" s="257" customFormat="1" x14ac:dyDescent="0.2">
      <c r="B40" s="237" t="s">
        <v>475</v>
      </c>
      <c r="C40" s="237" t="s">
        <v>474</v>
      </c>
      <c r="D40" s="237" t="s">
        <v>2</v>
      </c>
      <c r="E40" s="237">
        <v>460</v>
      </c>
      <c r="F40" s="279">
        <v>4.8540000000000001</v>
      </c>
      <c r="G40" s="279">
        <v>0.93200000000000005</v>
      </c>
      <c r="H40" s="279">
        <v>8.3447759999999995</v>
      </c>
      <c r="I40" s="279">
        <v>1.3272856868704599</v>
      </c>
      <c r="J40" s="279">
        <v>0</v>
      </c>
      <c r="K40" s="237">
        <v>2</v>
      </c>
      <c r="L40" s="237">
        <v>16026</v>
      </c>
      <c r="M40" s="237">
        <v>16026</v>
      </c>
      <c r="N40" s="237">
        <v>507</v>
      </c>
      <c r="O40" s="237">
        <v>507</v>
      </c>
      <c r="P40" s="237">
        <v>0</v>
      </c>
      <c r="Q40" s="237">
        <v>0</v>
      </c>
      <c r="R40" s="237">
        <v>0</v>
      </c>
      <c r="S40" s="237">
        <v>0</v>
      </c>
      <c r="T40" s="237">
        <v>0</v>
      </c>
      <c r="U40" s="237">
        <v>0</v>
      </c>
      <c r="V40" s="237">
        <v>0</v>
      </c>
      <c r="W40" s="237">
        <v>0</v>
      </c>
      <c r="X40" s="237" t="s">
        <v>440</v>
      </c>
    </row>
    <row r="41" spans="2:24" s="257" customFormat="1" x14ac:dyDescent="0.2">
      <c r="B41" s="237" t="s">
        <v>476</v>
      </c>
      <c r="C41" s="237" t="s">
        <v>474</v>
      </c>
      <c r="D41" s="237" t="s">
        <v>2</v>
      </c>
      <c r="E41" s="237">
        <v>1341</v>
      </c>
      <c r="F41" s="279">
        <v>4.8259999999999996</v>
      </c>
      <c r="G41" s="279">
        <v>0.95199999999999996</v>
      </c>
      <c r="H41" s="279">
        <v>2.4005520000000002</v>
      </c>
      <c r="I41" s="279">
        <v>1.276741027646344</v>
      </c>
      <c r="J41" s="279">
        <v>0.16367982418804886</v>
      </c>
      <c r="K41" s="237">
        <v>3</v>
      </c>
      <c r="L41" s="237">
        <v>152947</v>
      </c>
      <c r="M41" s="237">
        <v>152947</v>
      </c>
      <c r="N41" s="237">
        <v>2664</v>
      </c>
      <c r="O41" s="237">
        <v>2664</v>
      </c>
      <c r="P41" s="237">
        <v>7</v>
      </c>
      <c r="Q41" s="237">
        <v>65360</v>
      </c>
      <c r="R41" s="237">
        <v>65360</v>
      </c>
      <c r="S41" s="237">
        <v>232</v>
      </c>
      <c r="T41" s="237">
        <v>232</v>
      </c>
      <c r="U41" s="237">
        <v>0</v>
      </c>
      <c r="V41" s="237">
        <v>0</v>
      </c>
      <c r="W41" s="237">
        <v>0</v>
      </c>
      <c r="X41" s="237" t="s">
        <v>440</v>
      </c>
    </row>
    <row r="42" spans="2:24" s="257" customFormat="1" x14ac:dyDescent="0.2">
      <c r="B42" s="237" t="s">
        <v>477</v>
      </c>
      <c r="C42" s="237" t="s">
        <v>474</v>
      </c>
      <c r="D42" s="237" t="s">
        <v>2</v>
      </c>
      <c r="E42" s="237">
        <v>1409</v>
      </c>
      <c r="F42" s="279">
        <v>7.3559999999999999</v>
      </c>
      <c r="G42" s="279">
        <v>5.782</v>
      </c>
      <c r="H42" s="279">
        <v>11.05016</v>
      </c>
      <c r="I42" s="279">
        <v>4.1376619197990694</v>
      </c>
      <c r="J42" s="279">
        <v>0.16122463024349065</v>
      </c>
      <c r="K42" s="237">
        <v>4</v>
      </c>
      <c r="L42" s="237">
        <v>61555</v>
      </c>
      <c r="M42" s="237">
        <v>61555</v>
      </c>
      <c r="N42" s="237">
        <v>183</v>
      </c>
      <c r="O42" s="237">
        <v>183</v>
      </c>
      <c r="P42" s="237">
        <v>2</v>
      </c>
      <c r="Q42" s="237">
        <v>7995</v>
      </c>
      <c r="R42" s="237">
        <v>7995</v>
      </c>
      <c r="S42" s="237">
        <v>28</v>
      </c>
      <c r="T42" s="237">
        <v>28</v>
      </c>
      <c r="U42" s="237">
        <v>0</v>
      </c>
      <c r="V42" s="237">
        <v>0</v>
      </c>
      <c r="W42" s="237">
        <v>0</v>
      </c>
      <c r="X42" s="237" t="s">
        <v>440</v>
      </c>
    </row>
    <row r="43" spans="2:24" s="257" customFormat="1" x14ac:dyDescent="0.2">
      <c r="B43" s="237" t="s">
        <v>478</v>
      </c>
      <c r="C43" s="237" t="s">
        <v>474</v>
      </c>
      <c r="D43" s="237" t="s">
        <v>2</v>
      </c>
      <c r="E43" s="237">
        <v>3976</v>
      </c>
      <c r="F43" s="279">
        <v>13.032</v>
      </c>
      <c r="G43" s="279">
        <v>1.579</v>
      </c>
      <c r="H43" s="279">
        <v>8.4209840000000007</v>
      </c>
      <c r="I43" s="279">
        <v>15.625879851625124</v>
      </c>
      <c r="J43" s="279">
        <v>0.34845498823279314</v>
      </c>
      <c r="K43" s="237">
        <v>12</v>
      </c>
      <c r="L43" s="237">
        <v>1357811</v>
      </c>
      <c r="M43" s="237">
        <v>1357811</v>
      </c>
      <c r="N43" s="237">
        <v>16253</v>
      </c>
      <c r="O43" s="237">
        <v>16253</v>
      </c>
      <c r="P43" s="237">
        <v>11</v>
      </c>
      <c r="Q43" s="237">
        <v>100930</v>
      </c>
      <c r="R43" s="237">
        <v>100930</v>
      </c>
      <c r="S43" s="237">
        <v>344</v>
      </c>
      <c r="T43" s="237">
        <v>344</v>
      </c>
      <c r="U43" s="237">
        <v>0</v>
      </c>
      <c r="V43" s="237">
        <v>0</v>
      </c>
      <c r="W43" s="237">
        <v>0</v>
      </c>
      <c r="X43" s="237" t="s">
        <v>479</v>
      </c>
    </row>
    <row r="44" spans="2:24" s="257" customFormat="1" x14ac:dyDescent="0.2">
      <c r="B44" s="237" t="s">
        <v>480</v>
      </c>
      <c r="C44" s="237" t="s">
        <v>474</v>
      </c>
      <c r="D44" s="237" t="s">
        <v>2</v>
      </c>
      <c r="E44" s="237">
        <v>2098</v>
      </c>
      <c r="F44" s="279">
        <v>9.8689999999999998</v>
      </c>
      <c r="G44" s="279">
        <v>1.333</v>
      </c>
      <c r="H44" s="279">
        <v>7.6207999999999991</v>
      </c>
      <c r="I44" s="279">
        <v>1.1138252715129657</v>
      </c>
      <c r="J44" s="279">
        <v>6.2077697970240146E-2</v>
      </c>
      <c r="K44" s="237">
        <v>4</v>
      </c>
      <c r="L44" s="237">
        <v>47255</v>
      </c>
      <c r="M44" s="237">
        <v>9814</v>
      </c>
      <c r="N44" s="237">
        <v>221</v>
      </c>
      <c r="O44" s="237">
        <v>85</v>
      </c>
      <c r="P44" s="237">
        <v>3</v>
      </c>
      <c r="Q44" s="237">
        <v>8779</v>
      </c>
      <c r="R44" s="237">
        <v>8779</v>
      </c>
      <c r="S44" s="237">
        <v>41</v>
      </c>
      <c r="T44" s="237">
        <v>41</v>
      </c>
      <c r="U44" s="237">
        <v>1</v>
      </c>
      <c r="V44" s="237">
        <v>2113</v>
      </c>
      <c r="W44" s="237">
        <v>2113</v>
      </c>
      <c r="X44" s="237" t="s">
        <v>440</v>
      </c>
    </row>
    <row r="45" spans="2:24" s="257" customFormat="1" x14ac:dyDescent="0.2">
      <c r="B45" s="237" t="s">
        <v>481</v>
      </c>
      <c r="C45" s="237" t="s">
        <v>474</v>
      </c>
      <c r="D45" s="237" t="s">
        <v>2</v>
      </c>
      <c r="E45" s="237">
        <v>5430</v>
      </c>
      <c r="F45" s="279">
        <v>16.074999999999999</v>
      </c>
      <c r="G45" s="279">
        <v>1.3819999999999999</v>
      </c>
      <c r="H45" s="279">
        <v>9.2973759999999999</v>
      </c>
      <c r="I45" s="279">
        <v>2.8846337510805737</v>
      </c>
      <c r="J45" s="279">
        <v>0.82241714782404562</v>
      </c>
      <c r="K45" s="237">
        <v>14</v>
      </c>
      <c r="L45" s="237">
        <v>301325</v>
      </c>
      <c r="M45" s="237">
        <v>301240</v>
      </c>
      <c r="N45" s="237">
        <v>8276</v>
      </c>
      <c r="O45" s="237">
        <v>8275</v>
      </c>
      <c r="P45" s="237">
        <v>18</v>
      </c>
      <c r="Q45" s="237">
        <v>286362</v>
      </c>
      <c r="R45" s="237">
        <v>286362</v>
      </c>
      <c r="S45" s="237">
        <v>1054</v>
      </c>
      <c r="T45" s="237">
        <v>1054</v>
      </c>
      <c r="U45" s="237">
        <v>6</v>
      </c>
      <c r="V45" s="237">
        <v>18742</v>
      </c>
      <c r="W45" s="237">
        <v>18742</v>
      </c>
      <c r="X45" s="237" t="s">
        <v>440</v>
      </c>
    </row>
    <row r="46" spans="2:24" s="257" customFormat="1" x14ac:dyDescent="0.2">
      <c r="B46" s="237" t="s">
        <v>482</v>
      </c>
      <c r="C46" s="237" t="s">
        <v>474</v>
      </c>
      <c r="D46" s="237" t="s">
        <v>2</v>
      </c>
      <c r="E46" s="237">
        <v>2847</v>
      </c>
      <c r="F46" s="279">
        <v>11.631</v>
      </c>
      <c r="G46" s="279">
        <v>2.2919999999999998</v>
      </c>
      <c r="H46" s="279">
        <v>6.4776800000000003</v>
      </c>
      <c r="I46" s="279">
        <v>2.7778175967687253</v>
      </c>
      <c r="J46" s="279">
        <v>0.2889745989878974</v>
      </c>
      <c r="K46" s="237">
        <v>10</v>
      </c>
      <c r="L46" s="237">
        <v>188119</v>
      </c>
      <c r="M46" s="237">
        <v>188119</v>
      </c>
      <c r="N46" s="237">
        <v>3921</v>
      </c>
      <c r="O46" s="237">
        <v>3921</v>
      </c>
      <c r="P46" s="237">
        <v>7</v>
      </c>
      <c r="Q46" s="237">
        <v>65233</v>
      </c>
      <c r="R46" s="237">
        <v>65233</v>
      </c>
      <c r="S46" s="237">
        <v>226</v>
      </c>
      <c r="T46" s="237">
        <v>226</v>
      </c>
      <c r="U46" s="237">
        <v>0</v>
      </c>
      <c r="V46" s="237">
        <v>0</v>
      </c>
      <c r="W46" s="237">
        <v>0</v>
      </c>
      <c r="X46" s="237" t="s">
        <v>440</v>
      </c>
    </row>
    <row r="47" spans="2:24" s="257" customFormat="1" x14ac:dyDescent="0.2">
      <c r="B47" s="237" t="s">
        <v>483</v>
      </c>
      <c r="C47" s="237" t="s">
        <v>474</v>
      </c>
      <c r="D47" s="237" t="s">
        <v>2</v>
      </c>
      <c r="E47" s="237">
        <v>47</v>
      </c>
      <c r="F47" s="279">
        <v>2.4319999999999999</v>
      </c>
      <c r="G47" s="279">
        <v>0.54200000000000004</v>
      </c>
      <c r="H47" s="279">
        <v>4.5724800000000005</v>
      </c>
      <c r="I47" s="279">
        <v>2.0999564277954019</v>
      </c>
      <c r="J47" s="279">
        <v>1.6276998795520605</v>
      </c>
      <c r="K47" s="237">
        <v>2</v>
      </c>
      <c r="L47" s="237">
        <v>2921</v>
      </c>
      <c r="M47" s="237">
        <v>2921</v>
      </c>
      <c r="N47" s="237">
        <v>50</v>
      </c>
      <c r="O47" s="237">
        <v>50</v>
      </c>
      <c r="P47" s="237">
        <v>3</v>
      </c>
      <c r="Q47" s="237">
        <v>7547</v>
      </c>
      <c r="R47" s="237">
        <v>7547</v>
      </c>
      <c r="S47" s="237">
        <v>16</v>
      </c>
      <c r="T47" s="237">
        <v>16</v>
      </c>
      <c r="U47" s="237">
        <v>0</v>
      </c>
      <c r="V47" s="237">
        <v>0</v>
      </c>
      <c r="W47" s="237">
        <v>0</v>
      </c>
      <c r="X47" s="237" t="s">
        <v>440</v>
      </c>
    </row>
    <row r="48" spans="2:24" s="257" customFormat="1" x14ac:dyDescent="0.2">
      <c r="B48" s="237" t="s">
        <v>484</v>
      </c>
      <c r="C48" s="237" t="s">
        <v>474</v>
      </c>
      <c r="D48" s="237" t="s">
        <v>2</v>
      </c>
      <c r="E48" s="237">
        <v>1902</v>
      </c>
      <c r="F48" s="279">
        <v>6.2469999999999999</v>
      </c>
      <c r="G48" s="279">
        <v>1.0669999999999999</v>
      </c>
      <c r="H48" s="279">
        <v>7.4302800000000007</v>
      </c>
      <c r="I48" s="279">
        <v>4.0833115765456514</v>
      </c>
      <c r="J48" s="279">
        <v>6.6333889919290377E-3</v>
      </c>
      <c r="K48" s="237">
        <v>6</v>
      </c>
      <c r="L48" s="237">
        <v>132963</v>
      </c>
      <c r="M48" s="237">
        <v>132963</v>
      </c>
      <c r="N48" s="237">
        <v>2090</v>
      </c>
      <c r="O48" s="237">
        <v>2090</v>
      </c>
      <c r="P48" s="237">
        <v>1</v>
      </c>
      <c r="Q48" s="237">
        <v>720</v>
      </c>
      <c r="R48" s="237">
        <v>720</v>
      </c>
      <c r="S48" s="237">
        <v>4</v>
      </c>
      <c r="T48" s="237">
        <v>4</v>
      </c>
      <c r="U48" s="237">
        <v>0</v>
      </c>
      <c r="V48" s="237">
        <v>0</v>
      </c>
      <c r="W48" s="237">
        <v>0</v>
      </c>
      <c r="X48" s="237" t="s">
        <v>440</v>
      </c>
    </row>
    <row r="49" spans="2:24" s="257" customFormat="1" x14ac:dyDescent="0.2">
      <c r="B49" s="237" t="s">
        <v>485</v>
      </c>
      <c r="C49" s="237" t="s">
        <v>474</v>
      </c>
      <c r="D49" s="237" t="s">
        <v>2</v>
      </c>
      <c r="E49" s="237">
        <v>3224</v>
      </c>
      <c r="F49" s="279">
        <v>11.856999999999999</v>
      </c>
      <c r="G49" s="279">
        <v>1.4379999999999999</v>
      </c>
      <c r="H49" s="279">
        <v>8.3447759999999995</v>
      </c>
      <c r="I49" s="279">
        <v>6.085947141273528</v>
      </c>
      <c r="J49" s="279">
        <v>0.47850835418662596</v>
      </c>
      <c r="K49" s="237">
        <v>15</v>
      </c>
      <c r="L49" s="237">
        <v>482342</v>
      </c>
      <c r="M49" s="237">
        <v>482342</v>
      </c>
      <c r="N49" s="237">
        <v>9558</v>
      </c>
      <c r="O49" s="237">
        <v>9558</v>
      </c>
      <c r="P49" s="237">
        <v>8</v>
      </c>
      <c r="Q49" s="237">
        <v>126414</v>
      </c>
      <c r="R49" s="237">
        <v>126414</v>
      </c>
      <c r="S49" s="237">
        <v>376</v>
      </c>
      <c r="T49" s="237">
        <v>376</v>
      </c>
      <c r="U49" s="237">
        <v>0</v>
      </c>
      <c r="V49" s="237">
        <v>0</v>
      </c>
      <c r="W49" s="237">
        <v>0</v>
      </c>
      <c r="X49" s="237" t="s">
        <v>440</v>
      </c>
    </row>
    <row r="50" spans="2:24" s="257" customFormat="1" x14ac:dyDescent="0.2">
      <c r="B50" s="237" t="s">
        <v>486</v>
      </c>
      <c r="C50" s="237" t="s">
        <v>487</v>
      </c>
      <c r="D50" s="237" t="s">
        <v>488</v>
      </c>
      <c r="E50" s="237">
        <v>1731</v>
      </c>
      <c r="F50" s="279">
        <v>132.53100000000001</v>
      </c>
      <c r="G50" s="279">
        <v>25.584</v>
      </c>
      <c r="H50" s="279">
        <v>9.2973759999999999</v>
      </c>
      <c r="I50" s="279">
        <v>25.951881734119301</v>
      </c>
      <c r="J50" s="279">
        <v>4.4068223132122943</v>
      </c>
      <c r="K50" s="237">
        <v>24</v>
      </c>
      <c r="L50" s="237">
        <v>719942</v>
      </c>
      <c r="M50" s="237">
        <v>719942</v>
      </c>
      <c r="N50" s="237">
        <v>1288</v>
      </c>
      <c r="O50" s="237">
        <v>1288</v>
      </c>
      <c r="P50" s="237">
        <v>35</v>
      </c>
      <c r="Q50" s="237">
        <v>407505</v>
      </c>
      <c r="R50" s="237">
        <v>407505</v>
      </c>
      <c r="S50" s="237">
        <v>1165</v>
      </c>
      <c r="T50" s="237">
        <v>1165</v>
      </c>
      <c r="U50" s="237">
        <v>4</v>
      </c>
      <c r="V50" s="237">
        <v>1749</v>
      </c>
      <c r="W50" s="237">
        <v>1749</v>
      </c>
      <c r="X50" s="237" t="s">
        <v>479</v>
      </c>
    </row>
    <row r="51" spans="2:24" s="257" customFormat="1" x14ac:dyDescent="0.2">
      <c r="B51" s="237" t="s">
        <v>489</v>
      </c>
      <c r="C51" s="237" t="s">
        <v>487</v>
      </c>
      <c r="D51" s="237" t="s">
        <v>2</v>
      </c>
      <c r="E51" s="237">
        <v>1</v>
      </c>
      <c r="F51" s="279">
        <v>0.26900000000000002</v>
      </c>
      <c r="G51" s="279">
        <v>0.54900000000000004</v>
      </c>
      <c r="H51" s="279">
        <v>4.534376</v>
      </c>
      <c r="I51" s="279">
        <v>0</v>
      </c>
      <c r="J51" s="279">
        <v>0</v>
      </c>
      <c r="K51" s="237">
        <v>0</v>
      </c>
      <c r="L51" s="237">
        <v>0</v>
      </c>
      <c r="M51" s="237">
        <v>0</v>
      </c>
      <c r="N51" s="237">
        <v>0</v>
      </c>
      <c r="O51" s="237">
        <v>0</v>
      </c>
      <c r="P51" s="237">
        <v>0</v>
      </c>
      <c r="Q51" s="237">
        <v>0</v>
      </c>
      <c r="R51" s="237">
        <v>0</v>
      </c>
      <c r="S51" s="237">
        <v>0</v>
      </c>
      <c r="T51" s="237">
        <v>0</v>
      </c>
      <c r="U51" s="237">
        <v>0</v>
      </c>
      <c r="V51" s="237">
        <v>0</v>
      </c>
      <c r="W51" s="237">
        <v>0</v>
      </c>
      <c r="X51" s="237" t="s">
        <v>440</v>
      </c>
    </row>
    <row r="52" spans="2:24" s="257" customFormat="1" x14ac:dyDescent="0.2">
      <c r="B52" s="237" t="s">
        <v>490</v>
      </c>
      <c r="C52" s="237" t="s">
        <v>487</v>
      </c>
      <c r="D52" s="237" t="s">
        <v>2</v>
      </c>
      <c r="E52" s="237">
        <v>3923</v>
      </c>
      <c r="F52" s="279">
        <v>6.2290000000000001</v>
      </c>
      <c r="G52" s="279">
        <v>11.297000000000001</v>
      </c>
      <c r="H52" s="279">
        <v>11.316887999999999</v>
      </c>
      <c r="I52" s="279">
        <v>2.7295439580714103</v>
      </c>
      <c r="J52" s="279">
        <v>9.7019767890163852E-2</v>
      </c>
      <c r="K52" s="237">
        <v>9</v>
      </c>
      <c r="L52" s="237">
        <v>220415</v>
      </c>
      <c r="M52" s="237">
        <v>169565</v>
      </c>
      <c r="N52" s="237">
        <v>4966</v>
      </c>
      <c r="O52" s="237">
        <v>4800</v>
      </c>
      <c r="P52" s="237">
        <v>5</v>
      </c>
      <c r="Q52" s="237">
        <v>26115</v>
      </c>
      <c r="R52" s="237">
        <v>26115</v>
      </c>
      <c r="S52" s="237">
        <v>118</v>
      </c>
      <c r="T52" s="237">
        <v>118</v>
      </c>
      <c r="U52" s="237">
        <v>1</v>
      </c>
      <c r="V52" s="237">
        <v>17</v>
      </c>
      <c r="W52" s="237">
        <v>17</v>
      </c>
      <c r="X52" s="237" t="s">
        <v>440</v>
      </c>
    </row>
    <row r="53" spans="2:24" s="257" customFormat="1" x14ac:dyDescent="0.2">
      <c r="B53" s="237" t="s">
        <v>491</v>
      </c>
      <c r="C53" s="237" t="s">
        <v>487</v>
      </c>
      <c r="D53" s="237" t="s">
        <v>2</v>
      </c>
      <c r="E53" s="237">
        <v>2931</v>
      </c>
      <c r="F53" s="279">
        <v>1.3819999999999999</v>
      </c>
      <c r="G53" s="279">
        <v>13.884</v>
      </c>
      <c r="H53" s="279">
        <v>6.858719999999999</v>
      </c>
      <c r="I53" s="279">
        <v>6.0567260495247265E-2</v>
      </c>
      <c r="J53" s="279">
        <v>0</v>
      </c>
      <c r="K53" s="237">
        <v>3</v>
      </c>
      <c r="L53" s="237">
        <v>5298</v>
      </c>
      <c r="M53" s="237">
        <v>5298</v>
      </c>
      <c r="N53" s="237">
        <v>53</v>
      </c>
      <c r="O53" s="237">
        <v>53</v>
      </c>
      <c r="P53" s="237">
        <v>0</v>
      </c>
      <c r="Q53" s="237">
        <v>0</v>
      </c>
      <c r="R53" s="237">
        <v>0</v>
      </c>
      <c r="S53" s="237">
        <v>0</v>
      </c>
      <c r="T53" s="237">
        <v>0</v>
      </c>
      <c r="U53" s="237">
        <v>0</v>
      </c>
      <c r="V53" s="237">
        <v>0</v>
      </c>
      <c r="W53" s="237">
        <v>0</v>
      </c>
      <c r="X53" s="237" t="s">
        <v>440</v>
      </c>
    </row>
    <row r="54" spans="2:24" s="257" customFormat="1" x14ac:dyDescent="0.2">
      <c r="B54" s="237" t="s">
        <v>492</v>
      </c>
      <c r="C54" s="237" t="s">
        <v>487</v>
      </c>
      <c r="D54" s="237" t="s">
        <v>2</v>
      </c>
      <c r="E54" s="237">
        <v>1928</v>
      </c>
      <c r="F54" s="279">
        <v>16.844999999999999</v>
      </c>
      <c r="G54" s="279">
        <v>10.862</v>
      </c>
      <c r="H54" s="279">
        <v>7.8078560000000001</v>
      </c>
      <c r="I54" s="279">
        <v>2.7664408409991785E-2</v>
      </c>
      <c r="J54" s="279">
        <v>9.9241268378718925E-2</v>
      </c>
      <c r="K54" s="237">
        <v>1</v>
      </c>
      <c r="L54" s="237">
        <v>1586</v>
      </c>
      <c r="M54" s="237">
        <v>1586</v>
      </c>
      <c r="N54" s="237">
        <v>10</v>
      </c>
      <c r="O54" s="237">
        <v>10</v>
      </c>
      <c r="P54" s="237">
        <v>6</v>
      </c>
      <c r="Q54" s="237">
        <v>18965</v>
      </c>
      <c r="R54" s="237">
        <v>18965</v>
      </c>
      <c r="S54" s="237">
        <v>72</v>
      </c>
      <c r="T54" s="237">
        <v>72</v>
      </c>
      <c r="U54" s="237">
        <v>0</v>
      </c>
      <c r="V54" s="237">
        <v>0</v>
      </c>
      <c r="W54" s="237">
        <v>0</v>
      </c>
      <c r="X54" s="237" t="s">
        <v>440</v>
      </c>
    </row>
    <row r="55" spans="2:24" s="257" customFormat="1" x14ac:dyDescent="0.2">
      <c r="B55" s="237" t="s">
        <v>493</v>
      </c>
      <c r="C55" s="237" t="s">
        <v>487</v>
      </c>
      <c r="D55" s="237" t="s">
        <v>2</v>
      </c>
      <c r="E55" s="237">
        <v>3500</v>
      </c>
      <c r="F55" s="279">
        <v>0.71299999999999997</v>
      </c>
      <c r="G55" s="279">
        <v>19.265999999999998</v>
      </c>
      <c r="H55" s="279">
        <v>10.059456000000001</v>
      </c>
      <c r="I55" s="279">
        <v>3.3832989909624351</v>
      </c>
      <c r="J55" s="279">
        <v>0</v>
      </c>
      <c r="K55" s="237">
        <v>3</v>
      </c>
      <c r="L55" s="237">
        <v>194687</v>
      </c>
      <c r="M55" s="237">
        <v>194687</v>
      </c>
      <c r="N55" s="237">
        <v>3601</v>
      </c>
      <c r="O55" s="237">
        <v>3601</v>
      </c>
      <c r="P55" s="237">
        <v>0</v>
      </c>
      <c r="Q55" s="237">
        <v>0</v>
      </c>
      <c r="R55" s="237">
        <v>0</v>
      </c>
      <c r="S55" s="237">
        <v>0</v>
      </c>
      <c r="T55" s="237">
        <v>0</v>
      </c>
      <c r="U55" s="237">
        <v>0</v>
      </c>
      <c r="V55" s="237">
        <v>0</v>
      </c>
      <c r="W55" s="237">
        <v>0</v>
      </c>
      <c r="X55" s="237" t="s">
        <v>440</v>
      </c>
    </row>
    <row r="56" spans="2:24" s="257" customFormat="1" x14ac:dyDescent="0.2">
      <c r="B56" s="237" t="s">
        <v>494</v>
      </c>
      <c r="C56" s="237" t="s">
        <v>495</v>
      </c>
      <c r="D56" s="237" t="s">
        <v>2</v>
      </c>
      <c r="E56" s="237">
        <v>5563</v>
      </c>
      <c r="F56" s="279">
        <v>14.955</v>
      </c>
      <c r="G56" s="279">
        <v>1.0409999999999999</v>
      </c>
      <c r="H56" s="279">
        <v>11.164472</v>
      </c>
      <c r="I56" s="279">
        <v>1.1804470434976437</v>
      </c>
      <c r="J56" s="279">
        <v>0.33138265468022265</v>
      </c>
      <c r="K56" s="237">
        <v>9</v>
      </c>
      <c r="L56" s="237">
        <v>130313</v>
      </c>
      <c r="M56" s="237">
        <v>130313</v>
      </c>
      <c r="N56" s="237">
        <v>2228</v>
      </c>
      <c r="O56" s="237">
        <v>2228</v>
      </c>
      <c r="P56" s="237">
        <v>14</v>
      </c>
      <c r="Q56" s="237">
        <v>121941</v>
      </c>
      <c r="R56" s="237">
        <v>121941</v>
      </c>
      <c r="S56" s="237">
        <v>440</v>
      </c>
      <c r="T56" s="237">
        <v>440</v>
      </c>
      <c r="U56" s="237">
        <v>1</v>
      </c>
      <c r="V56" s="237">
        <v>4212</v>
      </c>
      <c r="W56" s="237">
        <v>4212</v>
      </c>
      <c r="X56" s="237" t="s">
        <v>440</v>
      </c>
    </row>
    <row r="57" spans="2:24" s="257" customFormat="1" x14ac:dyDescent="0.2">
      <c r="B57" s="237" t="s">
        <v>496</v>
      </c>
      <c r="C57" s="237" t="s">
        <v>495</v>
      </c>
      <c r="D57" s="237" t="s">
        <v>2</v>
      </c>
      <c r="E57" s="237">
        <v>3976</v>
      </c>
      <c r="F57" s="279">
        <v>10.861000000000001</v>
      </c>
      <c r="G57" s="279">
        <v>2.427</v>
      </c>
      <c r="H57" s="279">
        <v>9.2592719999999993</v>
      </c>
      <c r="I57" s="279">
        <v>4.0213541562333441</v>
      </c>
      <c r="J57" s="279">
        <v>6.3216549456084223E-2</v>
      </c>
      <c r="K57" s="237">
        <v>18</v>
      </c>
      <c r="L57" s="237">
        <v>287706</v>
      </c>
      <c r="M57" s="237">
        <v>287706</v>
      </c>
      <c r="N57" s="237">
        <v>10166</v>
      </c>
      <c r="O57" s="237">
        <v>10166</v>
      </c>
      <c r="P57" s="237">
        <v>5</v>
      </c>
      <c r="Q57" s="237">
        <v>15076</v>
      </c>
      <c r="R57" s="237">
        <v>15076</v>
      </c>
      <c r="S57" s="237">
        <v>57</v>
      </c>
      <c r="T57" s="237">
        <v>57</v>
      </c>
      <c r="U57" s="237">
        <v>0</v>
      </c>
      <c r="V57" s="237">
        <v>0</v>
      </c>
      <c r="W57" s="237">
        <v>0</v>
      </c>
      <c r="X57" s="237" t="s">
        <v>440</v>
      </c>
    </row>
    <row r="58" spans="2:24" s="257" customFormat="1" x14ac:dyDescent="0.2">
      <c r="B58" s="237" t="s">
        <v>497</v>
      </c>
      <c r="C58" s="237" t="s">
        <v>495</v>
      </c>
      <c r="D58" s="237" t="s">
        <v>2</v>
      </c>
      <c r="E58" s="237">
        <v>4730</v>
      </c>
      <c r="F58" s="279">
        <v>12.113</v>
      </c>
      <c r="G58" s="279">
        <v>0.71099999999999997</v>
      </c>
      <c r="H58" s="279">
        <v>9.2592719999999993</v>
      </c>
      <c r="I58" s="279">
        <v>1.3565044444905623</v>
      </c>
      <c r="J58" s="279">
        <v>0.27272666242427585</v>
      </c>
      <c r="K58" s="237">
        <v>6</v>
      </c>
      <c r="L58" s="237">
        <v>135006</v>
      </c>
      <c r="M58" s="237">
        <v>47925</v>
      </c>
      <c r="N58" s="237">
        <v>552</v>
      </c>
      <c r="O58" s="237">
        <v>437</v>
      </c>
      <c r="P58" s="237">
        <v>8</v>
      </c>
      <c r="Q58" s="237">
        <v>90477</v>
      </c>
      <c r="R58" s="237">
        <v>90477</v>
      </c>
      <c r="S58" s="237">
        <v>348</v>
      </c>
      <c r="T58" s="237">
        <v>348</v>
      </c>
      <c r="U58" s="237">
        <v>0</v>
      </c>
      <c r="V58" s="237">
        <v>0</v>
      </c>
      <c r="W58" s="237">
        <v>0</v>
      </c>
      <c r="X58" s="237" t="s">
        <v>440</v>
      </c>
    </row>
    <row r="59" spans="2:24" s="257" customFormat="1" x14ac:dyDescent="0.2">
      <c r="B59" s="237" t="s">
        <v>498</v>
      </c>
      <c r="C59" s="237" t="s">
        <v>495</v>
      </c>
      <c r="D59" s="237" t="s">
        <v>2</v>
      </c>
      <c r="E59" s="237">
        <v>2913</v>
      </c>
      <c r="F59" s="279">
        <v>8.4169999999999998</v>
      </c>
      <c r="G59" s="279">
        <v>2.3050000000000002</v>
      </c>
      <c r="H59" s="279">
        <v>8.6496080000000006</v>
      </c>
      <c r="I59" s="279">
        <v>4.9805514225484462</v>
      </c>
      <c r="J59" s="279">
        <v>0.29894514177937448</v>
      </c>
      <c r="K59" s="237">
        <v>3</v>
      </c>
      <c r="L59" s="237">
        <v>237346</v>
      </c>
      <c r="M59" s="237">
        <v>101101</v>
      </c>
      <c r="N59" s="237">
        <v>6623</v>
      </c>
      <c r="O59" s="237">
        <v>3584</v>
      </c>
      <c r="P59" s="237">
        <v>9</v>
      </c>
      <c r="Q59" s="237">
        <v>47487</v>
      </c>
      <c r="R59" s="237">
        <v>47487</v>
      </c>
      <c r="S59" s="237">
        <v>146</v>
      </c>
      <c r="T59" s="237">
        <v>146</v>
      </c>
      <c r="U59" s="237">
        <v>0</v>
      </c>
      <c r="V59" s="237">
        <v>0</v>
      </c>
      <c r="W59" s="237">
        <v>0</v>
      </c>
      <c r="X59" s="237" t="s">
        <v>440</v>
      </c>
    </row>
    <row r="60" spans="2:24" s="257" customFormat="1" x14ac:dyDescent="0.2">
      <c r="B60" s="237" t="s">
        <v>499</v>
      </c>
      <c r="C60" s="237" t="s">
        <v>495</v>
      </c>
      <c r="D60" s="237" t="s">
        <v>2</v>
      </c>
      <c r="E60" s="237">
        <v>1981</v>
      </c>
      <c r="F60" s="279">
        <v>4.0339999999999998</v>
      </c>
      <c r="G60" s="279">
        <v>1.8280000000000001</v>
      </c>
      <c r="H60" s="279">
        <v>4.9794999999999998</v>
      </c>
      <c r="I60" s="279">
        <v>3.0074751568388272</v>
      </c>
      <c r="J60" s="279">
        <v>9.1884867441038048E-2</v>
      </c>
      <c r="K60" s="237">
        <v>4</v>
      </c>
      <c r="L60" s="237">
        <v>253730</v>
      </c>
      <c r="M60" s="237">
        <v>253730</v>
      </c>
      <c r="N60" s="237">
        <v>1272</v>
      </c>
      <c r="O60" s="237">
        <v>1272</v>
      </c>
      <c r="P60" s="237">
        <v>6</v>
      </c>
      <c r="Q60" s="237">
        <v>25840</v>
      </c>
      <c r="R60" s="237">
        <v>25840</v>
      </c>
      <c r="S60" s="237">
        <v>96</v>
      </c>
      <c r="T60" s="237">
        <v>96</v>
      </c>
      <c r="U60" s="237">
        <v>0</v>
      </c>
      <c r="V60" s="237">
        <v>0</v>
      </c>
      <c r="W60" s="237">
        <v>0</v>
      </c>
      <c r="X60" s="237" t="s">
        <v>440</v>
      </c>
    </row>
    <row r="61" spans="2:24" s="257" customFormat="1" x14ac:dyDescent="0.2">
      <c r="B61" s="237" t="s">
        <v>500</v>
      </c>
      <c r="C61" s="237" t="s">
        <v>495</v>
      </c>
      <c r="D61" s="237" t="s">
        <v>2</v>
      </c>
      <c r="E61" s="237">
        <v>1914</v>
      </c>
      <c r="F61" s="279">
        <v>9.01</v>
      </c>
      <c r="G61" s="279">
        <v>1.026</v>
      </c>
      <c r="H61" s="279">
        <v>7.4094959999999999</v>
      </c>
      <c r="I61" s="279">
        <v>1.2525409074212857</v>
      </c>
      <c r="J61" s="279">
        <v>7.1463781274654553E-2</v>
      </c>
      <c r="K61" s="237">
        <v>12</v>
      </c>
      <c r="L61" s="237">
        <v>44089</v>
      </c>
      <c r="M61" s="237">
        <v>44089</v>
      </c>
      <c r="N61" s="237">
        <v>416</v>
      </c>
      <c r="O61" s="237">
        <v>416</v>
      </c>
      <c r="P61" s="237">
        <v>2</v>
      </c>
      <c r="Q61" s="237">
        <v>8385</v>
      </c>
      <c r="R61" s="237">
        <v>8385</v>
      </c>
      <c r="S61" s="237">
        <v>32</v>
      </c>
      <c r="T61" s="237">
        <v>32</v>
      </c>
      <c r="U61" s="237">
        <v>0</v>
      </c>
      <c r="V61" s="237">
        <v>0</v>
      </c>
      <c r="W61" s="237">
        <v>0</v>
      </c>
      <c r="X61" s="237" t="s">
        <v>440</v>
      </c>
    </row>
    <row r="62" spans="2:24" s="257" customFormat="1" x14ac:dyDescent="0.2">
      <c r="B62" s="237" t="s">
        <v>501</v>
      </c>
      <c r="C62" s="237" t="s">
        <v>495</v>
      </c>
      <c r="D62" s="237" t="s">
        <v>2</v>
      </c>
      <c r="E62" s="237">
        <v>1714</v>
      </c>
      <c r="F62" s="279">
        <v>5.5759999999999996</v>
      </c>
      <c r="G62" s="279">
        <v>2.5150000000000001</v>
      </c>
      <c r="H62" s="279">
        <v>3.4293599999999995</v>
      </c>
      <c r="I62" s="279">
        <v>0.16867846043499055</v>
      </c>
      <c r="J62" s="279">
        <v>2.7472317796518819E-2</v>
      </c>
      <c r="K62" s="237">
        <v>2</v>
      </c>
      <c r="L62" s="237">
        <v>12671</v>
      </c>
      <c r="M62" s="237">
        <v>12671</v>
      </c>
      <c r="N62" s="237">
        <v>96</v>
      </c>
      <c r="O62" s="237">
        <v>96</v>
      </c>
      <c r="P62" s="237">
        <v>2</v>
      </c>
      <c r="Q62" s="237">
        <v>6879</v>
      </c>
      <c r="R62" s="237">
        <v>6879</v>
      </c>
      <c r="S62" s="237">
        <v>30</v>
      </c>
      <c r="T62" s="237">
        <v>30</v>
      </c>
      <c r="U62" s="237">
        <v>0</v>
      </c>
      <c r="V62" s="237">
        <v>0</v>
      </c>
      <c r="W62" s="237">
        <v>0</v>
      </c>
      <c r="X62" s="237" t="s">
        <v>440</v>
      </c>
    </row>
    <row r="63" spans="2:24" s="257" customFormat="1" x14ac:dyDescent="0.2">
      <c r="B63" s="237" t="s">
        <v>502</v>
      </c>
      <c r="C63" s="237" t="s">
        <v>503</v>
      </c>
      <c r="D63" s="237" t="s">
        <v>2</v>
      </c>
      <c r="E63" s="237">
        <v>58</v>
      </c>
      <c r="F63" s="279">
        <v>0.77600000000000002</v>
      </c>
      <c r="G63" s="279">
        <v>0.26</v>
      </c>
      <c r="H63" s="279">
        <v>2.8235063999999999</v>
      </c>
      <c r="I63" s="279">
        <v>1.79986052922518E-2</v>
      </c>
      <c r="J63" s="279">
        <v>1.6041256966719419</v>
      </c>
      <c r="K63" s="237">
        <v>1</v>
      </c>
      <c r="L63" s="237">
        <v>96</v>
      </c>
      <c r="M63" s="237">
        <v>96</v>
      </c>
      <c r="N63" s="237">
        <v>2</v>
      </c>
      <c r="O63" s="237">
        <v>2</v>
      </c>
      <c r="P63" s="237">
        <v>2</v>
      </c>
      <c r="Q63" s="237">
        <v>28520</v>
      </c>
      <c r="R63" s="237">
        <v>28520</v>
      </c>
      <c r="S63" s="237">
        <v>59</v>
      </c>
      <c r="T63" s="237">
        <v>59</v>
      </c>
      <c r="U63" s="237">
        <v>0</v>
      </c>
      <c r="V63" s="237">
        <v>0</v>
      </c>
      <c r="W63" s="237">
        <v>0</v>
      </c>
      <c r="X63" s="237" t="s">
        <v>479</v>
      </c>
    </row>
    <row r="64" spans="2:24" s="257" customFormat="1" x14ac:dyDescent="0.2">
      <c r="B64" s="237" t="s">
        <v>504</v>
      </c>
      <c r="C64" s="237" t="s">
        <v>503</v>
      </c>
      <c r="D64" s="237" t="s">
        <v>2</v>
      </c>
      <c r="E64" s="237">
        <v>91</v>
      </c>
      <c r="F64" s="279">
        <v>1.0349999999999999</v>
      </c>
      <c r="G64" s="279">
        <v>0.45800000000000002</v>
      </c>
      <c r="H64" s="279">
        <v>1.7946983999999997</v>
      </c>
      <c r="I64" s="279">
        <v>0</v>
      </c>
      <c r="J64" s="279">
        <v>0</v>
      </c>
      <c r="K64" s="237">
        <v>0</v>
      </c>
      <c r="L64" s="237">
        <v>0</v>
      </c>
      <c r="M64" s="237">
        <v>0</v>
      </c>
      <c r="N64" s="237">
        <v>0</v>
      </c>
      <c r="O64" s="237">
        <v>0</v>
      </c>
      <c r="P64" s="237">
        <v>0</v>
      </c>
      <c r="Q64" s="237">
        <v>0</v>
      </c>
      <c r="R64" s="237">
        <v>0</v>
      </c>
      <c r="S64" s="237">
        <v>0</v>
      </c>
      <c r="T64" s="237">
        <v>0</v>
      </c>
      <c r="U64" s="237">
        <v>0</v>
      </c>
      <c r="V64" s="237">
        <v>0</v>
      </c>
      <c r="W64" s="237">
        <v>0</v>
      </c>
      <c r="X64" s="237" t="s">
        <v>440</v>
      </c>
    </row>
    <row r="65" spans="2:24" s="257" customFormat="1" x14ac:dyDescent="0.2">
      <c r="B65" s="237" t="s">
        <v>505</v>
      </c>
      <c r="C65" s="237" t="s">
        <v>503</v>
      </c>
      <c r="D65" s="237" t="s">
        <v>2</v>
      </c>
      <c r="E65" s="237">
        <v>5</v>
      </c>
      <c r="F65" s="279">
        <v>1.1259999999999999</v>
      </c>
      <c r="G65" s="279">
        <v>0.36699999999999999</v>
      </c>
      <c r="H65" s="279">
        <v>1.0402392</v>
      </c>
      <c r="I65" s="279">
        <v>0</v>
      </c>
      <c r="J65" s="279">
        <v>0</v>
      </c>
      <c r="K65" s="237">
        <v>0</v>
      </c>
      <c r="L65" s="237">
        <v>0</v>
      </c>
      <c r="M65" s="237">
        <v>0</v>
      </c>
      <c r="N65" s="237">
        <v>0</v>
      </c>
      <c r="O65" s="237">
        <v>0</v>
      </c>
      <c r="P65" s="237">
        <v>0</v>
      </c>
      <c r="Q65" s="237">
        <v>0</v>
      </c>
      <c r="R65" s="237">
        <v>0</v>
      </c>
      <c r="S65" s="237">
        <v>0</v>
      </c>
      <c r="T65" s="237">
        <v>0</v>
      </c>
      <c r="U65" s="237">
        <v>0</v>
      </c>
      <c r="V65" s="237">
        <v>0</v>
      </c>
      <c r="W65" s="237">
        <v>0</v>
      </c>
      <c r="X65" s="237" t="s">
        <v>440</v>
      </c>
    </row>
    <row r="66" spans="2:24" s="257" customFormat="1" x14ac:dyDescent="0.2">
      <c r="B66" s="237" t="s">
        <v>506</v>
      </c>
      <c r="C66" s="237" t="s">
        <v>503</v>
      </c>
      <c r="D66" s="237" t="s">
        <v>2</v>
      </c>
      <c r="E66" s="237">
        <v>45</v>
      </c>
      <c r="F66" s="279">
        <v>1.915</v>
      </c>
      <c r="G66" s="279">
        <v>0.71899999999999997</v>
      </c>
      <c r="H66" s="279">
        <v>2.2176527999999998</v>
      </c>
      <c r="I66" s="279">
        <v>0</v>
      </c>
      <c r="J66" s="279">
        <v>4.0463923946820246E-2</v>
      </c>
      <c r="K66" s="237">
        <v>0</v>
      </c>
      <c r="L66" s="237">
        <v>0</v>
      </c>
      <c r="M66" s="237">
        <v>0</v>
      </c>
      <c r="N66" s="237">
        <v>0</v>
      </c>
      <c r="O66" s="237">
        <v>0</v>
      </c>
      <c r="P66" s="237">
        <v>1</v>
      </c>
      <c r="Q66" s="237">
        <v>485</v>
      </c>
      <c r="R66" s="237">
        <v>485</v>
      </c>
      <c r="S66" s="237">
        <v>5</v>
      </c>
      <c r="T66" s="237">
        <v>5</v>
      </c>
      <c r="U66" s="237">
        <v>0</v>
      </c>
      <c r="V66" s="237">
        <v>0</v>
      </c>
      <c r="W66" s="237">
        <v>0</v>
      </c>
      <c r="X66" s="237" t="s">
        <v>440</v>
      </c>
    </row>
    <row r="67" spans="2:24" s="257" customFormat="1" x14ac:dyDescent="0.2">
      <c r="B67" s="237" t="s">
        <v>507</v>
      </c>
      <c r="C67" s="237" t="s">
        <v>503</v>
      </c>
      <c r="D67" s="237" t="s">
        <v>2</v>
      </c>
      <c r="E67" s="237">
        <v>237</v>
      </c>
      <c r="F67" s="279">
        <v>2.5489999999999999</v>
      </c>
      <c r="G67" s="279">
        <v>0.66100000000000003</v>
      </c>
      <c r="H67" s="279">
        <v>2.8235063999999999</v>
      </c>
      <c r="I67" s="279">
        <v>0.76718098805927981</v>
      </c>
      <c r="J67" s="279">
        <v>1.4001868859129202E-2</v>
      </c>
      <c r="K67" s="237">
        <v>10</v>
      </c>
      <c r="L67" s="237">
        <v>10109</v>
      </c>
      <c r="M67" s="237">
        <v>9185</v>
      </c>
      <c r="N67" s="237">
        <v>56</v>
      </c>
      <c r="O67" s="237">
        <v>50</v>
      </c>
      <c r="P67" s="237">
        <v>1</v>
      </c>
      <c r="Q67" s="237">
        <v>615</v>
      </c>
      <c r="R67" s="237">
        <v>615</v>
      </c>
      <c r="S67" s="237">
        <v>3</v>
      </c>
      <c r="T67" s="237">
        <v>3</v>
      </c>
      <c r="U67" s="237">
        <v>0</v>
      </c>
      <c r="V67" s="237">
        <v>0</v>
      </c>
      <c r="W67" s="237">
        <v>0</v>
      </c>
      <c r="X67" s="237" t="s">
        <v>440</v>
      </c>
    </row>
    <row r="68" spans="2:24" s="257" customFormat="1" x14ac:dyDescent="0.2">
      <c r="B68" s="237" t="s">
        <v>508</v>
      </c>
      <c r="C68" s="237" t="s">
        <v>503</v>
      </c>
      <c r="D68" s="237" t="s">
        <v>2</v>
      </c>
      <c r="E68" s="237">
        <v>433</v>
      </c>
      <c r="F68" s="279">
        <v>3.85</v>
      </c>
      <c r="G68" s="279">
        <v>0.55400000000000005</v>
      </c>
      <c r="H68" s="279">
        <v>1.8175607999999996</v>
      </c>
      <c r="I68" s="279">
        <v>4.224889521301043E-2</v>
      </c>
      <c r="J68" s="279">
        <v>6.2188794355599458E-3</v>
      </c>
      <c r="K68" s="237">
        <v>1</v>
      </c>
      <c r="L68" s="237">
        <v>2140</v>
      </c>
      <c r="M68" s="237">
        <v>2140</v>
      </c>
      <c r="N68" s="237">
        <v>25</v>
      </c>
      <c r="O68" s="237">
        <v>25</v>
      </c>
      <c r="P68" s="237">
        <v>1</v>
      </c>
      <c r="Q68" s="237">
        <v>1050</v>
      </c>
      <c r="R68" s="237">
        <v>1050</v>
      </c>
      <c r="S68" s="237">
        <v>5</v>
      </c>
      <c r="T68" s="237">
        <v>5</v>
      </c>
      <c r="U68" s="237">
        <v>0</v>
      </c>
      <c r="V68" s="237">
        <v>0</v>
      </c>
      <c r="W68" s="237">
        <v>0</v>
      </c>
      <c r="X68" s="237" t="s">
        <v>440</v>
      </c>
    </row>
    <row r="69" spans="2:24" s="257" customFormat="1" x14ac:dyDescent="0.2">
      <c r="B69" s="237" t="s">
        <v>509</v>
      </c>
      <c r="C69" s="237" t="s">
        <v>503</v>
      </c>
      <c r="D69" s="237" t="s">
        <v>2</v>
      </c>
      <c r="E69" s="237">
        <v>57</v>
      </c>
      <c r="F69" s="279">
        <v>1.952</v>
      </c>
      <c r="G69" s="279">
        <v>0.151</v>
      </c>
      <c r="H69" s="279">
        <v>2.7777816</v>
      </c>
      <c r="I69" s="279">
        <v>0.41023613193543423</v>
      </c>
      <c r="J69" s="279">
        <v>0</v>
      </c>
      <c r="K69" s="237">
        <v>2</v>
      </c>
      <c r="L69" s="237">
        <v>1363</v>
      </c>
      <c r="M69" s="237">
        <v>1363</v>
      </c>
      <c r="N69" s="237">
        <v>9</v>
      </c>
      <c r="O69" s="237">
        <v>9</v>
      </c>
      <c r="P69" s="237">
        <v>0</v>
      </c>
      <c r="Q69" s="237">
        <v>0</v>
      </c>
      <c r="R69" s="237">
        <v>0</v>
      </c>
      <c r="S69" s="237">
        <v>0</v>
      </c>
      <c r="T69" s="237">
        <v>0</v>
      </c>
      <c r="U69" s="237">
        <v>0</v>
      </c>
      <c r="V69" s="237">
        <v>0</v>
      </c>
      <c r="W69" s="237">
        <v>0</v>
      </c>
      <c r="X69" s="237" t="s">
        <v>440</v>
      </c>
    </row>
    <row r="70" spans="2:24" s="257" customFormat="1" x14ac:dyDescent="0.2">
      <c r="B70" s="237" t="s">
        <v>510</v>
      </c>
      <c r="C70" s="237" t="s">
        <v>503</v>
      </c>
      <c r="D70" s="237" t="s">
        <v>2</v>
      </c>
      <c r="E70" s="237">
        <v>132</v>
      </c>
      <c r="F70" s="279">
        <v>1.038</v>
      </c>
      <c r="G70" s="279">
        <v>0.35699999999999998</v>
      </c>
      <c r="H70" s="279">
        <v>2.9949743999999998</v>
      </c>
      <c r="I70" s="279">
        <v>0.50811986244427298</v>
      </c>
      <c r="J70" s="279">
        <v>2.6369164407521257</v>
      </c>
      <c r="K70" s="237">
        <v>1</v>
      </c>
      <c r="L70" s="237">
        <v>3648</v>
      </c>
      <c r="M70" s="237">
        <v>3648</v>
      </c>
      <c r="N70" s="237">
        <v>132</v>
      </c>
      <c r="O70" s="237">
        <v>132</v>
      </c>
      <c r="P70" s="237">
        <v>2</v>
      </c>
      <c r="Q70" s="237">
        <v>63105</v>
      </c>
      <c r="R70" s="237">
        <v>63105</v>
      </c>
      <c r="S70" s="237">
        <v>130</v>
      </c>
      <c r="T70" s="237">
        <v>130</v>
      </c>
      <c r="U70" s="237">
        <v>0</v>
      </c>
      <c r="V70" s="237">
        <v>0</v>
      </c>
      <c r="W70" s="237">
        <v>0</v>
      </c>
      <c r="X70" s="237" t="s">
        <v>479</v>
      </c>
    </row>
    <row r="71" spans="2:24" s="257" customFormat="1" x14ac:dyDescent="0.2">
      <c r="B71" s="237" t="s">
        <v>511</v>
      </c>
      <c r="C71" s="237" t="s">
        <v>503</v>
      </c>
      <c r="D71" s="237" t="s">
        <v>2</v>
      </c>
      <c r="E71" s="237">
        <v>18</v>
      </c>
      <c r="F71" s="279">
        <v>1.2709999999999999</v>
      </c>
      <c r="G71" s="279">
        <v>0.33100000000000002</v>
      </c>
      <c r="H71" s="279">
        <v>1.5660744</v>
      </c>
      <c r="I71" s="279">
        <v>0.32489730068617784</v>
      </c>
      <c r="J71" s="279">
        <v>0</v>
      </c>
      <c r="K71" s="237">
        <v>1</v>
      </c>
      <c r="L71" s="237">
        <v>800</v>
      </c>
      <c r="M71" s="237">
        <v>800</v>
      </c>
      <c r="N71" s="237">
        <v>16</v>
      </c>
      <c r="O71" s="237">
        <v>16</v>
      </c>
      <c r="P71" s="237">
        <v>0</v>
      </c>
      <c r="Q71" s="237">
        <v>0</v>
      </c>
      <c r="R71" s="237">
        <v>0</v>
      </c>
      <c r="S71" s="237">
        <v>0</v>
      </c>
      <c r="T71" s="237">
        <v>0</v>
      </c>
      <c r="U71" s="237">
        <v>0</v>
      </c>
      <c r="V71" s="237">
        <v>0</v>
      </c>
      <c r="W71" s="237">
        <v>0</v>
      </c>
      <c r="X71" s="237" t="s">
        <v>440</v>
      </c>
    </row>
    <row r="72" spans="2:24" s="257" customFormat="1" x14ac:dyDescent="0.2">
      <c r="B72" s="237" t="s">
        <v>512</v>
      </c>
      <c r="C72" s="237" t="s">
        <v>503</v>
      </c>
      <c r="D72" s="237" t="s">
        <v>2</v>
      </c>
      <c r="E72" s="237">
        <v>358</v>
      </c>
      <c r="F72" s="279">
        <v>2.4969999999999999</v>
      </c>
      <c r="G72" s="279">
        <v>0.16400000000000001</v>
      </c>
      <c r="H72" s="279">
        <v>3.0292680000000001</v>
      </c>
      <c r="I72" s="279">
        <v>0.6788432832828738</v>
      </c>
      <c r="J72" s="279">
        <v>0.61763217018824346</v>
      </c>
      <c r="K72" s="237">
        <v>2</v>
      </c>
      <c r="L72" s="237">
        <v>14435</v>
      </c>
      <c r="M72" s="237">
        <v>14435</v>
      </c>
      <c r="N72" s="237">
        <v>80</v>
      </c>
      <c r="O72" s="237">
        <v>80</v>
      </c>
      <c r="P72" s="237">
        <v>4</v>
      </c>
      <c r="Q72" s="237">
        <v>43778</v>
      </c>
      <c r="R72" s="237">
        <v>43778</v>
      </c>
      <c r="S72" s="237">
        <v>118</v>
      </c>
      <c r="T72" s="237">
        <v>118</v>
      </c>
      <c r="U72" s="237">
        <v>1</v>
      </c>
      <c r="V72" s="237">
        <v>354</v>
      </c>
      <c r="W72" s="237">
        <v>354</v>
      </c>
      <c r="X72" s="237" t="s">
        <v>440</v>
      </c>
    </row>
    <row r="73" spans="2:24" s="257" customFormat="1" x14ac:dyDescent="0.2">
      <c r="B73" s="237" t="s">
        <v>513</v>
      </c>
      <c r="C73" s="237" t="s">
        <v>503</v>
      </c>
      <c r="D73" s="237" t="s">
        <v>2</v>
      </c>
      <c r="E73" s="237">
        <v>26</v>
      </c>
      <c r="F73" s="279">
        <v>5.2999999999999999E-2</v>
      </c>
      <c r="G73" s="279">
        <v>1.49</v>
      </c>
      <c r="H73" s="279">
        <v>2.1033407999999998</v>
      </c>
      <c r="I73" s="279">
        <v>0</v>
      </c>
      <c r="J73" s="279">
        <v>0</v>
      </c>
      <c r="K73" s="237">
        <v>0</v>
      </c>
      <c r="L73" s="237">
        <v>0</v>
      </c>
      <c r="M73" s="237">
        <v>0</v>
      </c>
      <c r="N73" s="237">
        <v>0</v>
      </c>
      <c r="O73" s="237">
        <v>0</v>
      </c>
      <c r="P73" s="237">
        <v>0</v>
      </c>
      <c r="Q73" s="237">
        <v>0</v>
      </c>
      <c r="R73" s="237">
        <v>0</v>
      </c>
      <c r="S73" s="237">
        <v>0</v>
      </c>
      <c r="T73" s="237">
        <v>0</v>
      </c>
      <c r="U73" s="237">
        <v>0</v>
      </c>
      <c r="V73" s="237">
        <v>0</v>
      </c>
      <c r="W73" s="237">
        <v>0</v>
      </c>
      <c r="X73" s="237" t="s">
        <v>440</v>
      </c>
    </row>
    <row r="74" spans="2:24" s="257" customFormat="1" x14ac:dyDescent="0.2">
      <c r="B74" s="237" t="s">
        <v>514</v>
      </c>
      <c r="C74" s="237" t="s">
        <v>503</v>
      </c>
      <c r="D74" s="237" t="s">
        <v>2</v>
      </c>
      <c r="E74" s="237">
        <v>1433</v>
      </c>
      <c r="F74" s="279">
        <v>5.226</v>
      </c>
      <c r="G74" s="279">
        <v>0.754</v>
      </c>
      <c r="H74" s="279">
        <v>3.1778735999999999</v>
      </c>
      <c r="I74" s="279">
        <v>0.1216708455403854</v>
      </c>
      <c r="J74" s="279">
        <v>0.14664341375200748</v>
      </c>
      <c r="K74" s="237">
        <v>4</v>
      </c>
      <c r="L74" s="237">
        <v>13951</v>
      </c>
      <c r="M74" s="237">
        <v>13792</v>
      </c>
      <c r="N74" s="237">
        <v>148</v>
      </c>
      <c r="O74" s="237">
        <v>147</v>
      </c>
      <c r="P74" s="237">
        <v>6</v>
      </c>
      <c r="Q74" s="237">
        <v>56048</v>
      </c>
      <c r="R74" s="237">
        <v>56048</v>
      </c>
      <c r="S74" s="237">
        <v>212</v>
      </c>
      <c r="T74" s="237">
        <v>212</v>
      </c>
      <c r="U74" s="237">
        <v>0</v>
      </c>
      <c r="V74" s="237">
        <v>0</v>
      </c>
      <c r="W74" s="237">
        <v>0</v>
      </c>
      <c r="X74" s="237" t="s">
        <v>440</v>
      </c>
    </row>
    <row r="75" spans="2:24" s="257" customFormat="1" x14ac:dyDescent="0.2">
      <c r="B75" s="237" t="s">
        <v>515</v>
      </c>
      <c r="C75" s="237" t="s">
        <v>503</v>
      </c>
      <c r="D75" s="237" t="s">
        <v>2</v>
      </c>
      <c r="E75" s="237">
        <v>30</v>
      </c>
      <c r="F75" s="279">
        <v>1.8819999999999999</v>
      </c>
      <c r="G75" s="279">
        <v>0.39700000000000002</v>
      </c>
      <c r="H75" s="279">
        <v>2.3548271999999999</v>
      </c>
      <c r="I75" s="279">
        <v>0</v>
      </c>
      <c r="J75" s="279">
        <v>0</v>
      </c>
      <c r="K75" s="237">
        <v>0</v>
      </c>
      <c r="L75" s="237">
        <v>0</v>
      </c>
      <c r="M75" s="237">
        <v>0</v>
      </c>
      <c r="N75" s="237">
        <v>0</v>
      </c>
      <c r="O75" s="237">
        <v>0</v>
      </c>
      <c r="P75" s="237">
        <v>0</v>
      </c>
      <c r="Q75" s="237">
        <v>0</v>
      </c>
      <c r="R75" s="237">
        <v>0</v>
      </c>
      <c r="S75" s="237">
        <v>0</v>
      </c>
      <c r="T75" s="237">
        <v>0</v>
      </c>
      <c r="U75" s="237">
        <v>0</v>
      </c>
      <c r="V75" s="237">
        <v>0</v>
      </c>
      <c r="W75" s="237">
        <v>0</v>
      </c>
      <c r="X75" s="237" t="s">
        <v>440</v>
      </c>
    </row>
    <row r="76" spans="2:24" s="257" customFormat="1" x14ac:dyDescent="0.2">
      <c r="B76" s="237" t="s">
        <v>516</v>
      </c>
      <c r="C76" s="237" t="s">
        <v>503</v>
      </c>
      <c r="D76" s="237" t="s">
        <v>2</v>
      </c>
      <c r="E76" s="237">
        <v>963</v>
      </c>
      <c r="F76" s="279">
        <v>5.2149999999999999</v>
      </c>
      <c r="G76" s="279">
        <v>0.26800000000000002</v>
      </c>
      <c r="H76" s="279">
        <v>2.2633775999999997</v>
      </c>
      <c r="I76" s="279">
        <v>0.50753443963750255</v>
      </c>
      <c r="J76" s="279">
        <v>0.15829714760169705</v>
      </c>
      <c r="K76" s="237">
        <v>4</v>
      </c>
      <c r="L76" s="237">
        <v>42953</v>
      </c>
      <c r="M76" s="237">
        <v>42953</v>
      </c>
      <c r="N76" s="237">
        <v>272</v>
      </c>
      <c r="O76" s="237">
        <v>272</v>
      </c>
      <c r="P76" s="237">
        <v>2</v>
      </c>
      <c r="Q76" s="237">
        <v>44656</v>
      </c>
      <c r="R76" s="237">
        <v>44656</v>
      </c>
      <c r="S76" s="237">
        <v>137</v>
      </c>
      <c r="T76" s="237">
        <v>137</v>
      </c>
      <c r="U76" s="237">
        <v>0</v>
      </c>
      <c r="V76" s="237">
        <v>0</v>
      </c>
      <c r="W76" s="237">
        <v>0</v>
      </c>
      <c r="X76" s="237" t="s">
        <v>440</v>
      </c>
    </row>
    <row r="77" spans="2:24" s="257" customFormat="1" x14ac:dyDescent="0.2">
      <c r="B77" s="237" t="s">
        <v>517</v>
      </c>
      <c r="C77" s="237" t="s">
        <v>503</v>
      </c>
      <c r="D77" s="237" t="s">
        <v>2</v>
      </c>
      <c r="E77" s="237">
        <v>843</v>
      </c>
      <c r="F77" s="279">
        <v>3.6749999999999998</v>
      </c>
      <c r="G77" s="279">
        <v>0.32600000000000001</v>
      </c>
      <c r="H77" s="279">
        <v>3.4179288000000003</v>
      </c>
      <c r="I77" s="279">
        <v>0.22514204929642886</v>
      </c>
      <c r="J77" s="279">
        <v>0.28584590199156162</v>
      </c>
      <c r="K77" s="237">
        <v>3</v>
      </c>
      <c r="L77" s="237">
        <v>9725</v>
      </c>
      <c r="M77" s="237">
        <v>9725</v>
      </c>
      <c r="N77" s="237">
        <v>107</v>
      </c>
      <c r="O77" s="237">
        <v>107</v>
      </c>
      <c r="P77" s="237">
        <v>5</v>
      </c>
      <c r="Q77" s="237">
        <v>41157</v>
      </c>
      <c r="R77" s="237">
        <v>41157</v>
      </c>
      <c r="S77" s="237">
        <v>180</v>
      </c>
      <c r="T77" s="237">
        <v>180</v>
      </c>
      <c r="U77" s="237">
        <v>0</v>
      </c>
      <c r="V77" s="237">
        <v>0</v>
      </c>
      <c r="W77" s="237">
        <v>0</v>
      </c>
      <c r="X77" s="237" t="s">
        <v>440</v>
      </c>
    </row>
    <row r="78" spans="2:24" s="257" customFormat="1" x14ac:dyDescent="0.2">
      <c r="B78" s="237" t="s">
        <v>518</v>
      </c>
      <c r="C78" s="237" t="s">
        <v>503</v>
      </c>
      <c r="D78" s="237" t="s">
        <v>2</v>
      </c>
      <c r="E78" s="237">
        <v>56</v>
      </c>
      <c r="F78" s="279">
        <v>1.4039999999999999</v>
      </c>
      <c r="G78" s="279">
        <v>0.53600000000000003</v>
      </c>
      <c r="H78" s="279">
        <v>3.0292680000000001</v>
      </c>
      <c r="I78" s="279">
        <v>0</v>
      </c>
      <c r="J78" s="279">
        <v>0</v>
      </c>
      <c r="K78" s="237">
        <v>0</v>
      </c>
      <c r="L78" s="237">
        <v>0</v>
      </c>
      <c r="M78" s="237">
        <v>0</v>
      </c>
      <c r="N78" s="237">
        <v>0</v>
      </c>
      <c r="O78" s="237">
        <v>0</v>
      </c>
      <c r="P78" s="237">
        <v>0</v>
      </c>
      <c r="Q78" s="237">
        <v>0</v>
      </c>
      <c r="R78" s="237">
        <v>0</v>
      </c>
      <c r="S78" s="237">
        <v>0</v>
      </c>
      <c r="T78" s="237">
        <v>0</v>
      </c>
      <c r="U78" s="237">
        <v>0</v>
      </c>
      <c r="V78" s="237">
        <v>0</v>
      </c>
      <c r="W78" s="237">
        <v>0</v>
      </c>
      <c r="X78" s="237" t="s">
        <v>440</v>
      </c>
    </row>
    <row r="79" spans="2:24" s="257" customFormat="1" x14ac:dyDescent="0.2">
      <c r="B79" s="237" t="s">
        <v>519</v>
      </c>
      <c r="C79" s="237" t="s">
        <v>503</v>
      </c>
      <c r="D79" s="237" t="s">
        <v>2</v>
      </c>
      <c r="E79" s="237">
        <v>292</v>
      </c>
      <c r="F79" s="279">
        <v>2.66</v>
      </c>
      <c r="G79" s="279">
        <v>0.54</v>
      </c>
      <c r="H79" s="279">
        <v>3.0635615999999994</v>
      </c>
      <c r="I79" s="279">
        <v>3.6206229150802655E-2</v>
      </c>
      <c r="J79" s="279">
        <v>0</v>
      </c>
      <c r="K79" s="237">
        <v>0</v>
      </c>
      <c r="L79" s="237">
        <v>565</v>
      </c>
      <c r="M79" s="237">
        <v>565</v>
      </c>
      <c r="N79" s="237">
        <v>4</v>
      </c>
      <c r="O79" s="237">
        <v>4</v>
      </c>
      <c r="P79" s="237">
        <v>0</v>
      </c>
      <c r="Q79" s="237">
        <v>0</v>
      </c>
      <c r="R79" s="237">
        <v>0</v>
      </c>
      <c r="S79" s="237">
        <v>0</v>
      </c>
      <c r="T79" s="237">
        <v>0</v>
      </c>
      <c r="U79" s="237">
        <v>0</v>
      </c>
      <c r="V79" s="237">
        <v>0</v>
      </c>
      <c r="W79" s="237">
        <v>0</v>
      </c>
      <c r="X79" s="237" t="s">
        <v>440</v>
      </c>
    </row>
    <row r="80" spans="2:24" s="257" customFormat="1" x14ac:dyDescent="0.2">
      <c r="B80" s="237" t="s">
        <v>520</v>
      </c>
      <c r="C80" s="237" t="s">
        <v>521</v>
      </c>
      <c r="D80" s="237" t="s">
        <v>2</v>
      </c>
      <c r="E80" s="237">
        <v>1141</v>
      </c>
      <c r="F80" s="279">
        <v>4.3339999999999996</v>
      </c>
      <c r="G80" s="279">
        <v>0.55900000000000005</v>
      </c>
      <c r="H80" s="279">
        <v>5.2011959999999995</v>
      </c>
      <c r="I80" s="279">
        <v>4.3738458127189135E-2</v>
      </c>
      <c r="J80" s="279">
        <v>2.7502848556581177E-2</v>
      </c>
      <c r="K80" s="237">
        <v>1</v>
      </c>
      <c r="L80" s="237">
        <v>1979</v>
      </c>
      <c r="M80" s="237">
        <v>1979</v>
      </c>
      <c r="N80" s="237">
        <v>32</v>
      </c>
      <c r="O80" s="237">
        <v>32</v>
      </c>
      <c r="P80" s="237">
        <v>1</v>
      </c>
      <c r="Q80" s="237">
        <v>4148</v>
      </c>
      <c r="R80" s="237">
        <v>4148</v>
      </c>
      <c r="S80" s="237">
        <v>17</v>
      </c>
      <c r="T80" s="237">
        <v>17</v>
      </c>
      <c r="U80" s="237">
        <v>0</v>
      </c>
      <c r="V80" s="237">
        <v>0</v>
      </c>
      <c r="W80" s="237">
        <v>0</v>
      </c>
      <c r="X80" s="237" t="s">
        <v>440</v>
      </c>
    </row>
    <row r="81" spans="2:24" s="257" customFormat="1" x14ac:dyDescent="0.2">
      <c r="B81" s="237" t="s">
        <v>522</v>
      </c>
      <c r="C81" s="237" t="s">
        <v>521</v>
      </c>
      <c r="D81" s="237" t="s">
        <v>2</v>
      </c>
      <c r="E81" s="237">
        <v>1232</v>
      </c>
      <c r="F81" s="279">
        <v>3.919</v>
      </c>
      <c r="G81" s="279">
        <v>0.33400000000000002</v>
      </c>
      <c r="H81" s="279">
        <v>2.267188</v>
      </c>
      <c r="I81" s="279">
        <v>0.15958079155447696</v>
      </c>
      <c r="J81" s="279">
        <v>8.5051812654982854E-3</v>
      </c>
      <c r="K81" s="237">
        <v>4</v>
      </c>
      <c r="L81" s="237">
        <v>15423</v>
      </c>
      <c r="M81" s="237">
        <v>14815</v>
      </c>
      <c r="N81" s="237">
        <v>115</v>
      </c>
      <c r="O81" s="237">
        <v>104</v>
      </c>
      <c r="P81" s="237">
        <v>1</v>
      </c>
      <c r="Q81" s="237">
        <v>2740</v>
      </c>
      <c r="R81" s="237">
        <v>2740</v>
      </c>
      <c r="S81" s="237">
        <v>137</v>
      </c>
      <c r="T81" s="237">
        <v>137</v>
      </c>
      <c r="U81" s="237">
        <v>0</v>
      </c>
      <c r="V81" s="237">
        <v>0</v>
      </c>
      <c r="W81" s="237">
        <v>0</v>
      </c>
      <c r="X81" s="237" t="s">
        <v>440</v>
      </c>
    </row>
    <row r="82" spans="2:24" s="257" customFormat="1" x14ac:dyDescent="0.2">
      <c r="B82" s="237" t="s">
        <v>523</v>
      </c>
      <c r="C82" s="237" t="s">
        <v>521</v>
      </c>
      <c r="D82" s="237" t="s">
        <v>2</v>
      </c>
      <c r="E82" s="237">
        <v>2647</v>
      </c>
      <c r="F82" s="279">
        <v>7.4850000000000003</v>
      </c>
      <c r="G82" s="279">
        <v>1.1399999999999999</v>
      </c>
      <c r="H82" s="279">
        <v>7.3540720000000004</v>
      </c>
      <c r="I82" s="279">
        <v>0.18826468136375685</v>
      </c>
      <c r="J82" s="279">
        <v>0.20270375053931797</v>
      </c>
      <c r="K82" s="237">
        <v>2</v>
      </c>
      <c r="L82" s="237">
        <v>17177</v>
      </c>
      <c r="M82" s="237">
        <v>17177</v>
      </c>
      <c r="N82" s="237">
        <v>257</v>
      </c>
      <c r="O82" s="237">
        <v>257</v>
      </c>
      <c r="P82" s="237">
        <v>7</v>
      </c>
      <c r="Q82" s="237">
        <v>61648</v>
      </c>
      <c r="R82" s="237">
        <v>61648</v>
      </c>
      <c r="S82" s="237">
        <v>190</v>
      </c>
      <c r="T82" s="237">
        <v>190</v>
      </c>
      <c r="U82" s="237">
        <v>1</v>
      </c>
      <c r="V82" s="237">
        <v>2643</v>
      </c>
      <c r="W82" s="237">
        <v>2643</v>
      </c>
      <c r="X82" s="237" t="s">
        <v>440</v>
      </c>
    </row>
    <row r="83" spans="2:24" s="257" customFormat="1" x14ac:dyDescent="0.2">
      <c r="B83" s="237" t="s">
        <v>524</v>
      </c>
      <c r="C83" s="237" t="s">
        <v>521</v>
      </c>
      <c r="D83" s="237" t="s">
        <v>2</v>
      </c>
      <c r="E83" s="237">
        <v>2020</v>
      </c>
      <c r="F83" s="279">
        <v>5.7290000000000001</v>
      </c>
      <c r="G83" s="279">
        <v>1.98</v>
      </c>
      <c r="H83" s="279">
        <v>5.5441319999999994</v>
      </c>
      <c r="I83" s="279">
        <v>0.50349376759580855</v>
      </c>
      <c r="J83" s="279">
        <v>0.23332061418821157</v>
      </c>
      <c r="K83" s="237">
        <v>3</v>
      </c>
      <c r="L83" s="237">
        <v>34503</v>
      </c>
      <c r="M83" s="237">
        <v>34503</v>
      </c>
      <c r="N83" s="237">
        <v>233</v>
      </c>
      <c r="O83" s="237">
        <v>233</v>
      </c>
      <c r="P83" s="237">
        <v>4</v>
      </c>
      <c r="Q83" s="237">
        <v>53296</v>
      </c>
      <c r="R83" s="237">
        <v>53296</v>
      </c>
      <c r="S83" s="237">
        <v>129</v>
      </c>
      <c r="T83" s="237">
        <v>129</v>
      </c>
      <c r="U83" s="237">
        <v>0</v>
      </c>
      <c r="V83" s="237">
        <v>0</v>
      </c>
      <c r="W83" s="237">
        <v>0</v>
      </c>
      <c r="X83" s="237" t="s">
        <v>440</v>
      </c>
    </row>
    <row r="84" spans="2:24" s="257" customFormat="1" x14ac:dyDescent="0.2">
      <c r="B84" s="237" t="s">
        <v>525</v>
      </c>
      <c r="C84" s="237" t="s">
        <v>521</v>
      </c>
      <c r="D84" s="237" t="s">
        <v>2</v>
      </c>
      <c r="E84" s="237">
        <v>1310</v>
      </c>
      <c r="F84" s="279">
        <v>3.7989999999999999</v>
      </c>
      <c r="G84" s="279">
        <v>0.47</v>
      </c>
      <c r="H84" s="279">
        <v>3.0102159999999998</v>
      </c>
      <c r="I84" s="279">
        <v>1.6188318259266536</v>
      </c>
      <c r="J84" s="279">
        <v>6.2400156302445296E-2</v>
      </c>
      <c r="K84" s="237">
        <v>2</v>
      </c>
      <c r="L84" s="237">
        <v>127794</v>
      </c>
      <c r="M84" s="237">
        <v>127794</v>
      </c>
      <c r="N84" s="237">
        <v>1984</v>
      </c>
      <c r="O84" s="237">
        <v>1984</v>
      </c>
      <c r="P84" s="237">
        <v>2</v>
      </c>
      <c r="Q84" s="237">
        <v>16420</v>
      </c>
      <c r="R84" s="237">
        <v>16420</v>
      </c>
      <c r="S84" s="237">
        <v>44</v>
      </c>
      <c r="T84" s="237">
        <v>44</v>
      </c>
      <c r="U84" s="237">
        <v>2</v>
      </c>
      <c r="V84" s="237">
        <v>2423</v>
      </c>
      <c r="W84" s="237">
        <v>2423</v>
      </c>
      <c r="X84" s="237" t="s">
        <v>440</v>
      </c>
    </row>
    <row r="85" spans="2:24" s="257" customFormat="1" x14ac:dyDescent="0.2">
      <c r="B85" s="237" t="s">
        <v>526</v>
      </c>
      <c r="C85" s="237" t="s">
        <v>521</v>
      </c>
      <c r="D85" s="237" t="s">
        <v>2</v>
      </c>
      <c r="E85" s="237">
        <v>1553</v>
      </c>
      <c r="F85" s="279">
        <v>3.4249999999999998</v>
      </c>
      <c r="G85" s="279">
        <v>0.57299999999999995</v>
      </c>
      <c r="H85" s="279">
        <v>4.9916239999999998</v>
      </c>
      <c r="I85" s="279">
        <v>0.2952658227097309</v>
      </c>
      <c r="J85" s="279">
        <v>0.12148774374145647</v>
      </c>
      <c r="K85" s="237">
        <v>7</v>
      </c>
      <c r="L85" s="237">
        <v>20398</v>
      </c>
      <c r="M85" s="237">
        <v>20398</v>
      </c>
      <c r="N85" s="237">
        <v>187</v>
      </c>
      <c r="O85" s="237">
        <v>187</v>
      </c>
      <c r="P85" s="237">
        <v>6</v>
      </c>
      <c r="Q85" s="237">
        <v>27976</v>
      </c>
      <c r="R85" s="237">
        <v>27976</v>
      </c>
      <c r="S85" s="237">
        <v>127</v>
      </c>
      <c r="T85" s="237">
        <v>127</v>
      </c>
      <c r="U85" s="237">
        <v>0</v>
      </c>
      <c r="V85" s="237">
        <v>0</v>
      </c>
      <c r="W85" s="237">
        <v>0</v>
      </c>
      <c r="X85" s="237" t="s">
        <v>440</v>
      </c>
    </row>
    <row r="86" spans="2:24" s="257" customFormat="1" x14ac:dyDescent="0.2">
      <c r="B86" s="237" t="s">
        <v>527</v>
      </c>
      <c r="C86" s="237" t="s">
        <v>521</v>
      </c>
      <c r="D86" s="237" t="s">
        <v>2</v>
      </c>
      <c r="E86" s="237">
        <v>479</v>
      </c>
      <c r="F86" s="279">
        <v>1.1040000000000001</v>
      </c>
      <c r="G86" s="279">
        <v>0.44400000000000001</v>
      </c>
      <c r="H86" s="279">
        <v>1.226256</v>
      </c>
      <c r="I86" s="279">
        <v>1.7012949610937021E-3</v>
      </c>
      <c r="J86" s="279">
        <v>0</v>
      </c>
      <c r="K86" s="237">
        <v>0</v>
      </c>
      <c r="L86" s="237">
        <v>102</v>
      </c>
      <c r="M86" s="237">
        <v>102</v>
      </c>
      <c r="N86" s="237">
        <v>1</v>
      </c>
      <c r="O86" s="237">
        <v>1</v>
      </c>
      <c r="P86" s="237">
        <v>0</v>
      </c>
      <c r="Q86" s="237">
        <v>0</v>
      </c>
      <c r="R86" s="237">
        <v>0</v>
      </c>
      <c r="S86" s="237">
        <v>0</v>
      </c>
      <c r="T86" s="237">
        <v>0</v>
      </c>
      <c r="U86" s="237">
        <v>0</v>
      </c>
      <c r="V86" s="237">
        <v>0</v>
      </c>
      <c r="W86" s="237">
        <v>0</v>
      </c>
      <c r="X86" s="237" t="s">
        <v>440</v>
      </c>
    </row>
    <row r="87" spans="2:24" s="257" customFormat="1" x14ac:dyDescent="0.2">
      <c r="B87" s="237" t="s">
        <v>528</v>
      </c>
      <c r="C87" s="237" t="s">
        <v>521</v>
      </c>
      <c r="D87" s="237" t="s">
        <v>2</v>
      </c>
      <c r="E87" s="237">
        <v>1838</v>
      </c>
      <c r="F87" s="279">
        <v>4.24</v>
      </c>
      <c r="G87" s="279">
        <v>1.038</v>
      </c>
      <c r="H87" s="279">
        <v>5.8680160000000008</v>
      </c>
      <c r="I87" s="279">
        <v>0.16210273988900081</v>
      </c>
      <c r="J87" s="279">
        <v>0.10247781208890155</v>
      </c>
      <c r="K87" s="237">
        <v>3</v>
      </c>
      <c r="L87" s="237">
        <v>8801</v>
      </c>
      <c r="M87" s="237">
        <v>8801</v>
      </c>
      <c r="N87" s="237">
        <v>77</v>
      </c>
      <c r="O87" s="237">
        <v>77</v>
      </c>
      <c r="P87" s="237">
        <v>2</v>
      </c>
      <c r="Q87" s="237">
        <v>18546</v>
      </c>
      <c r="R87" s="237">
        <v>18546</v>
      </c>
      <c r="S87" s="237">
        <v>51</v>
      </c>
      <c r="T87" s="237">
        <v>51</v>
      </c>
      <c r="U87" s="237">
        <v>1</v>
      </c>
      <c r="V87" s="237">
        <v>1831</v>
      </c>
      <c r="W87" s="237">
        <v>1831</v>
      </c>
      <c r="X87" s="237" t="s">
        <v>440</v>
      </c>
    </row>
    <row r="88" spans="2:24" s="257" customFormat="1" x14ac:dyDescent="0.2">
      <c r="B88" s="237" t="s">
        <v>529</v>
      </c>
      <c r="C88" s="237" t="s">
        <v>521</v>
      </c>
      <c r="D88" s="237" t="s">
        <v>2</v>
      </c>
      <c r="E88" s="237">
        <v>1058</v>
      </c>
      <c r="F88" s="279">
        <v>3.86</v>
      </c>
      <c r="G88" s="279">
        <v>2.0089999999999999</v>
      </c>
      <c r="H88" s="279">
        <v>4.9344679999999999</v>
      </c>
      <c r="I88" s="279">
        <v>0.9469059480746812</v>
      </c>
      <c r="J88" s="279">
        <v>1.5694573724994713E-2</v>
      </c>
      <c r="K88" s="237">
        <v>4</v>
      </c>
      <c r="L88" s="237">
        <v>53214</v>
      </c>
      <c r="M88" s="237">
        <v>53214</v>
      </c>
      <c r="N88" s="237">
        <v>1111</v>
      </c>
      <c r="O88" s="237">
        <v>1111</v>
      </c>
      <c r="P88" s="237">
        <v>1</v>
      </c>
      <c r="Q88" s="237">
        <v>2940</v>
      </c>
      <c r="R88" s="237">
        <v>2940</v>
      </c>
      <c r="S88" s="237">
        <v>6</v>
      </c>
      <c r="T88" s="237">
        <v>6</v>
      </c>
      <c r="U88" s="237">
        <v>1</v>
      </c>
      <c r="V88" s="237">
        <v>865</v>
      </c>
      <c r="W88" s="237">
        <v>865</v>
      </c>
      <c r="X88" s="237" t="s">
        <v>440</v>
      </c>
    </row>
    <row r="89" spans="2:24" s="257" customFormat="1" x14ac:dyDescent="0.2">
      <c r="B89" s="237" t="s">
        <v>530</v>
      </c>
      <c r="C89" s="237" t="s">
        <v>521</v>
      </c>
      <c r="D89" s="237" t="s">
        <v>2</v>
      </c>
      <c r="E89" s="237">
        <v>1268</v>
      </c>
      <c r="F89" s="279">
        <v>2.74</v>
      </c>
      <c r="G89" s="279">
        <v>1.84</v>
      </c>
      <c r="H89" s="279">
        <v>5.1440400000000004</v>
      </c>
      <c r="I89" s="279">
        <v>0.19708407156809307</v>
      </c>
      <c r="J89" s="279">
        <v>0.18514216107152326</v>
      </c>
      <c r="K89" s="237">
        <v>2</v>
      </c>
      <c r="L89" s="237">
        <v>10422</v>
      </c>
      <c r="M89" s="237">
        <v>10422</v>
      </c>
      <c r="N89" s="237">
        <v>82</v>
      </c>
      <c r="O89" s="237">
        <v>82</v>
      </c>
      <c r="P89" s="237">
        <v>1</v>
      </c>
      <c r="Q89" s="237">
        <v>32635</v>
      </c>
      <c r="R89" s="237">
        <v>32635</v>
      </c>
      <c r="S89" s="237">
        <v>107</v>
      </c>
      <c r="T89" s="237">
        <v>107</v>
      </c>
      <c r="U89" s="237">
        <v>1</v>
      </c>
      <c r="V89" s="237">
        <v>1281</v>
      </c>
      <c r="W89" s="237">
        <v>1281</v>
      </c>
      <c r="X89" s="237" t="s">
        <v>440</v>
      </c>
    </row>
    <row r="90" spans="2:24" s="257" customFormat="1" x14ac:dyDescent="0.2">
      <c r="B90" s="237" t="s">
        <v>531</v>
      </c>
      <c r="C90" s="237" t="s">
        <v>532</v>
      </c>
      <c r="D90" s="237" t="s">
        <v>2</v>
      </c>
      <c r="E90" s="237">
        <v>72</v>
      </c>
      <c r="F90" s="279">
        <v>0.748</v>
      </c>
      <c r="G90" s="279">
        <v>1.8220000000000001</v>
      </c>
      <c r="H90" s="279">
        <v>1.2678240000000001</v>
      </c>
      <c r="I90" s="279">
        <v>7.1973132516303384E-2</v>
      </c>
      <c r="J90" s="279">
        <v>0</v>
      </c>
      <c r="K90" s="237">
        <v>0</v>
      </c>
      <c r="L90" s="237">
        <v>668</v>
      </c>
      <c r="M90" s="237">
        <v>668</v>
      </c>
      <c r="N90" s="237">
        <v>1</v>
      </c>
      <c r="O90" s="237">
        <v>1</v>
      </c>
      <c r="P90" s="237">
        <v>0</v>
      </c>
      <c r="Q90" s="237">
        <v>0</v>
      </c>
      <c r="R90" s="237">
        <v>0</v>
      </c>
      <c r="S90" s="237">
        <v>0</v>
      </c>
      <c r="T90" s="237">
        <v>0</v>
      </c>
      <c r="U90" s="237">
        <v>0</v>
      </c>
      <c r="V90" s="237">
        <v>0</v>
      </c>
      <c r="W90" s="237">
        <v>0</v>
      </c>
      <c r="X90" s="237" t="s">
        <v>440</v>
      </c>
    </row>
    <row r="91" spans="2:24" s="257" customFormat="1" x14ac:dyDescent="0.2">
      <c r="B91" s="237" t="s">
        <v>533</v>
      </c>
      <c r="C91" s="237" t="s">
        <v>532</v>
      </c>
      <c r="D91" s="237" t="s">
        <v>2</v>
      </c>
      <c r="E91" s="237">
        <v>3099</v>
      </c>
      <c r="F91" s="279">
        <v>8.42</v>
      </c>
      <c r="G91" s="279">
        <v>0.85299999999999998</v>
      </c>
      <c r="H91" s="279">
        <v>8.8020239999999994</v>
      </c>
      <c r="I91" s="279">
        <v>4.0857997286494463</v>
      </c>
      <c r="J91" s="279">
        <v>0.37782374994893647</v>
      </c>
      <c r="K91" s="237">
        <v>7</v>
      </c>
      <c r="L91" s="237">
        <v>312982</v>
      </c>
      <c r="M91" s="237">
        <v>300735</v>
      </c>
      <c r="N91" s="237">
        <v>3391</v>
      </c>
      <c r="O91" s="237">
        <v>3354</v>
      </c>
      <c r="P91" s="237">
        <v>6</v>
      </c>
      <c r="Q91" s="237">
        <v>96474</v>
      </c>
      <c r="R91" s="237">
        <v>96474</v>
      </c>
      <c r="S91" s="237">
        <v>381</v>
      </c>
      <c r="T91" s="237">
        <v>381</v>
      </c>
      <c r="U91" s="237">
        <v>3</v>
      </c>
      <c r="V91" s="237">
        <v>8193</v>
      </c>
      <c r="W91" s="237">
        <v>8193</v>
      </c>
      <c r="X91" s="237" t="s">
        <v>440</v>
      </c>
    </row>
    <row r="92" spans="2:24" s="257" customFormat="1" x14ac:dyDescent="0.2">
      <c r="B92" s="237" t="s">
        <v>534</v>
      </c>
      <c r="C92" s="237" t="s">
        <v>532</v>
      </c>
      <c r="D92" s="237" t="s">
        <v>2</v>
      </c>
      <c r="E92" s="237">
        <v>4062</v>
      </c>
      <c r="F92" s="279">
        <v>9.0459999999999994</v>
      </c>
      <c r="G92" s="279">
        <v>7.2380000000000004</v>
      </c>
      <c r="H92" s="279">
        <v>10.859639999999999</v>
      </c>
      <c r="I92" s="279">
        <v>1.6516422989633617</v>
      </c>
      <c r="J92" s="279">
        <v>7.7767306685567819E-2</v>
      </c>
      <c r="K92" s="237">
        <v>9</v>
      </c>
      <c r="L92" s="237">
        <v>84575</v>
      </c>
      <c r="M92" s="237">
        <v>66824</v>
      </c>
      <c r="N92" s="237">
        <v>570</v>
      </c>
      <c r="O92" s="237">
        <v>524</v>
      </c>
      <c r="P92" s="237">
        <v>3</v>
      </c>
      <c r="Q92" s="237">
        <v>13274</v>
      </c>
      <c r="R92" s="237">
        <v>13274</v>
      </c>
      <c r="S92" s="237">
        <v>47</v>
      </c>
      <c r="T92" s="237">
        <v>47</v>
      </c>
      <c r="U92" s="237">
        <v>2</v>
      </c>
      <c r="V92" s="237">
        <v>5307</v>
      </c>
      <c r="W92" s="237">
        <v>5307</v>
      </c>
      <c r="X92" s="237" t="s">
        <v>440</v>
      </c>
    </row>
    <row r="93" spans="2:24" s="257" customFormat="1" x14ac:dyDescent="0.2">
      <c r="B93" s="237" t="s">
        <v>535</v>
      </c>
      <c r="C93" s="237" t="s">
        <v>532</v>
      </c>
      <c r="D93" s="237" t="s">
        <v>2</v>
      </c>
      <c r="E93" s="237">
        <v>2233</v>
      </c>
      <c r="F93" s="279">
        <v>3.843</v>
      </c>
      <c r="G93" s="279">
        <v>5.1459999999999999</v>
      </c>
      <c r="H93" s="279">
        <v>8.2685680000000001</v>
      </c>
      <c r="I93" s="279">
        <v>2.3318777900622876</v>
      </c>
      <c r="J93" s="279">
        <v>0.64353899913806656</v>
      </c>
      <c r="K93" s="237">
        <v>7</v>
      </c>
      <c r="L93" s="237">
        <v>84036</v>
      </c>
      <c r="M93" s="237">
        <v>45384</v>
      </c>
      <c r="N93" s="237">
        <v>347</v>
      </c>
      <c r="O93" s="237">
        <v>209</v>
      </c>
      <c r="P93" s="237">
        <v>6</v>
      </c>
      <c r="Q93" s="237">
        <v>77306</v>
      </c>
      <c r="R93" s="237">
        <v>77306</v>
      </c>
      <c r="S93" s="237">
        <v>317</v>
      </c>
      <c r="T93" s="237">
        <v>317</v>
      </c>
      <c r="U93" s="237">
        <v>2</v>
      </c>
      <c r="V93" s="237">
        <v>18</v>
      </c>
      <c r="W93" s="237">
        <v>18</v>
      </c>
      <c r="X93" s="237" t="s">
        <v>440</v>
      </c>
    </row>
    <row r="94" spans="2:24" s="257" customFormat="1" x14ac:dyDescent="0.2">
      <c r="B94" s="237" t="s">
        <v>536</v>
      </c>
      <c r="C94" s="237" t="s">
        <v>532</v>
      </c>
      <c r="D94" s="237" t="s">
        <v>2</v>
      </c>
      <c r="E94" s="237">
        <v>4045</v>
      </c>
      <c r="F94" s="279">
        <v>7.4039999999999999</v>
      </c>
      <c r="G94" s="279">
        <v>1.1479999999999999</v>
      </c>
      <c r="H94" s="279">
        <v>6.8206160000000002</v>
      </c>
      <c r="I94" s="279">
        <v>5.041491899828376</v>
      </c>
      <c r="J94" s="279">
        <v>6.4392736748451515E-2</v>
      </c>
      <c r="K94" s="237">
        <v>13</v>
      </c>
      <c r="L94" s="237">
        <v>501090</v>
      </c>
      <c r="M94" s="237">
        <v>501090</v>
      </c>
      <c r="N94" s="237">
        <v>13618</v>
      </c>
      <c r="O94" s="237">
        <v>13618</v>
      </c>
      <c r="P94" s="237">
        <v>6</v>
      </c>
      <c r="Q94" s="237">
        <v>21334</v>
      </c>
      <c r="R94" s="237">
        <v>21334</v>
      </c>
      <c r="S94" s="237">
        <v>96</v>
      </c>
      <c r="T94" s="237">
        <v>96</v>
      </c>
      <c r="U94" s="237">
        <v>2</v>
      </c>
      <c r="V94" s="237">
        <v>4408</v>
      </c>
      <c r="W94" s="237">
        <v>4408</v>
      </c>
      <c r="X94" s="237" t="s">
        <v>440</v>
      </c>
    </row>
    <row r="95" spans="2:24" s="257" customFormat="1" x14ac:dyDescent="0.2">
      <c r="B95" s="237" t="s">
        <v>537</v>
      </c>
      <c r="C95" s="237" t="s">
        <v>538</v>
      </c>
      <c r="D95" s="237" t="s">
        <v>2</v>
      </c>
      <c r="E95" s="237">
        <v>974</v>
      </c>
      <c r="F95" s="279">
        <v>2.6320000000000001</v>
      </c>
      <c r="G95" s="279">
        <v>0.23799999999999999</v>
      </c>
      <c r="H95" s="279">
        <v>1.9775976</v>
      </c>
      <c r="I95" s="279">
        <v>6.4209088014564999E-2</v>
      </c>
      <c r="J95" s="279">
        <v>1.947242949119778E-2</v>
      </c>
      <c r="K95" s="237">
        <v>2</v>
      </c>
      <c r="L95" s="237">
        <v>4501</v>
      </c>
      <c r="M95" s="237">
        <v>4501</v>
      </c>
      <c r="N95" s="237">
        <v>32</v>
      </c>
      <c r="O95" s="237">
        <v>32</v>
      </c>
      <c r="P95" s="237">
        <v>1</v>
      </c>
      <c r="Q95" s="237">
        <v>4550</v>
      </c>
      <c r="R95" s="237">
        <v>4550</v>
      </c>
      <c r="S95" s="237">
        <v>13</v>
      </c>
      <c r="T95" s="237">
        <v>13</v>
      </c>
      <c r="U95" s="237">
        <v>0</v>
      </c>
      <c r="V95" s="237">
        <v>0</v>
      </c>
      <c r="W95" s="237">
        <v>0</v>
      </c>
      <c r="X95" s="237" t="s">
        <v>440</v>
      </c>
    </row>
    <row r="96" spans="2:24" s="257" customFormat="1" x14ac:dyDescent="0.2">
      <c r="B96" s="237" t="s">
        <v>539</v>
      </c>
      <c r="C96" s="237" t="s">
        <v>538</v>
      </c>
      <c r="D96" s="237" t="s">
        <v>2</v>
      </c>
      <c r="E96" s="237">
        <v>1269</v>
      </c>
      <c r="F96" s="279">
        <v>3.9489999999999998</v>
      </c>
      <c r="G96" s="279">
        <v>0.45400000000000001</v>
      </c>
      <c r="H96" s="279">
        <v>2.1604967999999998</v>
      </c>
      <c r="I96" s="279">
        <v>7.4244148497059029E-2</v>
      </c>
      <c r="J96" s="279">
        <v>7.9570947963609251E-2</v>
      </c>
      <c r="K96" s="237">
        <v>0</v>
      </c>
      <c r="L96" s="237">
        <v>7401</v>
      </c>
      <c r="M96" s="237">
        <v>7401</v>
      </c>
      <c r="N96" s="237">
        <v>19</v>
      </c>
      <c r="O96" s="237">
        <v>19</v>
      </c>
      <c r="P96" s="237">
        <v>3</v>
      </c>
      <c r="Q96" s="237">
        <v>26440</v>
      </c>
      <c r="R96" s="237">
        <v>26440</v>
      </c>
      <c r="S96" s="237">
        <v>98</v>
      </c>
      <c r="T96" s="237">
        <v>98</v>
      </c>
      <c r="U96" s="237">
        <v>0</v>
      </c>
      <c r="V96" s="237">
        <v>0</v>
      </c>
      <c r="W96" s="237">
        <v>0</v>
      </c>
      <c r="X96" s="237" t="s">
        <v>440</v>
      </c>
    </row>
    <row r="97" spans="2:24" s="257" customFormat="1" x14ac:dyDescent="0.2">
      <c r="B97" s="237" t="s">
        <v>540</v>
      </c>
      <c r="C97" s="237" t="s">
        <v>538</v>
      </c>
      <c r="D97" s="237" t="s">
        <v>2</v>
      </c>
      <c r="E97" s="237">
        <v>371</v>
      </c>
      <c r="F97" s="279">
        <v>3.9119999999999999</v>
      </c>
      <c r="G97" s="279">
        <v>0.83599999999999997</v>
      </c>
      <c r="H97" s="279">
        <v>2.2862399999999998</v>
      </c>
      <c r="I97" s="279">
        <v>1.3367218448329512</v>
      </c>
      <c r="J97" s="279">
        <v>0</v>
      </c>
      <c r="K97" s="237">
        <v>2</v>
      </c>
      <c r="L97" s="237">
        <v>37408</v>
      </c>
      <c r="M97" s="237">
        <v>37408</v>
      </c>
      <c r="N97" s="237">
        <v>388</v>
      </c>
      <c r="O97" s="237">
        <v>388</v>
      </c>
      <c r="P97" s="237">
        <v>0</v>
      </c>
      <c r="Q97" s="237">
        <v>0</v>
      </c>
      <c r="R97" s="237">
        <v>0</v>
      </c>
      <c r="S97" s="237">
        <v>0</v>
      </c>
      <c r="T97" s="237">
        <v>0</v>
      </c>
      <c r="U97" s="237">
        <v>4</v>
      </c>
      <c r="V97" s="237">
        <v>1468</v>
      </c>
      <c r="W97" s="237">
        <v>1468</v>
      </c>
      <c r="X97" s="237" t="s">
        <v>440</v>
      </c>
    </row>
    <row r="98" spans="2:24" s="257" customFormat="1" x14ac:dyDescent="0.2">
      <c r="B98" s="237" t="s">
        <v>541</v>
      </c>
      <c r="C98" s="237" t="s">
        <v>538</v>
      </c>
      <c r="D98" s="237" t="s">
        <v>2</v>
      </c>
      <c r="E98" s="237">
        <v>1039</v>
      </c>
      <c r="F98" s="279">
        <v>3.427</v>
      </c>
      <c r="G98" s="279">
        <v>0.39400000000000002</v>
      </c>
      <c r="H98" s="279">
        <v>2.7206256</v>
      </c>
      <c r="I98" s="279">
        <v>0.51464513913689847</v>
      </c>
      <c r="J98" s="279">
        <v>0</v>
      </c>
      <c r="K98" s="237">
        <v>2</v>
      </c>
      <c r="L98" s="237">
        <v>35757</v>
      </c>
      <c r="M98" s="237">
        <v>35757</v>
      </c>
      <c r="N98" s="237">
        <v>1095</v>
      </c>
      <c r="O98" s="237">
        <v>1095</v>
      </c>
      <c r="P98" s="237">
        <v>0</v>
      </c>
      <c r="Q98" s="237">
        <v>0</v>
      </c>
      <c r="R98" s="237">
        <v>0</v>
      </c>
      <c r="S98" s="237">
        <v>0</v>
      </c>
      <c r="T98" s="237">
        <v>0</v>
      </c>
      <c r="U98" s="237">
        <v>0</v>
      </c>
      <c r="V98" s="237">
        <v>0</v>
      </c>
      <c r="W98" s="237">
        <v>0</v>
      </c>
      <c r="X98" s="237" t="s">
        <v>440</v>
      </c>
    </row>
    <row r="99" spans="2:24" s="257" customFormat="1" x14ac:dyDescent="0.2">
      <c r="B99" s="237" t="s">
        <v>542</v>
      </c>
      <c r="C99" s="237" t="s">
        <v>538</v>
      </c>
      <c r="D99" s="237" t="s">
        <v>2</v>
      </c>
      <c r="E99" s="237">
        <v>1645</v>
      </c>
      <c r="F99" s="279">
        <v>4.7949999999999999</v>
      </c>
      <c r="G99" s="279">
        <v>6.5000000000000002E-2</v>
      </c>
      <c r="H99" s="279">
        <v>3.2464607999999999</v>
      </c>
      <c r="I99" s="279">
        <v>1.7770202886882616</v>
      </c>
      <c r="J99" s="279">
        <v>0.39650360312415839</v>
      </c>
      <c r="K99" s="237">
        <v>7</v>
      </c>
      <c r="L99" s="237">
        <v>178599</v>
      </c>
      <c r="M99" s="237">
        <v>178599</v>
      </c>
      <c r="N99" s="237">
        <v>1345</v>
      </c>
      <c r="O99" s="237">
        <v>1345</v>
      </c>
      <c r="P99" s="237">
        <v>4</v>
      </c>
      <c r="Q99" s="237">
        <v>132835</v>
      </c>
      <c r="R99" s="280">
        <f>132835-2400</f>
        <v>130435</v>
      </c>
      <c r="S99" s="237">
        <v>362</v>
      </c>
      <c r="T99" s="280">
        <f>S99-15</f>
        <v>347</v>
      </c>
      <c r="U99" s="237">
        <v>0</v>
      </c>
      <c r="V99" s="237">
        <v>0</v>
      </c>
      <c r="W99" s="237">
        <v>0</v>
      </c>
      <c r="X99" s="237" t="s">
        <v>440</v>
      </c>
    </row>
    <row r="100" spans="2:24" s="257" customFormat="1" x14ac:dyDescent="0.2">
      <c r="B100" s="237" t="s">
        <v>543</v>
      </c>
      <c r="C100" s="237" t="s">
        <v>538</v>
      </c>
      <c r="D100" s="237" t="s">
        <v>2</v>
      </c>
      <c r="E100" s="237">
        <v>1038</v>
      </c>
      <c r="F100" s="279">
        <v>3.6909999999999998</v>
      </c>
      <c r="G100" s="279">
        <v>0.38600000000000001</v>
      </c>
      <c r="H100" s="279">
        <v>2.4462768000000001</v>
      </c>
      <c r="I100" s="279">
        <v>6.3445305464600643E-2</v>
      </c>
      <c r="J100" s="279">
        <v>3.6740557302427944E-2</v>
      </c>
      <c r="K100" s="237">
        <v>2</v>
      </c>
      <c r="L100" s="237">
        <v>5452</v>
      </c>
      <c r="M100" s="237">
        <v>5452</v>
      </c>
      <c r="N100" s="237">
        <v>50</v>
      </c>
      <c r="O100" s="237">
        <v>50</v>
      </c>
      <c r="P100" s="237">
        <v>2</v>
      </c>
      <c r="Q100" s="237">
        <v>10524</v>
      </c>
      <c r="R100" s="237">
        <v>10524</v>
      </c>
      <c r="S100" s="237">
        <v>42</v>
      </c>
      <c r="T100" s="237">
        <v>42</v>
      </c>
      <c r="U100" s="237">
        <v>0</v>
      </c>
      <c r="V100" s="237">
        <v>0</v>
      </c>
      <c r="W100" s="237">
        <v>0</v>
      </c>
      <c r="X100" s="237" t="s">
        <v>440</v>
      </c>
    </row>
    <row r="101" spans="2:24" s="257" customFormat="1" x14ac:dyDescent="0.2">
      <c r="B101" s="237" t="s">
        <v>544</v>
      </c>
      <c r="C101" s="237" t="s">
        <v>545</v>
      </c>
      <c r="D101" s="237" t="s">
        <v>2</v>
      </c>
      <c r="E101" s="237">
        <v>3556</v>
      </c>
      <c r="F101" s="279">
        <v>6.718</v>
      </c>
      <c r="G101" s="279">
        <v>2.6389999999999998</v>
      </c>
      <c r="H101" s="279">
        <v>6.6491479999999994</v>
      </c>
      <c r="I101" s="279">
        <v>1.5000399042640034</v>
      </c>
      <c r="J101" s="279">
        <v>0.10935675709003968</v>
      </c>
      <c r="K101" s="237">
        <v>9</v>
      </c>
      <c r="L101" s="237">
        <v>135773</v>
      </c>
      <c r="M101" s="237">
        <v>132331</v>
      </c>
      <c r="N101" s="237">
        <v>3963</v>
      </c>
      <c r="O101" s="237">
        <v>3951</v>
      </c>
      <c r="P101" s="237">
        <v>4</v>
      </c>
      <c r="Q101" s="237">
        <v>32994</v>
      </c>
      <c r="R101" s="237">
        <v>32994</v>
      </c>
      <c r="S101" s="237">
        <v>115</v>
      </c>
      <c r="T101" s="237">
        <v>115</v>
      </c>
      <c r="U101" s="237">
        <v>1</v>
      </c>
      <c r="V101" s="237">
        <v>3565</v>
      </c>
      <c r="W101" s="237">
        <v>3565</v>
      </c>
      <c r="X101" s="237" t="s">
        <v>440</v>
      </c>
    </row>
    <row r="102" spans="2:24" s="257" customFormat="1" x14ac:dyDescent="0.2">
      <c r="B102" s="237" t="s">
        <v>546</v>
      </c>
      <c r="C102" s="237" t="s">
        <v>545</v>
      </c>
      <c r="D102" s="237" t="s">
        <v>2</v>
      </c>
      <c r="E102" s="237">
        <v>290</v>
      </c>
      <c r="F102" s="279">
        <v>1.59</v>
      </c>
      <c r="G102" s="279">
        <v>5.6769999999999996</v>
      </c>
      <c r="H102" s="279">
        <v>3.9437640000000003</v>
      </c>
      <c r="I102" s="279">
        <v>1.9270918396571187E-2</v>
      </c>
      <c r="J102" s="279">
        <v>0.23844811885390019</v>
      </c>
      <c r="K102" s="237">
        <v>0</v>
      </c>
      <c r="L102" s="237">
        <v>294</v>
      </c>
      <c r="M102" s="237">
        <v>294</v>
      </c>
      <c r="N102" s="237">
        <v>2</v>
      </c>
      <c r="O102" s="237">
        <v>2</v>
      </c>
      <c r="P102" s="237">
        <v>3</v>
      </c>
      <c r="Q102" s="237">
        <v>12126</v>
      </c>
      <c r="R102" s="237">
        <v>12126</v>
      </c>
      <c r="S102" s="237">
        <v>37</v>
      </c>
      <c r="T102" s="237">
        <v>37</v>
      </c>
      <c r="U102" s="237">
        <v>0</v>
      </c>
      <c r="V102" s="237">
        <v>0</v>
      </c>
      <c r="W102" s="237">
        <v>0</v>
      </c>
      <c r="X102" s="237" t="s">
        <v>440</v>
      </c>
    </row>
    <row r="103" spans="2:24" s="257" customFormat="1" x14ac:dyDescent="0.2">
      <c r="B103" s="237" t="s">
        <v>547</v>
      </c>
      <c r="C103" s="237" t="s">
        <v>545</v>
      </c>
      <c r="D103" s="237" t="s">
        <v>2</v>
      </c>
      <c r="E103" s="237">
        <v>1520</v>
      </c>
      <c r="F103" s="279">
        <v>3.4940000000000002</v>
      </c>
      <c r="G103" s="279">
        <v>2.86</v>
      </c>
      <c r="H103" s="279">
        <v>4.0199720000000001</v>
      </c>
      <c r="I103" s="279">
        <v>9.4161534100554736E-2</v>
      </c>
      <c r="J103" s="279">
        <v>0.55311032463587417</v>
      </c>
      <c r="K103" s="237">
        <v>2</v>
      </c>
      <c r="L103" s="237">
        <v>4645</v>
      </c>
      <c r="M103" s="237">
        <v>4645</v>
      </c>
      <c r="N103" s="237">
        <v>42</v>
      </c>
      <c r="O103" s="237">
        <v>42</v>
      </c>
      <c r="P103" s="237">
        <v>7</v>
      </c>
      <c r="Q103" s="237">
        <v>90950</v>
      </c>
      <c r="R103" s="237">
        <v>90950</v>
      </c>
      <c r="S103" s="237">
        <v>251</v>
      </c>
      <c r="T103" s="237">
        <v>251</v>
      </c>
      <c r="U103" s="237">
        <v>0</v>
      </c>
      <c r="V103" s="237">
        <v>0</v>
      </c>
      <c r="W103" s="237">
        <v>0</v>
      </c>
      <c r="X103" s="237" t="s">
        <v>440</v>
      </c>
    </row>
    <row r="104" spans="2:24" s="257" customFormat="1" x14ac:dyDescent="0.2">
      <c r="B104" s="237" t="s">
        <v>548</v>
      </c>
      <c r="C104" s="237" t="s">
        <v>545</v>
      </c>
      <c r="D104" s="237" t="s">
        <v>2</v>
      </c>
      <c r="E104" s="237">
        <v>2392</v>
      </c>
      <c r="F104" s="279">
        <v>4.6680000000000001</v>
      </c>
      <c r="G104" s="279">
        <v>2.0369999999999999</v>
      </c>
      <c r="H104" s="279">
        <v>4.4772199999999991</v>
      </c>
      <c r="I104" s="279">
        <v>2.7968862520338433</v>
      </c>
      <c r="J104" s="279">
        <v>1.9150721675323043E-2</v>
      </c>
      <c r="K104" s="237">
        <v>10</v>
      </c>
      <c r="L104" s="237">
        <v>244481</v>
      </c>
      <c r="M104" s="237">
        <v>244481</v>
      </c>
      <c r="N104" s="237">
        <v>2805</v>
      </c>
      <c r="O104" s="237">
        <v>2805</v>
      </c>
      <c r="P104" s="237">
        <v>2</v>
      </c>
      <c r="Q104" s="237">
        <v>5580</v>
      </c>
      <c r="R104" s="237">
        <v>5580</v>
      </c>
      <c r="S104" s="237">
        <v>20</v>
      </c>
      <c r="T104" s="237">
        <v>20</v>
      </c>
      <c r="U104" s="237">
        <v>0</v>
      </c>
      <c r="V104" s="237">
        <v>0</v>
      </c>
      <c r="W104" s="237">
        <v>0</v>
      </c>
      <c r="X104" s="237" t="s">
        <v>440</v>
      </c>
    </row>
    <row r="105" spans="2:24" s="257" customFormat="1" x14ac:dyDescent="0.2">
      <c r="B105" s="237" t="s">
        <v>549</v>
      </c>
      <c r="C105" s="237" t="s">
        <v>545</v>
      </c>
      <c r="D105" s="237" t="s">
        <v>2</v>
      </c>
      <c r="E105" s="237">
        <v>245</v>
      </c>
      <c r="F105" s="279">
        <v>0.67400000000000004</v>
      </c>
      <c r="G105" s="279">
        <v>1.26</v>
      </c>
      <c r="H105" s="279">
        <v>2.1719279999999999</v>
      </c>
      <c r="I105" s="279">
        <v>0.53145560804626557</v>
      </c>
      <c r="J105" s="279">
        <v>0</v>
      </c>
      <c r="K105" s="237">
        <v>2</v>
      </c>
      <c r="L105" s="237">
        <v>10009</v>
      </c>
      <c r="M105" s="237">
        <v>9469</v>
      </c>
      <c r="N105" s="237">
        <v>249</v>
      </c>
      <c r="O105" s="237">
        <v>247</v>
      </c>
      <c r="P105" s="237">
        <v>0</v>
      </c>
      <c r="Q105" s="237">
        <v>0</v>
      </c>
      <c r="R105" s="237">
        <v>0</v>
      </c>
      <c r="S105" s="237">
        <v>0</v>
      </c>
      <c r="T105" s="237">
        <v>0</v>
      </c>
      <c r="U105" s="237">
        <v>0</v>
      </c>
      <c r="V105" s="237">
        <v>0</v>
      </c>
      <c r="W105" s="237">
        <v>0</v>
      </c>
      <c r="X105" s="237" t="s">
        <v>440</v>
      </c>
    </row>
    <row r="106" spans="2:24" s="257" customFormat="1" x14ac:dyDescent="0.2">
      <c r="B106" s="237" t="s">
        <v>550</v>
      </c>
      <c r="C106" s="237" t="s">
        <v>545</v>
      </c>
      <c r="D106" s="237" t="s">
        <v>2</v>
      </c>
      <c r="E106" s="237">
        <v>1795</v>
      </c>
      <c r="F106" s="279">
        <v>3.113</v>
      </c>
      <c r="G106" s="279">
        <v>3.121</v>
      </c>
      <c r="H106" s="279">
        <v>5.639392</v>
      </c>
      <c r="I106" s="279">
        <v>0.58415555428900956</v>
      </c>
      <c r="J106" s="279">
        <v>0.2229528796277325</v>
      </c>
      <c r="K106" s="237">
        <v>3</v>
      </c>
      <c r="L106" s="237">
        <v>27595</v>
      </c>
      <c r="M106" s="237">
        <v>19688</v>
      </c>
      <c r="N106" s="237">
        <v>197</v>
      </c>
      <c r="O106" s="237">
        <v>171</v>
      </c>
      <c r="P106" s="237">
        <v>3</v>
      </c>
      <c r="Q106" s="237">
        <v>35107</v>
      </c>
      <c r="R106" s="237">
        <v>35107</v>
      </c>
      <c r="S106" s="237">
        <v>88</v>
      </c>
      <c r="T106" s="237">
        <v>88</v>
      </c>
      <c r="U106" s="237">
        <v>1</v>
      </c>
      <c r="V106" s="237">
        <v>1786</v>
      </c>
      <c r="W106" s="237">
        <v>1786</v>
      </c>
      <c r="X106" s="237" t="s">
        <v>440</v>
      </c>
    </row>
    <row r="107" spans="2:24" s="257" customFormat="1" x14ac:dyDescent="0.2">
      <c r="B107" s="237" t="s">
        <v>551</v>
      </c>
      <c r="C107" s="237" t="s">
        <v>545</v>
      </c>
      <c r="D107" s="237" t="s">
        <v>2</v>
      </c>
      <c r="E107" s="237">
        <v>2075</v>
      </c>
      <c r="F107" s="279">
        <v>4.1500000000000004</v>
      </c>
      <c r="G107" s="279">
        <v>1.891</v>
      </c>
      <c r="H107" s="279">
        <v>4.0199720000000001</v>
      </c>
      <c r="I107" s="279">
        <v>4.7710244470402383E-2</v>
      </c>
      <c r="J107" s="279">
        <v>1.5155781463559887E-2</v>
      </c>
      <c r="K107" s="237">
        <v>0</v>
      </c>
      <c r="L107" s="237">
        <v>3312</v>
      </c>
      <c r="M107" s="237">
        <v>3312</v>
      </c>
      <c r="N107" s="237">
        <v>21</v>
      </c>
      <c r="O107" s="237">
        <v>21</v>
      </c>
      <c r="P107" s="237">
        <v>1</v>
      </c>
      <c r="Q107" s="237">
        <v>3507</v>
      </c>
      <c r="R107" s="237">
        <v>3507</v>
      </c>
      <c r="S107" s="237">
        <v>7</v>
      </c>
      <c r="T107" s="237">
        <v>7</v>
      </c>
      <c r="U107" s="237">
        <v>2</v>
      </c>
      <c r="V107" s="237">
        <v>5298</v>
      </c>
      <c r="W107" s="237">
        <v>5298</v>
      </c>
      <c r="X107" s="237" t="s">
        <v>440</v>
      </c>
    </row>
    <row r="108" spans="2:24" s="257" customFormat="1" x14ac:dyDescent="0.2">
      <c r="B108" s="237" t="s">
        <v>552</v>
      </c>
      <c r="C108" s="237" t="s">
        <v>545</v>
      </c>
      <c r="D108" s="237" t="s">
        <v>2</v>
      </c>
      <c r="E108" s="237">
        <v>1272</v>
      </c>
      <c r="F108" s="279">
        <v>2.359</v>
      </c>
      <c r="G108" s="279">
        <v>5.5990000000000002</v>
      </c>
      <c r="H108" s="279">
        <v>5.8108599999999999</v>
      </c>
      <c r="I108" s="279">
        <v>2.216569519818536</v>
      </c>
      <c r="J108" s="279">
        <v>2.3036274401612985E-2</v>
      </c>
      <c r="K108" s="237">
        <v>3</v>
      </c>
      <c r="L108" s="237">
        <v>92372</v>
      </c>
      <c r="M108" s="237">
        <v>92372</v>
      </c>
      <c r="N108" s="237">
        <v>1859</v>
      </c>
      <c r="O108" s="237">
        <v>1859</v>
      </c>
      <c r="P108" s="237">
        <v>2</v>
      </c>
      <c r="Q108" s="237">
        <v>3200</v>
      </c>
      <c r="R108" s="237">
        <v>3200</v>
      </c>
      <c r="S108" s="237">
        <v>10</v>
      </c>
      <c r="T108" s="237">
        <v>10</v>
      </c>
      <c r="U108" s="237">
        <v>1</v>
      </c>
      <c r="V108" s="237">
        <v>769</v>
      </c>
      <c r="W108" s="237">
        <v>769</v>
      </c>
      <c r="X108" s="237" t="s">
        <v>440</v>
      </c>
    </row>
    <row r="109" spans="2:24" s="257" customFormat="1" x14ac:dyDescent="0.2">
      <c r="B109" s="237" t="s">
        <v>553</v>
      </c>
      <c r="C109" s="237" t="s">
        <v>545</v>
      </c>
      <c r="D109" s="237" t="s">
        <v>2</v>
      </c>
      <c r="E109" s="237">
        <v>1592</v>
      </c>
      <c r="F109" s="279">
        <v>1.883</v>
      </c>
      <c r="G109" s="279">
        <v>1.712</v>
      </c>
      <c r="H109" s="279">
        <v>4.6486879999999999</v>
      </c>
      <c r="I109" s="279">
        <v>0.57941485854316233</v>
      </c>
      <c r="J109" s="279">
        <v>0.58809581833123092</v>
      </c>
      <c r="K109" s="237">
        <v>4</v>
      </c>
      <c r="L109" s="237">
        <v>25123</v>
      </c>
      <c r="M109" s="237">
        <v>25123</v>
      </c>
      <c r="N109" s="237">
        <v>157</v>
      </c>
      <c r="O109" s="237">
        <v>157</v>
      </c>
      <c r="P109" s="237">
        <v>3</v>
      </c>
      <c r="Q109" s="237">
        <v>84998</v>
      </c>
      <c r="R109" s="237">
        <v>84998</v>
      </c>
      <c r="S109" s="237">
        <v>219</v>
      </c>
      <c r="T109" s="237">
        <v>219</v>
      </c>
      <c r="U109" s="237">
        <v>2</v>
      </c>
      <c r="V109" s="237">
        <v>3132</v>
      </c>
      <c r="W109" s="237">
        <v>3132</v>
      </c>
      <c r="X109" s="237" t="s">
        <v>440</v>
      </c>
    </row>
    <row r="110" spans="2:24" s="257" customFormat="1" x14ac:dyDescent="0.2">
      <c r="B110" s="237" t="s">
        <v>554</v>
      </c>
      <c r="C110" s="237" t="s">
        <v>545</v>
      </c>
      <c r="D110" s="237" t="s">
        <v>2</v>
      </c>
      <c r="E110" s="237">
        <v>87</v>
      </c>
      <c r="F110" s="279">
        <v>0.127</v>
      </c>
      <c r="G110" s="279">
        <v>0.94299999999999995</v>
      </c>
      <c r="H110" s="279">
        <v>3.4293599999999995</v>
      </c>
      <c r="I110" s="279">
        <v>1.7986835862248491E-2</v>
      </c>
      <c r="J110" s="279">
        <v>0</v>
      </c>
      <c r="K110" s="237">
        <v>0</v>
      </c>
      <c r="L110" s="237">
        <v>58</v>
      </c>
      <c r="M110" s="237">
        <v>58</v>
      </c>
      <c r="N110" s="237">
        <v>1</v>
      </c>
      <c r="O110" s="237">
        <v>1</v>
      </c>
      <c r="P110" s="237">
        <v>0</v>
      </c>
      <c r="Q110" s="237">
        <v>0</v>
      </c>
      <c r="R110" s="237">
        <v>0</v>
      </c>
      <c r="S110" s="237">
        <v>0</v>
      </c>
      <c r="T110" s="237">
        <v>0</v>
      </c>
      <c r="U110" s="237">
        <v>0</v>
      </c>
      <c r="V110" s="237">
        <v>0</v>
      </c>
      <c r="W110" s="237">
        <v>0</v>
      </c>
      <c r="X110" s="237" t="s">
        <v>440</v>
      </c>
    </row>
    <row r="111" spans="2:24" s="257" customFormat="1" x14ac:dyDescent="0.2">
      <c r="B111" s="237" t="s">
        <v>555</v>
      </c>
      <c r="C111" s="237" t="s">
        <v>556</v>
      </c>
      <c r="D111" s="237" t="s">
        <v>2</v>
      </c>
      <c r="E111" s="237">
        <v>1535</v>
      </c>
      <c r="F111" s="279">
        <v>5.782</v>
      </c>
      <c r="G111" s="279">
        <v>1.4550000000000001</v>
      </c>
      <c r="H111" s="279">
        <v>7.735112</v>
      </c>
      <c r="I111" s="279">
        <v>5.5421447433880493</v>
      </c>
      <c r="J111" s="279">
        <v>0.73092116893494119</v>
      </c>
      <c r="K111" s="237">
        <v>7</v>
      </c>
      <c r="L111" s="237">
        <v>140173</v>
      </c>
      <c r="M111" s="237">
        <v>139744</v>
      </c>
      <c r="N111" s="237">
        <v>3384</v>
      </c>
      <c r="O111" s="237">
        <v>3383</v>
      </c>
      <c r="P111" s="237">
        <v>5</v>
      </c>
      <c r="Q111" s="237">
        <v>61622</v>
      </c>
      <c r="R111" s="237">
        <v>61622</v>
      </c>
      <c r="S111" s="237">
        <v>167</v>
      </c>
      <c r="T111" s="237">
        <v>167</v>
      </c>
      <c r="U111" s="237">
        <v>1</v>
      </c>
      <c r="V111" s="237">
        <v>9</v>
      </c>
      <c r="W111" s="237">
        <v>9</v>
      </c>
      <c r="X111" s="237" t="s">
        <v>440</v>
      </c>
    </row>
    <row r="112" spans="2:24" s="257" customFormat="1" x14ac:dyDescent="0.2">
      <c r="B112" s="237" t="s">
        <v>557</v>
      </c>
      <c r="C112" s="237" t="s">
        <v>556</v>
      </c>
      <c r="D112" s="237" t="s">
        <v>2</v>
      </c>
      <c r="E112" s="237">
        <v>1642</v>
      </c>
      <c r="F112" s="279">
        <v>7.4829999999999997</v>
      </c>
      <c r="G112" s="279">
        <v>1.135</v>
      </c>
      <c r="H112" s="279">
        <v>4.534376</v>
      </c>
      <c r="I112" s="279">
        <v>6.4328360012035277E-2</v>
      </c>
      <c r="J112" s="279">
        <v>9.4012197711624307E-2</v>
      </c>
      <c r="K112" s="237">
        <v>1</v>
      </c>
      <c r="L112" s="237">
        <v>4007</v>
      </c>
      <c r="M112" s="237">
        <v>4007</v>
      </c>
      <c r="N112" s="237">
        <v>36</v>
      </c>
      <c r="O112" s="237">
        <v>36</v>
      </c>
      <c r="P112" s="237">
        <v>1</v>
      </c>
      <c r="Q112" s="237">
        <v>19520</v>
      </c>
      <c r="R112" s="237">
        <v>19520</v>
      </c>
      <c r="S112" s="237">
        <v>61</v>
      </c>
      <c r="T112" s="237">
        <v>61</v>
      </c>
      <c r="U112" s="237">
        <v>1</v>
      </c>
      <c r="V112" s="237">
        <v>1620</v>
      </c>
      <c r="W112" s="237">
        <v>1620</v>
      </c>
      <c r="X112" s="237" t="s">
        <v>440</v>
      </c>
    </row>
    <row r="113" spans="2:24" s="257" customFormat="1" x14ac:dyDescent="0.2">
      <c r="B113" s="237" t="s">
        <v>558</v>
      </c>
      <c r="C113" s="237" t="s">
        <v>556</v>
      </c>
      <c r="D113" s="237" t="s">
        <v>2</v>
      </c>
      <c r="E113" s="237">
        <v>968</v>
      </c>
      <c r="F113" s="279">
        <v>5.6180000000000003</v>
      </c>
      <c r="G113" s="279">
        <v>2.6509999999999998</v>
      </c>
      <c r="H113" s="279">
        <v>4.8011040000000005</v>
      </c>
      <c r="I113" s="279">
        <v>0.8493797969219149</v>
      </c>
      <c r="J113" s="279">
        <v>0.66877764171400855</v>
      </c>
      <c r="K113" s="237">
        <v>1</v>
      </c>
      <c r="L113" s="237">
        <v>25435</v>
      </c>
      <c r="M113" s="237">
        <v>915</v>
      </c>
      <c r="N113" s="237">
        <v>981</v>
      </c>
      <c r="O113" s="237">
        <v>8</v>
      </c>
      <c r="P113" s="237">
        <v>4</v>
      </c>
      <c r="Q113" s="237">
        <v>66756</v>
      </c>
      <c r="R113" s="237">
        <v>66756</v>
      </c>
      <c r="S113" s="237">
        <v>182</v>
      </c>
      <c r="T113" s="237">
        <v>182</v>
      </c>
      <c r="U113" s="237">
        <v>0</v>
      </c>
      <c r="V113" s="237">
        <v>0</v>
      </c>
      <c r="W113" s="237">
        <v>0</v>
      </c>
      <c r="X113" s="237" t="s">
        <v>440</v>
      </c>
    </row>
    <row r="114" spans="2:24" s="257" customFormat="1" x14ac:dyDescent="0.2">
      <c r="B114" s="237" t="s">
        <v>559</v>
      </c>
      <c r="C114" s="237" t="s">
        <v>556</v>
      </c>
      <c r="D114" s="237" t="s">
        <v>2</v>
      </c>
      <c r="E114" s="237">
        <v>2899</v>
      </c>
      <c r="F114" s="279">
        <v>7.81</v>
      </c>
      <c r="G114" s="279">
        <v>1.2370000000000001</v>
      </c>
      <c r="H114" s="279">
        <v>8.3066720000000007</v>
      </c>
      <c r="I114" s="279">
        <v>2.550948516909946</v>
      </c>
      <c r="J114" s="279">
        <v>0.17137760810083882</v>
      </c>
      <c r="K114" s="237">
        <v>9</v>
      </c>
      <c r="L114" s="237">
        <v>167880</v>
      </c>
      <c r="M114" s="237">
        <v>57143</v>
      </c>
      <c r="N114" s="237">
        <v>3241</v>
      </c>
      <c r="O114" s="237">
        <v>397</v>
      </c>
      <c r="P114" s="237">
        <v>3</v>
      </c>
      <c r="Q114" s="237">
        <v>37595</v>
      </c>
      <c r="R114" s="237">
        <v>37595</v>
      </c>
      <c r="S114" s="237">
        <v>98</v>
      </c>
      <c r="T114" s="237">
        <v>98</v>
      </c>
      <c r="U114" s="237">
        <v>5</v>
      </c>
      <c r="V114" s="237">
        <v>14204</v>
      </c>
      <c r="W114" s="237">
        <v>8516</v>
      </c>
      <c r="X114" s="237" t="s">
        <v>440</v>
      </c>
    </row>
    <row r="115" spans="2:24" s="257" customFormat="1" x14ac:dyDescent="0.2">
      <c r="B115" s="237" t="s">
        <v>560</v>
      </c>
      <c r="C115" s="237" t="s">
        <v>556</v>
      </c>
      <c r="D115" s="237" t="s">
        <v>2</v>
      </c>
      <c r="E115" s="237">
        <v>1369</v>
      </c>
      <c r="F115" s="279">
        <v>9.0609999999999999</v>
      </c>
      <c r="G115" s="279">
        <v>3.665</v>
      </c>
      <c r="H115" s="279">
        <v>8.5352960000000007</v>
      </c>
      <c r="I115" s="279">
        <v>3.4489887514114823</v>
      </c>
      <c r="J115" s="279">
        <v>1.0220059071524639</v>
      </c>
      <c r="K115" s="237">
        <v>7</v>
      </c>
      <c r="L115" s="237">
        <v>79575</v>
      </c>
      <c r="M115" s="237">
        <v>74475</v>
      </c>
      <c r="N115" s="237">
        <v>1070</v>
      </c>
      <c r="O115" s="237">
        <v>1059</v>
      </c>
      <c r="P115" s="237">
        <v>10</v>
      </c>
      <c r="Q115" s="237">
        <v>78599</v>
      </c>
      <c r="R115" s="237">
        <v>78599</v>
      </c>
      <c r="S115" s="237">
        <v>236</v>
      </c>
      <c r="T115" s="237">
        <v>236</v>
      </c>
      <c r="U115" s="237">
        <v>1</v>
      </c>
      <c r="V115" s="237">
        <v>1311</v>
      </c>
      <c r="W115" s="237">
        <v>1311</v>
      </c>
      <c r="X115" s="237" t="s">
        <v>440</v>
      </c>
    </row>
    <row r="116" spans="2:24" s="257" customFormat="1" x14ac:dyDescent="0.2">
      <c r="B116" s="237" t="s">
        <v>561</v>
      </c>
      <c r="C116" s="237" t="s">
        <v>556</v>
      </c>
      <c r="D116" s="237" t="s">
        <v>2</v>
      </c>
      <c r="E116" s="237">
        <v>457</v>
      </c>
      <c r="F116" s="279">
        <v>5.14</v>
      </c>
      <c r="G116" s="279">
        <v>0.64400000000000002</v>
      </c>
      <c r="H116" s="279">
        <v>11.316887999999999</v>
      </c>
      <c r="I116" s="279">
        <v>8.7074806478987288</v>
      </c>
      <c r="J116" s="279">
        <v>0</v>
      </c>
      <c r="K116" s="237">
        <v>4</v>
      </c>
      <c r="L116" s="237">
        <v>43103</v>
      </c>
      <c r="M116" s="237">
        <v>43103</v>
      </c>
      <c r="N116" s="237">
        <v>494</v>
      </c>
      <c r="O116" s="237">
        <v>494</v>
      </c>
      <c r="P116" s="237">
        <v>0</v>
      </c>
      <c r="Q116" s="237">
        <v>0</v>
      </c>
      <c r="R116" s="237">
        <v>0</v>
      </c>
      <c r="S116" s="237">
        <v>0</v>
      </c>
      <c r="T116" s="237">
        <v>0</v>
      </c>
      <c r="U116" s="237">
        <v>1</v>
      </c>
      <c r="V116" s="237">
        <v>156</v>
      </c>
      <c r="W116" s="237">
        <v>156</v>
      </c>
      <c r="X116" s="237" t="s">
        <v>440</v>
      </c>
    </row>
    <row r="117" spans="2:24" s="257" customFormat="1" x14ac:dyDescent="0.2">
      <c r="B117" s="237" t="s">
        <v>562</v>
      </c>
      <c r="C117" s="237" t="s">
        <v>556</v>
      </c>
      <c r="D117" s="237" t="s">
        <v>2</v>
      </c>
      <c r="E117" s="237">
        <v>2536</v>
      </c>
      <c r="F117" s="279">
        <v>9.1929999999999996</v>
      </c>
      <c r="G117" s="279">
        <v>0.35099999999999998</v>
      </c>
      <c r="H117" s="279">
        <v>4.7629999999999999</v>
      </c>
      <c r="I117" s="279">
        <v>2.8936107822054171</v>
      </c>
      <c r="J117" s="279">
        <v>0.32803024828214605</v>
      </c>
      <c r="K117" s="237">
        <v>9</v>
      </c>
      <c r="L117" s="237">
        <v>202602</v>
      </c>
      <c r="M117" s="237">
        <v>132752</v>
      </c>
      <c r="N117" s="237">
        <v>2975</v>
      </c>
      <c r="O117" s="237">
        <v>2845</v>
      </c>
      <c r="P117" s="237">
        <v>4</v>
      </c>
      <c r="Q117" s="237">
        <v>76559</v>
      </c>
      <c r="R117" s="237">
        <v>76559</v>
      </c>
      <c r="S117" s="237">
        <v>217</v>
      </c>
      <c r="T117" s="237">
        <v>217</v>
      </c>
      <c r="U117" s="237">
        <v>3</v>
      </c>
      <c r="V117" s="237">
        <v>7431</v>
      </c>
      <c r="W117" s="237">
        <v>7431</v>
      </c>
      <c r="X117" s="237" t="s">
        <v>440</v>
      </c>
    </row>
    <row r="118" spans="2:24" s="257" customFormat="1" x14ac:dyDescent="0.2">
      <c r="B118" s="237" t="s">
        <v>563</v>
      </c>
      <c r="C118" s="237" t="s">
        <v>556</v>
      </c>
      <c r="D118" s="237" t="s">
        <v>2</v>
      </c>
      <c r="E118" s="237">
        <v>2291</v>
      </c>
      <c r="F118" s="279">
        <v>8.5790000000000006</v>
      </c>
      <c r="G118" s="279">
        <v>0.30499999999999999</v>
      </c>
      <c r="H118" s="279">
        <v>4.0009199999999998</v>
      </c>
      <c r="I118" s="279">
        <v>2.2003302421742461</v>
      </c>
      <c r="J118" s="279">
        <v>0.10680772502179971</v>
      </c>
      <c r="K118" s="237">
        <v>10</v>
      </c>
      <c r="L118" s="237">
        <v>213979</v>
      </c>
      <c r="M118" s="237">
        <v>174953</v>
      </c>
      <c r="N118" s="237">
        <v>2878</v>
      </c>
      <c r="O118" s="237">
        <v>2794</v>
      </c>
      <c r="P118" s="237">
        <v>2</v>
      </c>
      <c r="Q118" s="237">
        <v>34623</v>
      </c>
      <c r="R118" s="237">
        <v>34623</v>
      </c>
      <c r="S118" s="237">
        <v>107</v>
      </c>
      <c r="T118" s="237">
        <v>107</v>
      </c>
      <c r="U118" s="237">
        <v>0</v>
      </c>
      <c r="V118" s="237">
        <v>0</v>
      </c>
      <c r="W118" s="237">
        <v>0</v>
      </c>
      <c r="X118" s="237" t="s">
        <v>440</v>
      </c>
    </row>
    <row r="119" spans="2:24" s="257" customFormat="1" x14ac:dyDescent="0.2">
      <c r="B119" s="237" t="s">
        <v>564</v>
      </c>
      <c r="C119" s="237" t="s">
        <v>565</v>
      </c>
      <c r="D119" s="237" t="s">
        <v>2</v>
      </c>
      <c r="E119" s="237">
        <v>1708</v>
      </c>
      <c r="F119" s="279">
        <v>5.3049999999999997</v>
      </c>
      <c r="G119" s="279">
        <v>2.0019999999999998</v>
      </c>
      <c r="H119" s="279">
        <v>5.2202479999999998</v>
      </c>
      <c r="I119" s="279">
        <v>5.6386722920062571</v>
      </c>
      <c r="J119" s="279">
        <v>1.2610600300816319E-3</v>
      </c>
      <c r="K119" s="237">
        <v>6</v>
      </c>
      <c r="L119" s="237">
        <v>321939</v>
      </c>
      <c r="M119" s="237">
        <v>321939</v>
      </c>
      <c r="N119" s="237">
        <v>4506</v>
      </c>
      <c r="O119" s="237">
        <v>4506</v>
      </c>
      <c r="P119" s="237">
        <v>1</v>
      </c>
      <c r="Q119" s="237">
        <v>240</v>
      </c>
      <c r="R119" s="237">
        <v>240</v>
      </c>
      <c r="S119" s="237">
        <v>2</v>
      </c>
      <c r="T119" s="237">
        <v>2</v>
      </c>
      <c r="U119" s="237">
        <v>1</v>
      </c>
      <c r="V119" s="237">
        <v>1712</v>
      </c>
      <c r="W119" s="237">
        <v>1712</v>
      </c>
      <c r="X119" s="237" t="s">
        <v>440</v>
      </c>
    </row>
    <row r="120" spans="2:24" s="257" customFormat="1" x14ac:dyDescent="0.2">
      <c r="B120" s="237" t="s">
        <v>566</v>
      </c>
      <c r="C120" s="237" t="s">
        <v>565</v>
      </c>
      <c r="D120" s="237" t="s">
        <v>2</v>
      </c>
      <c r="E120" s="237">
        <v>2389</v>
      </c>
      <c r="F120" s="279">
        <v>9.3970000000000002</v>
      </c>
      <c r="G120" s="279">
        <v>1.2869999999999999</v>
      </c>
      <c r="H120" s="279">
        <v>6.1347439999999995</v>
      </c>
      <c r="I120" s="279">
        <v>0.77200203142256951</v>
      </c>
      <c r="J120" s="279">
        <v>1.3404382948185309E-2</v>
      </c>
      <c r="K120" s="237">
        <v>6</v>
      </c>
      <c r="L120" s="237">
        <v>58054</v>
      </c>
      <c r="M120" s="237">
        <v>58054</v>
      </c>
      <c r="N120" s="237">
        <v>1335</v>
      </c>
      <c r="O120" s="237">
        <v>1335</v>
      </c>
      <c r="P120" s="237">
        <v>1</v>
      </c>
      <c r="Q120" s="237">
        <v>3360</v>
      </c>
      <c r="R120" s="237">
        <v>3360</v>
      </c>
      <c r="S120" s="237">
        <v>14</v>
      </c>
      <c r="T120" s="237">
        <v>14</v>
      </c>
      <c r="U120" s="237">
        <v>3</v>
      </c>
      <c r="V120" s="237">
        <v>3286</v>
      </c>
      <c r="W120" s="237">
        <v>3286</v>
      </c>
      <c r="X120" s="237" t="s">
        <v>440</v>
      </c>
    </row>
    <row r="121" spans="2:24" s="257" customFormat="1" x14ac:dyDescent="0.2">
      <c r="B121" s="237" t="s">
        <v>567</v>
      </c>
      <c r="C121" s="237" t="s">
        <v>565</v>
      </c>
      <c r="D121" s="237" t="s">
        <v>2</v>
      </c>
      <c r="E121" s="237">
        <v>1121</v>
      </c>
      <c r="F121" s="279">
        <v>5.0049999999999999</v>
      </c>
      <c r="G121" s="279">
        <v>0.90400000000000003</v>
      </c>
      <c r="H121" s="279">
        <v>3.981868</v>
      </c>
      <c r="I121" s="279">
        <v>4.077522974689348</v>
      </c>
      <c r="J121" s="279">
        <v>2.7258276064626535E-2</v>
      </c>
      <c r="K121" s="237">
        <v>8</v>
      </c>
      <c r="L121" s="237">
        <v>194091</v>
      </c>
      <c r="M121" s="237">
        <v>194091</v>
      </c>
      <c r="N121" s="237">
        <v>3159</v>
      </c>
      <c r="O121" s="237">
        <v>3159</v>
      </c>
      <c r="P121" s="237">
        <v>2</v>
      </c>
      <c r="Q121" s="237">
        <v>4325</v>
      </c>
      <c r="R121" s="237">
        <v>4325</v>
      </c>
      <c r="S121" s="237">
        <v>26</v>
      </c>
      <c r="T121" s="237">
        <v>26</v>
      </c>
      <c r="U121" s="237">
        <v>1</v>
      </c>
      <c r="V121" s="237">
        <v>1116</v>
      </c>
      <c r="W121" s="237">
        <v>1116</v>
      </c>
      <c r="X121" s="237" t="s">
        <v>440</v>
      </c>
    </row>
    <row r="122" spans="2:24" s="257" customFormat="1" x14ac:dyDescent="0.2">
      <c r="B122" s="237" t="s">
        <v>568</v>
      </c>
      <c r="C122" s="237" t="s">
        <v>565</v>
      </c>
      <c r="D122" s="237" t="s">
        <v>2</v>
      </c>
      <c r="E122" s="237">
        <v>1470</v>
      </c>
      <c r="F122" s="279">
        <v>5.48</v>
      </c>
      <c r="G122" s="279">
        <v>0.51200000000000001</v>
      </c>
      <c r="H122" s="279">
        <v>3.9247119999999995</v>
      </c>
      <c r="I122" s="279">
        <v>3.6598157215918472</v>
      </c>
      <c r="J122" s="279">
        <v>0.22266787692682766</v>
      </c>
      <c r="K122" s="237">
        <v>5</v>
      </c>
      <c r="L122" s="237">
        <v>305748</v>
      </c>
      <c r="M122" s="237">
        <v>77246</v>
      </c>
      <c r="N122" s="237">
        <v>3062</v>
      </c>
      <c r="O122" s="237">
        <v>1526</v>
      </c>
      <c r="P122" s="237">
        <v>4</v>
      </c>
      <c r="Q122" s="237">
        <v>62007</v>
      </c>
      <c r="R122" s="237">
        <v>62007</v>
      </c>
      <c r="S122" s="237">
        <v>200</v>
      </c>
      <c r="T122" s="237">
        <v>200</v>
      </c>
      <c r="U122" s="237">
        <v>0</v>
      </c>
      <c r="V122" s="237">
        <v>0</v>
      </c>
      <c r="W122" s="237">
        <v>0</v>
      </c>
      <c r="X122" s="237" t="s">
        <v>440</v>
      </c>
    </row>
    <row r="123" spans="2:24" s="257" customFormat="1" x14ac:dyDescent="0.2">
      <c r="B123" s="237" t="s">
        <v>569</v>
      </c>
      <c r="C123" s="237" t="s">
        <v>565</v>
      </c>
      <c r="D123" s="237" t="s">
        <v>2</v>
      </c>
      <c r="E123" s="237">
        <v>875</v>
      </c>
      <c r="F123" s="279">
        <v>6.4550000000000001</v>
      </c>
      <c r="G123" s="279">
        <v>0.34599999999999997</v>
      </c>
      <c r="H123" s="279">
        <v>3.7341920000000002</v>
      </c>
      <c r="I123" s="279">
        <v>0.60303997117902841</v>
      </c>
      <c r="J123" s="279">
        <v>0.19928308245882495</v>
      </c>
      <c r="K123" s="237">
        <v>4</v>
      </c>
      <c r="L123" s="237">
        <v>28440</v>
      </c>
      <c r="M123" s="237">
        <v>4941</v>
      </c>
      <c r="N123" s="237">
        <v>97</v>
      </c>
      <c r="O123" s="237">
        <v>34</v>
      </c>
      <c r="P123" s="237">
        <v>4</v>
      </c>
      <c r="Q123" s="237">
        <v>31328</v>
      </c>
      <c r="R123" s="237">
        <v>31328</v>
      </c>
      <c r="S123" s="237">
        <v>120</v>
      </c>
      <c r="T123" s="237">
        <v>120</v>
      </c>
      <c r="U123" s="237">
        <v>0</v>
      </c>
      <c r="V123" s="237">
        <v>0</v>
      </c>
      <c r="W123" s="237">
        <v>0</v>
      </c>
      <c r="X123" s="237" t="s">
        <v>440</v>
      </c>
    </row>
    <row r="124" spans="2:24" s="257" customFormat="1" x14ac:dyDescent="0.2">
      <c r="B124" s="237" t="s">
        <v>570</v>
      </c>
      <c r="C124" s="237" t="s">
        <v>565</v>
      </c>
      <c r="D124" s="237" t="s">
        <v>2</v>
      </c>
      <c r="E124" s="237">
        <v>737</v>
      </c>
      <c r="F124" s="279">
        <v>1.51</v>
      </c>
      <c r="G124" s="279">
        <v>0.52800000000000002</v>
      </c>
      <c r="H124" s="279">
        <v>3.8485039999999997</v>
      </c>
      <c r="I124" s="279">
        <v>0.10427994830893678</v>
      </c>
      <c r="J124" s="279">
        <v>0</v>
      </c>
      <c r="K124" s="237">
        <v>1</v>
      </c>
      <c r="L124" s="237">
        <v>3278</v>
      </c>
      <c r="M124" s="237">
        <v>3278</v>
      </c>
      <c r="N124" s="237">
        <v>61</v>
      </c>
      <c r="O124" s="237">
        <v>61</v>
      </c>
      <c r="P124" s="237">
        <v>0</v>
      </c>
      <c r="Q124" s="237">
        <v>0</v>
      </c>
      <c r="R124" s="237">
        <v>0</v>
      </c>
      <c r="S124" s="237">
        <v>0</v>
      </c>
      <c r="T124" s="237">
        <v>0</v>
      </c>
      <c r="U124" s="237">
        <v>0</v>
      </c>
      <c r="V124" s="237">
        <v>0</v>
      </c>
      <c r="W124" s="237">
        <v>0</v>
      </c>
      <c r="X124" s="237" t="s">
        <v>440</v>
      </c>
    </row>
    <row r="125" spans="2:24" s="257" customFormat="1" x14ac:dyDescent="0.2">
      <c r="B125" s="237" t="s">
        <v>571</v>
      </c>
      <c r="C125" s="237" t="s">
        <v>565</v>
      </c>
      <c r="D125" s="237" t="s">
        <v>2</v>
      </c>
      <c r="E125" s="237">
        <v>523</v>
      </c>
      <c r="F125" s="279">
        <v>2.1669999999999998</v>
      </c>
      <c r="G125" s="279">
        <v>0.57799999999999996</v>
      </c>
      <c r="H125" s="279">
        <v>3.0483200000000004</v>
      </c>
      <c r="I125" s="279">
        <v>0.80196303444663286</v>
      </c>
      <c r="J125" s="279">
        <v>0.77651397122979082</v>
      </c>
      <c r="K125" s="237">
        <v>1</v>
      </c>
      <c r="L125" s="237">
        <v>22856</v>
      </c>
      <c r="M125" s="237">
        <v>22856</v>
      </c>
      <c r="N125" s="237">
        <v>80</v>
      </c>
      <c r="O125" s="237">
        <v>80</v>
      </c>
      <c r="P125" s="237">
        <v>4</v>
      </c>
      <c r="Q125" s="237">
        <v>73769</v>
      </c>
      <c r="R125" s="237">
        <v>73769</v>
      </c>
      <c r="S125" s="237">
        <v>224</v>
      </c>
      <c r="T125" s="237">
        <v>224</v>
      </c>
      <c r="U125" s="237">
        <v>0</v>
      </c>
      <c r="V125" s="237">
        <v>0</v>
      </c>
      <c r="W125" s="237">
        <v>0</v>
      </c>
      <c r="X125" s="237" t="s">
        <v>440</v>
      </c>
    </row>
    <row r="126" spans="2:24" s="257" customFormat="1" x14ac:dyDescent="0.2">
      <c r="B126" s="237" t="s">
        <v>572</v>
      </c>
      <c r="C126" s="237" t="s">
        <v>573</v>
      </c>
      <c r="D126" s="237" t="s">
        <v>488</v>
      </c>
      <c r="E126" s="237">
        <v>15</v>
      </c>
      <c r="F126" s="279">
        <v>0.32</v>
      </c>
      <c r="G126" s="279">
        <v>0.93899999999999995</v>
      </c>
      <c r="H126" s="279">
        <v>0.27019199999999999</v>
      </c>
      <c r="I126" s="279">
        <v>0</v>
      </c>
      <c r="J126" s="279">
        <v>0.14169599349359996</v>
      </c>
      <c r="K126" s="237">
        <v>0</v>
      </c>
      <c r="L126" s="237">
        <v>0</v>
      </c>
      <c r="M126" s="237">
        <v>0</v>
      </c>
      <c r="N126" s="237">
        <v>0</v>
      </c>
      <c r="O126" s="237">
        <v>0</v>
      </c>
      <c r="P126" s="237">
        <v>4</v>
      </c>
      <c r="Q126" s="237">
        <v>4505</v>
      </c>
      <c r="R126" s="237">
        <v>4505</v>
      </c>
      <c r="S126" s="237">
        <v>11</v>
      </c>
      <c r="T126" s="237">
        <v>11</v>
      </c>
      <c r="U126" s="237">
        <v>1</v>
      </c>
      <c r="V126" s="237">
        <v>2</v>
      </c>
      <c r="W126" s="237">
        <v>2</v>
      </c>
      <c r="X126" s="237" t="s">
        <v>440</v>
      </c>
    </row>
    <row r="127" spans="2:24" s="257" customFormat="1" x14ac:dyDescent="0.2">
      <c r="B127" s="237" t="s">
        <v>574</v>
      </c>
      <c r="C127" s="237" t="s">
        <v>573</v>
      </c>
      <c r="D127" s="237" t="s">
        <v>488</v>
      </c>
      <c r="E127" s="237">
        <v>1899</v>
      </c>
      <c r="F127" s="279">
        <v>12.242000000000001</v>
      </c>
      <c r="G127" s="279">
        <v>17.308</v>
      </c>
      <c r="H127" s="279">
        <v>2.4767600000000001</v>
      </c>
      <c r="I127" s="279">
        <v>5.467144399569606E-2</v>
      </c>
      <c r="J127" s="279">
        <v>0.17114304479968129</v>
      </c>
      <c r="K127" s="237">
        <v>2</v>
      </c>
      <c r="L127" s="237">
        <v>7298</v>
      </c>
      <c r="M127" s="237">
        <v>7298</v>
      </c>
      <c r="N127" s="237">
        <v>36</v>
      </c>
      <c r="O127" s="237">
        <v>36</v>
      </c>
      <c r="P127" s="237">
        <v>4</v>
      </c>
      <c r="Q127" s="237">
        <v>76152</v>
      </c>
      <c r="R127" s="237">
        <v>76152</v>
      </c>
      <c r="S127" s="237">
        <v>194</v>
      </c>
      <c r="T127" s="237">
        <v>194</v>
      </c>
      <c r="U127" s="237">
        <v>4</v>
      </c>
      <c r="V127" s="237">
        <v>7439</v>
      </c>
      <c r="W127" s="237">
        <v>7439</v>
      </c>
      <c r="X127" s="237" t="s">
        <v>440</v>
      </c>
    </row>
    <row r="128" spans="2:24" s="257" customFormat="1" x14ac:dyDescent="0.2">
      <c r="B128" s="237" t="s">
        <v>575</v>
      </c>
      <c r="C128" s="237" t="s">
        <v>576</v>
      </c>
      <c r="D128" s="237" t="s">
        <v>2</v>
      </c>
      <c r="E128" s="237">
        <v>4231</v>
      </c>
      <c r="F128" s="279">
        <v>16.305</v>
      </c>
      <c r="G128" s="279">
        <v>4.1079999999999997</v>
      </c>
      <c r="H128" s="279">
        <v>9.6784159999999986</v>
      </c>
      <c r="I128" s="279">
        <v>2.6331012757053531</v>
      </c>
      <c r="J128" s="279">
        <v>0.15022169845768105</v>
      </c>
      <c r="K128" s="237">
        <v>13</v>
      </c>
      <c r="L128" s="237">
        <v>240915</v>
      </c>
      <c r="M128" s="237">
        <v>239763</v>
      </c>
      <c r="N128" s="237">
        <v>3129</v>
      </c>
      <c r="O128" s="237">
        <v>3128</v>
      </c>
      <c r="P128" s="237">
        <v>6</v>
      </c>
      <c r="Q128" s="237">
        <v>45815</v>
      </c>
      <c r="R128" s="237">
        <v>45815</v>
      </c>
      <c r="S128" s="237">
        <v>167</v>
      </c>
      <c r="T128" s="237">
        <v>167</v>
      </c>
      <c r="U128" s="237">
        <v>3</v>
      </c>
      <c r="V128" s="237">
        <v>5433</v>
      </c>
      <c r="W128" s="237">
        <v>5433</v>
      </c>
      <c r="X128" s="237" t="s">
        <v>440</v>
      </c>
    </row>
    <row r="129" spans="2:24" s="257" customFormat="1" x14ac:dyDescent="0.2">
      <c r="B129" s="237" t="s">
        <v>577</v>
      </c>
      <c r="C129" s="237" t="s">
        <v>576</v>
      </c>
      <c r="D129" s="237" t="s">
        <v>2</v>
      </c>
      <c r="E129" s="237">
        <v>1311</v>
      </c>
      <c r="F129" s="279">
        <v>9.16</v>
      </c>
      <c r="G129" s="279">
        <v>0.78</v>
      </c>
      <c r="H129" s="279">
        <v>7.8113199999999994</v>
      </c>
      <c r="I129" s="279">
        <v>3.390955434351846</v>
      </c>
      <c r="J129" s="279">
        <v>0.39334734463638793</v>
      </c>
      <c r="K129" s="237">
        <v>10</v>
      </c>
      <c r="L129" s="237">
        <v>105063</v>
      </c>
      <c r="M129" s="237">
        <v>98273</v>
      </c>
      <c r="N129" s="237">
        <v>787</v>
      </c>
      <c r="O129" s="237">
        <v>724</v>
      </c>
      <c r="P129" s="237">
        <v>3</v>
      </c>
      <c r="Q129" s="237">
        <v>40624</v>
      </c>
      <c r="R129" s="237">
        <v>40624</v>
      </c>
      <c r="S129" s="237">
        <v>104</v>
      </c>
      <c r="T129" s="237">
        <v>104</v>
      </c>
      <c r="U129" s="237">
        <v>2</v>
      </c>
      <c r="V129" s="237">
        <v>2205</v>
      </c>
      <c r="W129" s="237">
        <v>2205</v>
      </c>
      <c r="X129" s="237" t="s">
        <v>440</v>
      </c>
    </row>
    <row r="130" spans="2:24" s="257" customFormat="1" x14ac:dyDescent="0.2">
      <c r="B130" s="237" t="s">
        <v>578</v>
      </c>
      <c r="C130" s="237" t="s">
        <v>576</v>
      </c>
      <c r="D130" s="237" t="s">
        <v>2</v>
      </c>
      <c r="E130" s="237">
        <v>4533</v>
      </c>
      <c r="F130" s="279">
        <v>16.175000000000001</v>
      </c>
      <c r="G130" s="279">
        <v>1.1339999999999999</v>
      </c>
      <c r="H130" s="279">
        <v>7.2397599999999995</v>
      </c>
      <c r="I130" s="279">
        <v>4.8890176258011797</v>
      </c>
      <c r="J130" s="279">
        <v>2.27518879753381E-2</v>
      </c>
      <c r="K130" s="237">
        <v>15</v>
      </c>
      <c r="L130" s="237">
        <v>546665</v>
      </c>
      <c r="M130" s="237">
        <v>546665</v>
      </c>
      <c r="N130" s="237">
        <v>10682</v>
      </c>
      <c r="O130" s="237">
        <v>10682</v>
      </c>
      <c r="P130" s="237">
        <v>3</v>
      </c>
      <c r="Q130" s="237">
        <v>8480</v>
      </c>
      <c r="R130" s="237">
        <v>8480</v>
      </c>
      <c r="S130" s="237">
        <v>38</v>
      </c>
      <c r="T130" s="237">
        <v>38</v>
      </c>
      <c r="U130" s="237">
        <v>5</v>
      </c>
      <c r="V130" s="237">
        <v>6968</v>
      </c>
      <c r="W130" s="237">
        <v>6968</v>
      </c>
      <c r="X130" s="237" t="s">
        <v>440</v>
      </c>
    </row>
    <row r="131" spans="2:24" s="257" customFormat="1" x14ac:dyDescent="0.2">
      <c r="B131" s="237" t="s">
        <v>579</v>
      </c>
      <c r="C131" s="237" t="s">
        <v>576</v>
      </c>
      <c r="D131" s="237" t="s">
        <v>2</v>
      </c>
      <c r="E131" s="237">
        <v>2592</v>
      </c>
      <c r="F131" s="279">
        <v>11.243</v>
      </c>
      <c r="G131" s="279">
        <v>1.3340000000000001</v>
      </c>
      <c r="H131" s="279">
        <v>5.7537039999999999</v>
      </c>
      <c r="I131" s="279">
        <v>1.0327820646313177</v>
      </c>
      <c r="J131" s="279">
        <v>0.13568695312186893</v>
      </c>
      <c r="K131" s="237">
        <v>7</v>
      </c>
      <c r="L131" s="237">
        <v>108569</v>
      </c>
      <c r="M131" s="237">
        <v>108569</v>
      </c>
      <c r="N131" s="237">
        <v>397</v>
      </c>
      <c r="O131" s="237">
        <v>397</v>
      </c>
      <c r="P131" s="237">
        <v>7</v>
      </c>
      <c r="Q131" s="237">
        <v>47546</v>
      </c>
      <c r="R131" s="237">
        <v>47546</v>
      </c>
      <c r="S131" s="237">
        <v>170</v>
      </c>
      <c r="T131" s="237">
        <v>170</v>
      </c>
      <c r="U131" s="237">
        <v>4</v>
      </c>
      <c r="V131" s="237">
        <v>6690</v>
      </c>
      <c r="W131" s="237">
        <v>6690</v>
      </c>
      <c r="X131" s="237" t="s">
        <v>440</v>
      </c>
    </row>
    <row r="132" spans="2:24" s="257" customFormat="1" x14ac:dyDescent="0.2">
      <c r="B132" s="237" t="s">
        <v>580</v>
      </c>
      <c r="C132" s="237" t="s">
        <v>576</v>
      </c>
      <c r="D132" s="237" t="s">
        <v>2</v>
      </c>
      <c r="E132" s="237">
        <v>638</v>
      </c>
      <c r="F132" s="279">
        <v>6.5119999999999996</v>
      </c>
      <c r="G132" s="279">
        <v>1.254</v>
      </c>
      <c r="H132" s="279">
        <v>9.4116879999999998</v>
      </c>
      <c r="I132" s="279">
        <v>9.6519939122437215</v>
      </c>
      <c r="J132" s="279">
        <v>2.7294701063089626</v>
      </c>
      <c r="K132" s="237">
        <v>9</v>
      </c>
      <c r="L132" s="237">
        <v>109303</v>
      </c>
      <c r="M132" s="237">
        <v>105177</v>
      </c>
      <c r="N132" s="237">
        <v>1538</v>
      </c>
      <c r="O132" s="237">
        <v>1507</v>
      </c>
      <c r="P132" s="237">
        <v>8</v>
      </c>
      <c r="Q132" s="237">
        <v>103032</v>
      </c>
      <c r="R132" s="237">
        <v>103032</v>
      </c>
      <c r="S132" s="237">
        <v>202</v>
      </c>
      <c r="T132" s="237">
        <v>202</v>
      </c>
      <c r="U132" s="237">
        <v>0</v>
      </c>
      <c r="V132" s="237">
        <v>0</v>
      </c>
      <c r="W132" s="237">
        <v>0</v>
      </c>
      <c r="X132" s="237" t="s">
        <v>479</v>
      </c>
    </row>
    <row r="133" spans="2:24" s="257" customFormat="1" x14ac:dyDescent="0.2">
      <c r="B133" s="237" t="s">
        <v>581</v>
      </c>
      <c r="C133" s="237" t="s">
        <v>576</v>
      </c>
      <c r="D133" s="237" t="s">
        <v>2</v>
      </c>
      <c r="E133" s="237">
        <v>17</v>
      </c>
      <c r="F133" s="279">
        <v>0</v>
      </c>
      <c r="G133" s="279">
        <v>4.0279999999999996</v>
      </c>
      <c r="H133" s="279">
        <v>4.4581679999999997</v>
      </c>
      <c r="I133" s="279">
        <v>0</v>
      </c>
      <c r="J133" s="279">
        <v>0</v>
      </c>
      <c r="K133" s="237">
        <v>0</v>
      </c>
      <c r="L133" s="237">
        <v>0</v>
      </c>
      <c r="M133" s="237">
        <v>0</v>
      </c>
      <c r="N133" s="237">
        <v>0</v>
      </c>
      <c r="O133" s="237">
        <v>0</v>
      </c>
      <c r="P133" s="237">
        <v>0</v>
      </c>
      <c r="Q133" s="237">
        <v>0</v>
      </c>
      <c r="R133" s="237">
        <v>0</v>
      </c>
      <c r="S133" s="237">
        <v>0</v>
      </c>
      <c r="T133" s="237">
        <v>0</v>
      </c>
      <c r="U133" s="237">
        <v>0</v>
      </c>
      <c r="V133" s="237">
        <v>0</v>
      </c>
      <c r="W133" s="237">
        <v>0</v>
      </c>
      <c r="X133" s="237" t="s">
        <v>440</v>
      </c>
    </row>
    <row r="134" spans="2:24" s="257" customFormat="1" x14ac:dyDescent="0.2">
      <c r="B134" s="237" t="s">
        <v>582</v>
      </c>
      <c r="C134" s="237" t="s">
        <v>576</v>
      </c>
      <c r="D134" s="237" t="s">
        <v>2</v>
      </c>
      <c r="E134" s="237">
        <v>593</v>
      </c>
      <c r="F134" s="279">
        <v>2.5630000000000002</v>
      </c>
      <c r="G134" s="279">
        <v>2.6619999999999999</v>
      </c>
      <c r="H134" s="279">
        <v>7.506488</v>
      </c>
      <c r="I134" s="279">
        <v>4.5288636342583688</v>
      </c>
      <c r="J134" s="279">
        <v>0</v>
      </c>
      <c r="K134" s="237">
        <v>1</v>
      </c>
      <c r="L134" s="237">
        <v>45113</v>
      </c>
      <c r="M134" s="237">
        <v>45113</v>
      </c>
      <c r="N134" s="237">
        <v>789</v>
      </c>
      <c r="O134" s="237">
        <v>789</v>
      </c>
      <c r="P134" s="237">
        <v>0</v>
      </c>
      <c r="Q134" s="237">
        <v>0</v>
      </c>
      <c r="R134" s="237">
        <v>0</v>
      </c>
      <c r="S134" s="237">
        <v>0</v>
      </c>
      <c r="T134" s="237">
        <v>0</v>
      </c>
      <c r="U134" s="237">
        <v>0</v>
      </c>
      <c r="V134" s="237">
        <v>0</v>
      </c>
      <c r="W134" s="237">
        <v>0</v>
      </c>
      <c r="X134" s="237" t="s">
        <v>440</v>
      </c>
    </row>
    <row r="135" spans="2:24" s="257" customFormat="1" x14ac:dyDescent="0.2">
      <c r="B135" s="237" t="s">
        <v>583</v>
      </c>
      <c r="C135" s="237" t="s">
        <v>576</v>
      </c>
      <c r="D135" s="237" t="s">
        <v>2</v>
      </c>
      <c r="E135" s="237">
        <v>2555</v>
      </c>
      <c r="F135" s="279">
        <v>7.1689999999999996</v>
      </c>
      <c r="G135" s="279">
        <v>4.4859999999999998</v>
      </c>
      <c r="H135" s="279">
        <v>8.1923600000000008</v>
      </c>
      <c r="I135" s="279">
        <v>10.447247442109784</v>
      </c>
      <c r="J135" s="279">
        <v>0.44411335132072616</v>
      </c>
      <c r="K135" s="237">
        <v>10</v>
      </c>
      <c r="L135" s="237">
        <v>530867</v>
      </c>
      <c r="M135" s="237">
        <v>529298</v>
      </c>
      <c r="N135" s="237">
        <v>3519</v>
      </c>
      <c r="O135" s="237">
        <v>3506</v>
      </c>
      <c r="P135" s="237">
        <v>9</v>
      </c>
      <c r="Q135" s="237">
        <v>75224</v>
      </c>
      <c r="R135" s="237">
        <v>75224</v>
      </c>
      <c r="S135" s="237">
        <v>317</v>
      </c>
      <c r="T135" s="237">
        <v>317</v>
      </c>
      <c r="U135" s="237">
        <v>3</v>
      </c>
      <c r="V135" s="237">
        <v>5133</v>
      </c>
      <c r="W135" s="237">
        <v>5133</v>
      </c>
      <c r="X135" s="237" t="s">
        <v>440</v>
      </c>
    </row>
    <row r="136" spans="2:24" s="257" customFormat="1" x14ac:dyDescent="0.2">
      <c r="B136" s="237" t="s">
        <v>584</v>
      </c>
      <c r="C136" s="237" t="s">
        <v>576</v>
      </c>
      <c r="D136" s="237" t="s">
        <v>2</v>
      </c>
      <c r="E136" s="237">
        <v>2022</v>
      </c>
      <c r="F136" s="279">
        <v>6.4029999999999996</v>
      </c>
      <c r="G136" s="279">
        <v>2.0259999999999998</v>
      </c>
      <c r="H136" s="279">
        <v>7.1635519999999993</v>
      </c>
      <c r="I136" s="279">
        <v>3.2729891088103522</v>
      </c>
      <c r="J136" s="279">
        <v>0.673664598641881</v>
      </c>
      <c r="K136" s="237">
        <v>7</v>
      </c>
      <c r="L136" s="237">
        <v>139353</v>
      </c>
      <c r="M136" s="237">
        <v>139353</v>
      </c>
      <c r="N136" s="237">
        <v>4317</v>
      </c>
      <c r="O136" s="237">
        <v>4317</v>
      </c>
      <c r="P136" s="237">
        <v>8</v>
      </c>
      <c r="Q136" s="237">
        <v>95608</v>
      </c>
      <c r="R136" s="237">
        <v>95608</v>
      </c>
      <c r="S136" s="237">
        <v>352</v>
      </c>
      <c r="T136" s="237">
        <v>352</v>
      </c>
      <c r="U136" s="237">
        <v>6</v>
      </c>
      <c r="V136" s="237">
        <v>8523</v>
      </c>
      <c r="W136" s="237">
        <v>8523</v>
      </c>
      <c r="X136" s="237" t="s">
        <v>440</v>
      </c>
    </row>
    <row r="137" spans="2:24" s="257" customFormat="1" x14ac:dyDescent="0.2">
      <c r="B137" s="237" t="s">
        <v>585</v>
      </c>
      <c r="C137" s="237" t="s">
        <v>576</v>
      </c>
      <c r="D137" s="237" t="s">
        <v>2</v>
      </c>
      <c r="E137" s="237">
        <v>1993</v>
      </c>
      <c r="F137" s="279">
        <v>8.1280000000000001</v>
      </c>
      <c r="G137" s="279">
        <v>2.5630000000000002</v>
      </c>
      <c r="H137" s="279">
        <v>3.6198799999999998</v>
      </c>
      <c r="I137" s="279">
        <v>0.68024705517012651</v>
      </c>
      <c r="J137" s="279">
        <v>7.1316402527543205E-2</v>
      </c>
      <c r="K137" s="237">
        <v>5</v>
      </c>
      <c r="L137" s="237">
        <v>61294</v>
      </c>
      <c r="M137" s="237">
        <v>54467</v>
      </c>
      <c r="N137" s="237">
        <v>475</v>
      </c>
      <c r="O137" s="237">
        <v>261</v>
      </c>
      <c r="P137" s="237">
        <v>2</v>
      </c>
      <c r="Q137" s="237">
        <v>21420</v>
      </c>
      <c r="R137" s="237">
        <v>21420</v>
      </c>
      <c r="S137" s="237">
        <v>36</v>
      </c>
      <c r="T137" s="237">
        <v>36</v>
      </c>
      <c r="U137" s="237">
        <v>1</v>
      </c>
      <c r="V137" s="237">
        <v>1940</v>
      </c>
      <c r="W137" s="237">
        <v>1940</v>
      </c>
      <c r="X137" s="237" t="s">
        <v>440</v>
      </c>
    </row>
    <row r="138" spans="2:24" s="257" customFormat="1" x14ac:dyDescent="0.2">
      <c r="B138" s="237" t="s">
        <v>586</v>
      </c>
      <c r="C138" s="237" t="s">
        <v>587</v>
      </c>
      <c r="D138" s="237" t="s">
        <v>2</v>
      </c>
      <c r="E138" s="237">
        <v>1064</v>
      </c>
      <c r="F138" s="279">
        <v>3.714</v>
      </c>
      <c r="G138" s="279">
        <v>1.68</v>
      </c>
      <c r="H138" s="279">
        <v>4.5534280000000003</v>
      </c>
      <c r="I138" s="279">
        <v>4.5953257563767381E-3</v>
      </c>
      <c r="J138" s="279">
        <v>0.22891134349206915</v>
      </c>
      <c r="K138" s="237">
        <v>0</v>
      </c>
      <c r="L138" s="237">
        <v>172</v>
      </c>
      <c r="M138" s="237">
        <v>172</v>
      </c>
      <c r="N138" s="237">
        <v>2</v>
      </c>
      <c r="O138" s="237">
        <v>2</v>
      </c>
      <c r="P138" s="237">
        <v>1</v>
      </c>
      <c r="Q138" s="237">
        <v>28560</v>
      </c>
      <c r="R138" s="237">
        <v>28560</v>
      </c>
      <c r="S138" s="237">
        <v>112</v>
      </c>
      <c r="T138" s="237">
        <v>112</v>
      </c>
      <c r="U138" s="237">
        <v>0</v>
      </c>
      <c r="V138" s="237">
        <v>0</v>
      </c>
      <c r="W138" s="237">
        <v>0</v>
      </c>
      <c r="X138" s="237" t="s">
        <v>440</v>
      </c>
    </row>
    <row r="139" spans="2:24" s="257" customFormat="1" x14ac:dyDescent="0.2">
      <c r="B139" s="237" t="s">
        <v>588</v>
      </c>
      <c r="C139" s="237" t="s">
        <v>587</v>
      </c>
      <c r="D139" s="237" t="s">
        <v>2</v>
      </c>
      <c r="E139" s="237">
        <v>1159</v>
      </c>
      <c r="F139" s="279">
        <v>2.9449999999999998</v>
      </c>
      <c r="G139" s="279">
        <v>0.26300000000000001</v>
      </c>
      <c r="H139" s="279">
        <v>2.9340080000000004</v>
      </c>
      <c r="I139" s="279">
        <v>0.21158071732179326</v>
      </c>
      <c r="J139" s="279">
        <v>4.3204230423054782E-2</v>
      </c>
      <c r="K139" s="237">
        <v>1</v>
      </c>
      <c r="L139" s="237">
        <v>15867</v>
      </c>
      <c r="M139" s="237">
        <v>15867</v>
      </c>
      <c r="N139" s="237">
        <v>70</v>
      </c>
      <c r="O139" s="237">
        <v>70</v>
      </c>
      <c r="P139" s="237">
        <v>1</v>
      </c>
      <c r="Q139" s="237">
        <v>10800</v>
      </c>
      <c r="R139" s="237">
        <v>10800</v>
      </c>
      <c r="S139" s="237">
        <v>30</v>
      </c>
      <c r="T139" s="237">
        <v>30</v>
      </c>
      <c r="U139" s="237">
        <v>0</v>
      </c>
      <c r="V139" s="237">
        <v>0</v>
      </c>
      <c r="W139" s="237">
        <v>0</v>
      </c>
      <c r="X139" s="237" t="s">
        <v>440</v>
      </c>
    </row>
    <row r="140" spans="2:24" s="257" customFormat="1" x14ac:dyDescent="0.2">
      <c r="B140" s="237" t="s">
        <v>589</v>
      </c>
      <c r="C140" s="237" t="s">
        <v>587</v>
      </c>
      <c r="D140" s="237" t="s">
        <v>2</v>
      </c>
      <c r="E140" s="237">
        <v>1032</v>
      </c>
      <c r="F140" s="279">
        <v>3.6589999999999998</v>
      </c>
      <c r="G140" s="279">
        <v>1.147</v>
      </c>
      <c r="H140" s="279">
        <v>4.5915319999999999</v>
      </c>
      <c r="I140" s="279">
        <v>8.0676844699231781E-2</v>
      </c>
      <c r="J140" s="279">
        <v>0.10430003328772558</v>
      </c>
      <c r="K140" s="237">
        <v>1</v>
      </c>
      <c r="L140" s="237">
        <v>3200</v>
      </c>
      <c r="M140" s="237">
        <v>3200</v>
      </c>
      <c r="N140" s="237">
        <v>38</v>
      </c>
      <c r="O140" s="237">
        <v>38</v>
      </c>
      <c r="P140" s="237">
        <v>3</v>
      </c>
      <c r="Q140" s="237">
        <v>13790</v>
      </c>
      <c r="R140" s="237">
        <v>13790</v>
      </c>
      <c r="S140" s="237">
        <v>64</v>
      </c>
      <c r="T140" s="237">
        <v>64</v>
      </c>
      <c r="U140" s="237">
        <v>0</v>
      </c>
      <c r="V140" s="237">
        <v>0</v>
      </c>
      <c r="W140" s="237">
        <v>0</v>
      </c>
      <c r="X140" s="237" t="s">
        <v>440</v>
      </c>
    </row>
    <row r="141" spans="2:24" s="257" customFormat="1" x14ac:dyDescent="0.2">
      <c r="B141" s="237" t="s">
        <v>590</v>
      </c>
      <c r="C141" s="237" t="s">
        <v>587</v>
      </c>
      <c r="D141" s="237" t="s">
        <v>2</v>
      </c>
      <c r="E141" s="237">
        <v>0</v>
      </c>
      <c r="F141" s="279">
        <v>0</v>
      </c>
      <c r="G141" s="279">
        <v>4.7E-2</v>
      </c>
      <c r="H141" s="279">
        <v>0</v>
      </c>
      <c r="I141" s="279">
        <v>0</v>
      </c>
      <c r="J141" s="279">
        <v>0</v>
      </c>
      <c r="K141" s="237">
        <v>0</v>
      </c>
      <c r="L141" s="237">
        <v>0</v>
      </c>
      <c r="M141" s="237">
        <v>0</v>
      </c>
      <c r="N141" s="237">
        <v>0</v>
      </c>
      <c r="O141" s="237">
        <v>0</v>
      </c>
      <c r="P141" s="237">
        <v>0</v>
      </c>
      <c r="Q141" s="237">
        <v>0</v>
      </c>
      <c r="R141" s="237">
        <v>0</v>
      </c>
      <c r="S141" s="237">
        <v>0</v>
      </c>
      <c r="T141" s="237">
        <v>0</v>
      </c>
      <c r="U141" s="237">
        <v>0</v>
      </c>
      <c r="V141" s="237">
        <v>0</v>
      </c>
      <c r="W141" s="237">
        <v>0</v>
      </c>
      <c r="X141" s="237" t="s">
        <v>440</v>
      </c>
    </row>
    <row r="142" spans="2:24" s="257" customFormat="1" x14ac:dyDescent="0.2">
      <c r="B142" s="237" t="s">
        <v>591</v>
      </c>
      <c r="C142" s="237" t="s">
        <v>587</v>
      </c>
      <c r="D142" s="237" t="s">
        <v>2</v>
      </c>
      <c r="E142" s="237">
        <v>1229</v>
      </c>
      <c r="F142" s="279">
        <v>3.6760000000000002</v>
      </c>
      <c r="G142" s="279">
        <v>1.17</v>
      </c>
      <c r="H142" s="279">
        <v>3.0673719999999998</v>
      </c>
      <c r="I142" s="279">
        <v>1.0003781086233343</v>
      </c>
      <c r="J142" s="279">
        <v>0.18505358633697855</v>
      </c>
      <c r="K142" s="237">
        <v>5</v>
      </c>
      <c r="L142" s="237">
        <v>95063</v>
      </c>
      <c r="M142" s="237">
        <v>95063</v>
      </c>
      <c r="N142" s="237">
        <v>1356</v>
      </c>
      <c r="O142" s="237">
        <v>1356</v>
      </c>
      <c r="P142" s="237">
        <v>4</v>
      </c>
      <c r="Q142" s="237">
        <v>58617</v>
      </c>
      <c r="R142" s="237">
        <v>58617</v>
      </c>
      <c r="S142" s="237">
        <v>162</v>
      </c>
      <c r="T142" s="237">
        <v>162</v>
      </c>
      <c r="U142" s="237">
        <v>0</v>
      </c>
      <c r="V142" s="237">
        <v>0</v>
      </c>
      <c r="W142" s="237">
        <v>0</v>
      </c>
      <c r="X142" s="237" t="s">
        <v>440</v>
      </c>
    </row>
    <row r="143" spans="2:24" s="257" customFormat="1" x14ac:dyDescent="0.2">
      <c r="B143" s="237" t="s">
        <v>592</v>
      </c>
      <c r="C143" s="237" t="s">
        <v>587</v>
      </c>
      <c r="D143" s="237" t="s">
        <v>2</v>
      </c>
      <c r="E143" s="237">
        <v>1419</v>
      </c>
      <c r="F143" s="279">
        <v>5.6130000000000004</v>
      </c>
      <c r="G143" s="279">
        <v>1.2629999999999999</v>
      </c>
      <c r="H143" s="279">
        <v>5.1249880000000001</v>
      </c>
      <c r="I143" s="279">
        <v>1.252778064896706</v>
      </c>
      <c r="J143" s="279">
        <v>0</v>
      </c>
      <c r="K143" s="237">
        <v>7</v>
      </c>
      <c r="L143" s="237">
        <v>76115</v>
      </c>
      <c r="M143" s="237">
        <v>76115</v>
      </c>
      <c r="N143" s="237">
        <v>1654</v>
      </c>
      <c r="O143" s="237">
        <v>1654</v>
      </c>
      <c r="P143" s="237">
        <v>0</v>
      </c>
      <c r="Q143" s="237">
        <v>0</v>
      </c>
      <c r="R143" s="237">
        <v>0</v>
      </c>
      <c r="S143" s="237">
        <v>0</v>
      </c>
      <c r="T143" s="237">
        <v>0</v>
      </c>
      <c r="U143" s="237">
        <v>0</v>
      </c>
      <c r="V143" s="237">
        <v>0</v>
      </c>
      <c r="W143" s="237">
        <v>0</v>
      </c>
      <c r="X143" s="237" t="s">
        <v>440</v>
      </c>
    </row>
    <row r="144" spans="2:24" s="257" customFormat="1" x14ac:dyDescent="0.2">
      <c r="B144" s="237" t="s">
        <v>593</v>
      </c>
      <c r="C144" s="237" t="s">
        <v>587</v>
      </c>
      <c r="D144" s="237" t="s">
        <v>2</v>
      </c>
      <c r="E144" s="237">
        <v>1547</v>
      </c>
      <c r="F144" s="279">
        <v>4.4009999999999998</v>
      </c>
      <c r="G144" s="279">
        <v>1.145</v>
      </c>
      <c r="H144" s="279">
        <v>4.5153239999999997</v>
      </c>
      <c r="I144" s="279">
        <v>2.9800932164126812</v>
      </c>
      <c r="J144" s="279">
        <v>1.0213682698865124E-2</v>
      </c>
      <c r="K144" s="237">
        <v>3</v>
      </c>
      <c r="L144" s="237">
        <v>183818</v>
      </c>
      <c r="M144" s="237">
        <v>183818</v>
      </c>
      <c r="N144" s="237">
        <v>3138</v>
      </c>
      <c r="O144" s="237">
        <v>3138</v>
      </c>
      <c r="P144" s="237">
        <v>1</v>
      </c>
      <c r="Q144" s="237">
        <v>2100</v>
      </c>
      <c r="R144" s="237">
        <v>2100</v>
      </c>
      <c r="S144" s="237">
        <v>12</v>
      </c>
      <c r="T144" s="237">
        <v>12</v>
      </c>
      <c r="U144" s="237">
        <v>1</v>
      </c>
      <c r="V144" s="237">
        <v>1552</v>
      </c>
      <c r="W144" s="237">
        <v>1552</v>
      </c>
      <c r="X144" s="237" t="s">
        <v>440</v>
      </c>
    </row>
    <row r="145" spans="2:24" s="257" customFormat="1" x14ac:dyDescent="0.2">
      <c r="B145" s="237" t="s">
        <v>594</v>
      </c>
      <c r="C145" s="237" t="s">
        <v>587</v>
      </c>
      <c r="D145" s="237" t="s">
        <v>2</v>
      </c>
      <c r="E145" s="237">
        <v>701</v>
      </c>
      <c r="F145" s="279">
        <v>3.1890000000000001</v>
      </c>
      <c r="G145" s="279">
        <v>0.42199999999999999</v>
      </c>
      <c r="H145" s="279">
        <v>1.9242519999999999</v>
      </c>
      <c r="I145" s="279">
        <v>0.72238407097762658</v>
      </c>
      <c r="J145" s="279">
        <v>0</v>
      </c>
      <c r="K145" s="237">
        <v>5</v>
      </c>
      <c r="L145" s="237">
        <v>58195</v>
      </c>
      <c r="M145" s="237">
        <v>58195</v>
      </c>
      <c r="N145" s="237">
        <v>1396</v>
      </c>
      <c r="O145" s="237">
        <v>1396</v>
      </c>
      <c r="P145" s="237">
        <v>0</v>
      </c>
      <c r="Q145" s="237">
        <v>0</v>
      </c>
      <c r="R145" s="237">
        <v>0</v>
      </c>
      <c r="S145" s="237">
        <v>0</v>
      </c>
      <c r="T145" s="237">
        <v>0</v>
      </c>
      <c r="U145" s="237">
        <v>2</v>
      </c>
      <c r="V145" s="237">
        <v>887</v>
      </c>
      <c r="W145" s="237">
        <v>887</v>
      </c>
      <c r="X145" s="237" t="s">
        <v>440</v>
      </c>
    </row>
    <row r="146" spans="2:24" s="257" customFormat="1" x14ac:dyDescent="0.2">
      <c r="B146" s="237" t="s">
        <v>595</v>
      </c>
      <c r="C146" s="237" t="s">
        <v>587</v>
      </c>
      <c r="D146" s="237" t="s">
        <v>2</v>
      </c>
      <c r="E146" s="237">
        <v>809</v>
      </c>
      <c r="F146" s="279">
        <v>3.5750000000000002</v>
      </c>
      <c r="G146" s="279">
        <v>0.51300000000000001</v>
      </c>
      <c r="H146" s="279">
        <v>2.648228</v>
      </c>
      <c r="I146" s="279">
        <v>1.8047093586160266E-2</v>
      </c>
      <c r="J146" s="279">
        <v>7.388899404894211E-3</v>
      </c>
      <c r="K146" s="237">
        <v>0</v>
      </c>
      <c r="L146" s="237">
        <v>1231</v>
      </c>
      <c r="M146" s="237">
        <v>990</v>
      </c>
      <c r="N146" s="237">
        <v>10</v>
      </c>
      <c r="O146" s="237">
        <v>9</v>
      </c>
      <c r="P146" s="237">
        <v>1</v>
      </c>
      <c r="Q146" s="237">
        <v>1680</v>
      </c>
      <c r="R146" s="237">
        <v>1680</v>
      </c>
      <c r="S146" s="237">
        <v>8</v>
      </c>
      <c r="T146" s="237">
        <v>8</v>
      </c>
      <c r="U146" s="237">
        <v>0</v>
      </c>
      <c r="V146" s="237">
        <v>0</v>
      </c>
      <c r="W146" s="237">
        <v>0</v>
      </c>
      <c r="X146" s="237" t="s">
        <v>440</v>
      </c>
    </row>
    <row r="147" spans="2:24" s="257" customFormat="1" x14ac:dyDescent="0.2">
      <c r="B147" s="237" t="s">
        <v>596</v>
      </c>
      <c r="C147" s="237" t="s">
        <v>587</v>
      </c>
      <c r="D147" s="237" t="s">
        <v>2</v>
      </c>
      <c r="E147" s="237">
        <v>1727</v>
      </c>
      <c r="F147" s="279">
        <v>3.4470000000000001</v>
      </c>
      <c r="G147" s="279">
        <v>2.6379999999999999</v>
      </c>
      <c r="H147" s="279">
        <v>9.6403119999999998</v>
      </c>
      <c r="I147" s="279">
        <v>0.23731305463795735</v>
      </c>
      <c r="J147" s="279">
        <v>6.4706166590278918E-2</v>
      </c>
      <c r="K147" s="237">
        <v>2</v>
      </c>
      <c r="L147" s="237">
        <v>6233</v>
      </c>
      <c r="M147" s="237">
        <v>6233</v>
      </c>
      <c r="N147" s="237">
        <v>58</v>
      </c>
      <c r="O147" s="237">
        <v>58</v>
      </c>
      <c r="P147" s="237">
        <v>1</v>
      </c>
      <c r="Q147" s="237">
        <v>5665</v>
      </c>
      <c r="R147" s="237">
        <v>5665</v>
      </c>
      <c r="S147" s="237">
        <v>11</v>
      </c>
      <c r="T147" s="237">
        <v>11</v>
      </c>
      <c r="U147" s="237">
        <v>0</v>
      </c>
      <c r="V147" s="237">
        <v>0</v>
      </c>
      <c r="W147" s="237">
        <v>0</v>
      </c>
      <c r="X147" s="237" t="s">
        <v>440</v>
      </c>
    </row>
    <row r="148" spans="2:24" s="257" customFormat="1" x14ac:dyDescent="0.2">
      <c r="B148" s="237" t="s">
        <v>597</v>
      </c>
      <c r="C148" s="237" t="s">
        <v>598</v>
      </c>
      <c r="D148" s="237" t="s">
        <v>2</v>
      </c>
      <c r="E148" s="237">
        <v>2988</v>
      </c>
      <c r="F148" s="279">
        <v>10.625999999999999</v>
      </c>
      <c r="G148" s="279">
        <v>3.3479999999999999</v>
      </c>
      <c r="H148" s="279">
        <v>9.7546239999999997</v>
      </c>
      <c r="I148" s="279">
        <v>2.1377137042380818</v>
      </c>
      <c r="J148" s="279">
        <v>0.32580007088339186</v>
      </c>
      <c r="K148" s="237">
        <v>5</v>
      </c>
      <c r="L148" s="237">
        <v>135420</v>
      </c>
      <c r="M148" s="237">
        <v>135420</v>
      </c>
      <c r="N148" s="237">
        <v>3662</v>
      </c>
      <c r="O148" s="237">
        <v>3662</v>
      </c>
      <c r="P148" s="237">
        <v>5</v>
      </c>
      <c r="Q148" s="237">
        <v>68796</v>
      </c>
      <c r="R148" s="237">
        <v>68796</v>
      </c>
      <c r="S148" s="237">
        <v>208</v>
      </c>
      <c r="T148" s="237">
        <v>208</v>
      </c>
      <c r="U148" s="237">
        <v>5</v>
      </c>
      <c r="V148" s="237">
        <v>12264</v>
      </c>
      <c r="W148" s="237">
        <v>12264</v>
      </c>
      <c r="X148" s="237" t="s">
        <v>440</v>
      </c>
    </row>
    <row r="149" spans="2:24" s="257" customFormat="1" x14ac:dyDescent="0.2">
      <c r="B149" s="237" t="s">
        <v>599</v>
      </c>
      <c r="C149" s="237" t="s">
        <v>598</v>
      </c>
      <c r="D149" s="237" t="s">
        <v>2</v>
      </c>
      <c r="E149" s="237">
        <v>1568</v>
      </c>
      <c r="F149" s="279">
        <v>3.3759999999999999</v>
      </c>
      <c r="G149" s="279">
        <v>1.946</v>
      </c>
      <c r="H149" s="279">
        <v>8.1542560000000002</v>
      </c>
      <c r="I149" s="279">
        <v>9.8619591910627875</v>
      </c>
      <c r="J149" s="279">
        <v>0.30754468937536855</v>
      </c>
      <c r="K149" s="237">
        <v>3</v>
      </c>
      <c r="L149" s="237">
        <v>226263</v>
      </c>
      <c r="M149" s="237">
        <v>226263</v>
      </c>
      <c r="N149" s="237">
        <v>314</v>
      </c>
      <c r="O149" s="237">
        <v>314</v>
      </c>
      <c r="P149" s="237">
        <v>1</v>
      </c>
      <c r="Q149" s="237">
        <v>23520</v>
      </c>
      <c r="R149" s="237">
        <v>23520</v>
      </c>
      <c r="S149" s="237">
        <v>56</v>
      </c>
      <c r="T149" s="237">
        <v>56</v>
      </c>
      <c r="U149" s="237">
        <v>2</v>
      </c>
      <c r="V149" s="237">
        <v>3059</v>
      </c>
      <c r="W149" s="237">
        <v>3059</v>
      </c>
      <c r="X149" s="237" t="s">
        <v>440</v>
      </c>
    </row>
    <row r="150" spans="2:24" s="257" customFormat="1" x14ac:dyDescent="0.2">
      <c r="B150" s="237" t="s">
        <v>600</v>
      </c>
      <c r="C150" s="237" t="s">
        <v>598</v>
      </c>
      <c r="D150" s="237" t="s">
        <v>2</v>
      </c>
      <c r="E150" s="237">
        <v>0</v>
      </c>
      <c r="F150" s="279">
        <v>0</v>
      </c>
      <c r="G150" s="279">
        <v>6.7000000000000004E-2</v>
      </c>
      <c r="H150" s="279">
        <v>0</v>
      </c>
      <c r="I150" s="279">
        <v>0</v>
      </c>
      <c r="J150" s="279">
        <v>0</v>
      </c>
      <c r="K150" s="237">
        <v>0</v>
      </c>
      <c r="L150" s="237">
        <v>0</v>
      </c>
      <c r="M150" s="237">
        <v>0</v>
      </c>
      <c r="N150" s="237">
        <v>0</v>
      </c>
      <c r="O150" s="237">
        <v>0</v>
      </c>
      <c r="P150" s="237">
        <v>0</v>
      </c>
      <c r="Q150" s="237">
        <v>0</v>
      </c>
      <c r="R150" s="237">
        <v>0</v>
      </c>
      <c r="S150" s="237">
        <v>0</v>
      </c>
      <c r="T150" s="237">
        <v>0</v>
      </c>
      <c r="U150" s="237">
        <v>0</v>
      </c>
      <c r="V150" s="237">
        <v>0</v>
      </c>
      <c r="W150" s="237">
        <v>0</v>
      </c>
      <c r="X150" s="237" t="s">
        <v>440</v>
      </c>
    </row>
    <row r="151" spans="2:24" s="257" customFormat="1" x14ac:dyDescent="0.2">
      <c r="B151" s="237" t="s">
        <v>601</v>
      </c>
      <c r="C151" s="237" t="s">
        <v>598</v>
      </c>
      <c r="D151" s="237" t="s">
        <v>2</v>
      </c>
      <c r="E151" s="237">
        <v>64</v>
      </c>
      <c r="F151" s="279">
        <v>1.9</v>
      </c>
      <c r="G151" s="279">
        <v>0.84099999999999997</v>
      </c>
      <c r="H151" s="279">
        <v>1.6765760000000001</v>
      </c>
      <c r="I151" s="279">
        <v>0</v>
      </c>
      <c r="J151" s="279">
        <v>0.12148894048693573</v>
      </c>
      <c r="K151" s="237">
        <v>0</v>
      </c>
      <c r="L151" s="237">
        <v>0</v>
      </c>
      <c r="M151" s="237">
        <v>0</v>
      </c>
      <c r="N151" s="237">
        <v>0</v>
      </c>
      <c r="O151" s="237">
        <v>0</v>
      </c>
      <c r="P151" s="237">
        <v>2</v>
      </c>
      <c r="Q151" s="237">
        <v>1832</v>
      </c>
      <c r="R151" s="237">
        <v>1832</v>
      </c>
      <c r="S151" s="237">
        <v>8</v>
      </c>
      <c r="T151" s="237">
        <v>8</v>
      </c>
      <c r="U151" s="237">
        <v>0</v>
      </c>
      <c r="V151" s="237">
        <v>0</v>
      </c>
      <c r="W151" s="237">
        <v>0</v>
      </c>
      <c r="X151" s="237" t="s">
        <v>440</v>
      </c>
    </row>
    <row r="152" spans="2:24" s="257" customFormat="1" x14ac:dyDescent="0.2">
      <c r="B152" s="237" t="s">
        <v>602</v>
      </c>
      <c r="C152" s="237" t="s">
        <v>598</v>
      </c>
      <c r="D152" s="237" t="s">
        <v>2</v>
      </c>
      <c r="E152" s="237">
        <v>3506</v>
      </c>
      <c r="F152" s="279">
        <v>10.156000000000001</v>
      </c>
      <c r="G152" s="279">
        <v>2.7309999999999999</v>
      </c>
      <c r="H152" s="279">
        <v>10.715884000000001</v>
      </c>
      <c r="I152" s="279">
        <v>10.069189391084539</v>
      </c>
      <c r="J152" s="279">
        <v>1.7540631184281401</v>
      </c>
      <c r="K152" s="237">
        <v>12</v>
      </c>
      <c r="L152" s="237">
        <v>733847</v>
      </c>
      <c r="M152" s="237">
        <v>476516</v>
      </c>
      <c r="N152" s="237">
        <v>9704</v>
      </c>
      <c r="O152" s="237">
        <v>6053</v>
      </c>
      <c r="P152" s="237">
        <v>10</v>
      </c>
      <c r="Q152" s="237">
        <v>426123</v>
      </c>
      <c r="R152" s="237">
        <v>426123</v>
      </c>
      <c r="S152" s="237">
        <v>973</v>
      </c>
      <c r="T152" s="237">
        <v>973</v>
      </c>
      <c r="U152" s="237">
        <v>4</v>
      </c>
      <c r="V152" s="237">
        <v>6591</v>
      </c>
      <c r="W152" s="237">
        <v>6591</v>
      </c>
      <c r="X152" s="237" t="s">
        <v>479</v>
      </c>
    </row>
    <row r="153" spans="2:24" s="257" customFormat="1" x14ac:dyDescent="0.2">
      <c r="B153" s="237" t="s">
        <v>603</v>
      </c>
      <c r="C153" s="237" t="s">
        <v>598</v>
      </c>
      <c r="D153" s="237" t="s">
        <v>2</v>
      </c>
      <c r="E153" s="237">
        <v>1195</v>
      </c>
      <c r="F153" s="279">
        <v>5.3490000000000002</v>
      </c>
      <c r="G153" s="279">
        <v>2.9369999999999998</v>
      </c>
      <c r="H153" s="279">
        <v>5.4869759999999994</v>
      </c>
      <c r="I153" s="279">
        <v>6.9985840069278646E-2</v>
      </c>
      <c r="J153" s="279">
        <v>0.18895551013876</v>
      </c>
      <c r="K153" s="237">
        <v>1</v>
      </c>
      <c r="L153" s="237">
        <v>3355</v>
      </c>
      <c r="M153" s="237">
        <v>3355</v>
      </c>
      <c r="N153" s="237">
        <v>39</v>
      </c>
      <c r="O153" s="237">
        <v>39</v>
      </c>
      <c r="P153" s="237">
        <v>3</v>
      </c>
      <c r="Q153" s="237">
        <v>30194</v>
      </c>
      <c r="R153" s="237">
        <v>30194</v>
      </c>
      <c r="S153" s="237">
        <v>131</v>
      </c>
      <c r="T153" s="237">
        <v>131</v>
      </c>
      <c r="U153" s="237">
        <v>0</v>
      </c>
      <c r="V153" s="237">
        <v>0</v>
      </c>
      <c r="W153" s="237">
        <v>0</v>
      </c>
      <c r="X153" s="237" t="s">
        <v>440</v>
      </c>
    </row>
    <row r="154" spans="2:24" s="257" customFormat="1" x14ac:dyDescent="0.2">
      <c r="B154" s="237" t="s">
        <v>604</v>
      </c>
      <c r="C154" s="237" t="s">
        <v>598</v>
      </c>
      <c r="D154" s="237" t="s">
        <v>2</v>
      </c>
      <c r="E154" s="237">
        <v>216</v>
      </c>
      <c r="F154" s="279">
        <v>2.9119999999999999</v>
      </c>
      <c r="G154" s="279">
        <v>1.609</v>
      </c>
      <c r="H154" s="279">
        <v>5.4869759999999994</v>
      </c>
      <c r="I154" s="279">
        <v>7.7210367451278308E-2</v>
      </c>
      <c r="J154" s="279">
        <v>0.74154730739409314</v>
      </c>
      <c r="K154" s="237">
        <v>1</v>
      </c>
      <c r="L154" s="237">
        <v>1272</v>
      </c>
      <c r="M154" s="237">
        <v>1272</v>
      </c>
      <c r="N154" s="237">
        <v>6</v>
      </c>
      <c r="O154" s="237">
        <v>6</v>
      </c>
      <c r="P154" s="237">
        <v>3</v>
      </c>
      <c r="Q154" s="237">
        <v>40722</v>
      </c>
      <c r="R154" s="237">
        <v>40722</v>
      </c>
      <c r="S154" s="237">
        <v>107</v>
      </c>
      <c r="T154" s="237">
        <v>107</v>
      </c>
      <c r="U154" s="237">
        <v>0</v>
      </c>
      <c r="V154" s="237">
        <v>0</v>
      </c>
      <c r="W154" s="237">
        <v>0</v>
      </c>
      <c r="X154" s="237" t="s">
        <v>440</v>
      </c>
    </row>
    <row r="155" spans="2:24" s="257" customFormat="1" x14ac:dyDescent="0.2">
      <c r="B155" s="237" t="s">
        <v>605</v>
      </c>
      <c r="C155" s="237" t="s">
        <v>598</v>
      </c>
      <c r="D155" s="237" t="s">
        <v>2</v>
      </c>
      <c r="E155" s="237">
        <v>2793</v>
      </c>
      <c r="F155" s="279">
        <v>8.6769999999999996</v>
      </c>
      <c r="G155" s="279">
        <v>2.89</v>
      </c>
      <c r="H155" s="279">
        <v>3.0406991999999997</v>
      </c>
      <c r="I155" s="279">
        <v>0.20442845683486283</v>
      </c>
      <c r="J155" s="279">
        <v>0.19066168394491806</v>
      </c>
      <c r="K155" s="237">
        <v>5</v>
      </c>
      <c r="L155" s="237">
        <v>32097</v>
      </c>
      <c r="M155" s="237">
        <v>32097</v>
      </c>
      <c r="N155" s="237">
        <v>356</v>
      </c>
      <c r="O155" s="237">
        <v>356</v>
      </c>
      <c r="P155" s="237">
        <v>4</v>
      </c>
      <c r="Q155" s="237">
        <v>99785</v>
      </c>
      <c r="R155" s="237">
        <v>99785</v>
      </c>
      <c r="S155" s="237">
        <v>265</v>
      </c>
      <c r="T155" s="237">
        <v>265</v>
      </c>
      <c r="U155" s="237">
        <v>2</v>
      </c>
      <c r="V155" s="237">
        <v>4163</v>
      </c>
      <c r="W155" s="237">
        <v>4163</v>
      </c>
      <c r="X155" s="237" t="s">
        <v>440</v>
      </c>
    </row>
    <row r="156" spans="2:24" s="257" customFormat="1" x14ac:dyDescent="0.2">
      <c r="B156" s="237" t="s">
        <v>606</v>
      </c>
      <c r="C156" s="237" t="s">
        <v>607</v>
      </c>
      <c r="D156" s="237" t="s">
        <v>2</v>
      </c>
      <c r="E156" s="237">
        <v>2</v>
      </c>
      <c r="F156" s="279">
        <v>2.0489999999999999</v>
      </c>
      <c r="G156" s="279">
        <v>0.255</v>
      </c>
      <c r="H156" s="279">
        <v>1.7718359999999997</v>
      </c>
      <c r="I156" s="279">
        <v>0</v>
      </c>
      <c r="J156" s="279">
        <v>0</v>
      </c>
      <c r="K156" s="237">
        <v>0</v>
      </c>
      <c r="L156" s="237">
        <v>0</v>
      </c>
      <c r="M156" s="237">
        <v>0</v>
      </c>
      <c r="N156" s="237">
        <v>0</v>
      </c>
      <c r="O156" s="237">
        <v>0</v>
      </c>
      <c r="P156" s="237">
        <v>0</v>
      </c>
      <c r="Q156" s="237">
        <v>0</v>
      </c>
      <c r="R156" s="237">
        <v>0</v>
      </c>
      <c r="S156" s="237">
        <v>0</v>
      </c>
      <c r="T156" s="237">
        <v>0</v>
      </c>
      <c r="U156" s="237">
        <v>0</v>
      </c>
      <c r="V156" s="237">
        <v>0</v>
      </c>
      <c r="W156" s="237">
        <v>0</v>
      </c>
      <c r="X156" s="237" t="s">
        <v>440</v>
      </c>
    </row>
    <row r="157" spans="2:24" s="257" customFormat="1" x14ac:dyDescent="0.2">
      <c r="B157" s="237" t="s">
        <v>608</v>
      </c>
      <c r="C157" s="237" t="s">
        <v>607</v>
      </c>
      <c r="D157" s="237" t="s">
        <v>2</v>
      </c>
      <c r="E157" s="237">
        <v>101</v>
      </c>
      <c r="F157" s="279">
        <v>1.784</v>
      </c>
      <c r="G157" s="279">
        <v>0.28199999999999997</v>
      </c>
      <c r="H157" s="279">
        <v>0.30864239999999998</v>
      </c>
      <c r="I157" s="279">
        <v>4.497226336288955E-2</v>
      </c>
      <c r="J157" s="279">
        <v>0</v>
      </c>
      <c r="K157" s="237">
        <v>1</v>
      </c>
      <c r="L157" s="237">
        <v>3183</v>
      </c>
      <c r="M157" s="237">
        <v>3183</v>
      </c>
      <c r="N157" s="237">
        <v>99</v>
      </c>
      <c r="O157" s="237">
        <v>99</v>
      </c>
      <c r="P157" s="237">
        <v>0</v>
      </c>
      <c r="Q157" s="237">
        <v>0</v>
      </c>
      <c r="R157" s="237">
        <v>0</v>
      </c>
      <c r="S157" s="237">
        <v>0</v>
      </c>
      <c r="T157" s="237">
        <v>0</v>
      </c>
      <c r="U157" s="237">
        <v>0</v>
      </c>
      <c r="V157" s="237">
        <v>0</v>
      </c>
      <c r="W157" s="237">
        <v>0</v>
      </c>
      <c r="X157" s="237" t="s">
        <v>440</v>
      </c>
    </row>
    <row r="158" spans="2:24" s="257" customFormat="1" x14ac:dyDescent="0.2">
      <c r="B158" s="237" t="s">
        <v>609</v>
      </c>
      <c r="C158" s="237" t="s">
        <v>607</v>
      </c>
      <c r="D158" s="237" t="s">
        <v>2</v>
      </c>
      <c r="E158" s="237">
        <v>0</v>
      </c>
      <c r="F158" s="279">
        <v>0.127</v>
      </c>
      <c r="G158" s="279">
        <v>4.1000000000000002E-2</v>
      </c>
      <c r="H158" s="279">
        <v>0</v>
      </c>
      <c r="I158" s="279">
        <v>0</v>
      </c>
      <c r="J158" s="279">
        <v>0</v>
      </c>
      <c r="K158" s="237">
        <v>0</v>
      </c>
      <c r="L158" s="237">
        <v>0</v>
      </c>
      <c r="M158" s="237">
        <v>0</v>
      </c>
      <c r="N158" s="237">
        <v>0</v>
      </c>
      <c r="O158" s="237">
        <v>0</v>
      </c>
      <c r="P158" s="237">
        <v>0</v>
      </c>
      <c r="Q158" s="237">
        <v>0</v>
      </c>
      <c r="R158" s="237">
        <v>0</v>
      </c>
      <c r="S158" s="237">
        <v>0</v>
      </c>
      <c r="T158" s="237">
        <v>0</v>
      </c>
      <c r="U158" s="237">
        <v>0</v>
      </c>
      <c r="V158" s="237">
        <v>0</v>
      </c>
      <c r="W158" s="237">
        <v>0</v>
      </c>
      <c r="X158" s="237" t="s">
        <v>440</v>
      </c>
    </row>
    <row r="159" spans="2:24" s="257" customFormat="1" x14ac:dyDescent="0.2">
      <c r="B159" s="237" t="s">
        <v>610</v>
      </c>
      <c r="C159" s="237" t="s">
        <v>607</v>
      </c>
      <c r="D159" s="237" t="s">
        <v>2</v>
      </c>
      <c r="E159" s="237">
        <v>815</v>
      </c>
      <c r="F159" s="279">
        <v>2.7829999999999999</v>
      </c>
      <c r="G159" s="279">
        <v>1.607</v>
      </c>
      <c r="H159" s="279">
        <v>1.1545511999999998</v>
      </c>
      <c r="I159" s="279">
        <v>0.37744966123224066</v>
      </c>
      <c r="J159" s="279">
        <v>3.7378259320764468E-2</v>
      </c>
      <c r="K159" s="237">
        <v>1</v>
      </c>
      <c r="L159" s="237">
        <v>52597</v>
      </c>
      <c r="M159" s="237">
        <v>52597</v>
      </c>
      <c r="N159" s="237">
        <v>812</v>
      </c>
      <c r="O159" s="237">
        <v>812</v>
      </c>
      <c r="P159" s="237">
        <v>5</v>
      </c>
      <c r="Q159" s="237">
        <v>17362</v>
      </c>
      <c r="R159" s="237">
        <v>17362</v>
      </c>
      <c r="S159" s="237">
        <v>88</v>
      </c>
      <c r="T159" s="237">
        <v>88</v>
      </c>
      <c r="U159" s="237">
        <v>0</v>
      </c>
      <c r="V159" s="237">
        <v>0</v>
      </c>
      <c r="W159" s="237">
        <v>0</v>
      </c>
      <c r="X159" s="237" t="s">
        <v>440</v>
      </c>
    </row>
    <row r="160" spans="2:24" s="257" customFormat="1" x14ac:dyDescent="0.2">
      <c r="B160" s="237" t="s">
        <v>611</v>
      </c>
      <c r="C160" s="237" t="s">
        <v>607</v>
      </c>
      <c r="D160" s="237" t="s">
        <v>2</v>
      </c>
      <c r="E160" s="237">
        <v>81</v>
      </c>
      <c r="F160" s="279">
        <v>0.33100000000000002</v>
      </c>
      <c r="G160" s="279">
        <v>0.153</v>
      </c>
      <c r="H160" s="279">
        <v>0.29721119999999995</v>
      </c>
      <c r="I160" s="279">
        <v>0</v>
      </c>
      <c r="J160" s="279">
        <v>0.18833289924879487</v>
      </c>
      <c r="K160" s="237">
        <v>0</v>
      </c>
      <c r="L160" s="237">
        <v>0</v>
      </c>
      <c r="M160" s="237">
        <v>0</v>
      </c>
      <c r="N160" s="237">
        <v>0</v>
      </c>
      <c r="O160" s="237">
        <v>0</v>
      </c>
      <c r="P160" s="237">
        <v>1</v>
      </c>
      <c r="Q160" s="237">
        <v>49770</v>
      </c>
      <c r="R160" s="237">
        <v>49770</v>
      </c>
      <c r="S160" s="237">
        <v>79</v>
      </c>
      <c r="T160" s="237">
        <v>79</v>
      </c>
      <c r="U160" s="237">
        <v>0</v>
      </c>
      <c r="V160" s="237">
        <v>0</v>
      </c>
      <c r="W160" s="237">
        <v>0</v>
      </c>
      <c r="X160" s="237" t="s">
        <v>479</v>
      </c>
    </row>
    <row r="161" spans="2:24" s="257" customFormat="1" x14ac:dyDescent="0.2">
      <c r="B161" s="237" t="s">
        <v>612</v>
      </c>
      <c r="C161" s="237" t="s">
        <v>607</v>
      </c>
      <c r="D161" s="237" t="s">
        <v>2</v>
      </c>
      <c r="E161" s="237">
        <v>660</v>
      </c>
      <c r="F161" s="279">
        <v>1.8220000000000001</v>
      </c>
      <c r="G161" s="279">
        <v>0.81</v>
      </c>
      <c r="H161" s="279">
        <v>2.9949743999999998</v>
      </c>
      <c r="I161" s="279">
        <v>2.5550756664835854E-2</v>
      </c>
      <c r="J161" s="279">
        <v>7.5454578275843381E-3</v>
      </c>
      <c r="K161" s="237">
        <v>0</v>
      </c>
      <c r="L161" s="237">
        <v>960</v>
      </c>
      <c r="M161" s="237">
        <v>960</v>
      </c>
      <c r="N161" s="237">
        <v>4</v>
      </c>
      <c r="O161" s="237">
        <v>4</v>
      </c>
      <c r="P161" s="237">
        <v>1</v>
      </c>
      <c r="Q161" s="237">
        <v>945</v>
      </c>
      <c r="R161" s="237">
        <v>945</v>
      </c>
      <c r="S161" s="237">
        <v>3</v>
      </c>
      <c r="T161" s="237">
        <v>3</v>
      </c>
      <c r="U161" s="237">
        <v>0</v>
      </c>
      <c r="V161" s="237">
        <v>0</v>
      </c>
      <c r="W161" s="237">
        <v>0</v>
      </c>
      <c r="X161" s="237" t="s">
        <v>440</v>
      </c>
    </row>
    <row r="162" spans="2:24" s="257" customFormat="1" x14ac:dyDescent="0.2">
      <c r="B162" s="237" t="s">
        <v>613</v>
      </c>
      <c r="C162" s="237" t="s">
        <v>607</v>
      </c>
      <c r="D162" s="237" t="s">
        <v>2</v>
      </c>
      <c r="E162" s="237">
        <v>846</v>
      </c>
      <c r="F162" s="279">
        <v>2.83</v>
      </c>
      <c r="G162" s="279">
        <v>0.18</v>
      </c>
      <c r="H162" s="279">
        <v>2.4691391999999999</v>
      </c>
      <c r="I162" s="279">
        <v>0.86909229671678678</v>
      </c>
      <c r="J162" s="279">
        <v>0.20554606483176641</v>
      </c>
      <c r="K162" s="237">
        <v>2</v>
      </c>
      <c r="L162" s="237">
        <v>57039</v>
      </c>
      <c r="M162" s="237">
        <v>57039</v>
      </c>
      <c r="N162" s="237">
        <v>923</v>
      </c>
      <c r="O162" s="237">
        <v>923</v>
      </c>
      <c r="P162" s="237">
        <v>3</v>
      </c>
      <c r="Q162" s="237">
        <v>44967</v>
      </c>
      <c r="R162" s="237">
        <v>44967</v>
      </c>
      <c r="S162" s="237">
        <v>149</v>
      </c>
      <c r="T162" s="237">
        <v>149</v>
      </c>
      <c r="U162" s="237">
        <v>0</v>
      </c>
      <c r="V162" s="237">
        <v>0</v>
      </c>
      <c r="W162" s="237">
        <v>0</v>
      </c>
      <c r="X162" s="237" t="s">
        <v>440</v>
      </c>
    </row>
    <row r="163" spans="2:24" s="257" customFormat="1" x14ac:dyDescent="0.2">
      <c r="B163" s="237" t="s">
        <v>614</v>
      </c>
      <c r="C163" s="237" t="s">
        <v>607</v>
      </c>
      <c r="D163" s="237" t="s">
        <v>2</v>
      </c>
      <c r="E163" s="237">
        <v>255</v>
      </c>
      <c r="F163" s="279">
        <v>0.32</v>
      </c>
      <c r="G163" s="279">
        <v>0.2</v>
      </c>
      <c r="H163" s="279">
        <v>0.98308319999999993</v>
      </c>
      <c r="I163" s="279">
        <v>0.42053399374798672</v>
      </c>
      <c r="J163" s="279">
        <v>0.68884393031411117</v>
      </c>
      <c r="K163" s="237">
        <v>3</v>
      </c>
      <c r="L163" s="237">
        <v>15278</v>
      </c>
      <c r="M163" s="237">
        <v>15278</v>
      </c>
      <c r="N163" s="237">
        <v>173</v>
      </c>
      <c r="O163" s="237">
        <v>173</v>
      </c>
      <c r="P163" s="237">
        <v>4</v>
      </c>
      <c r="Q163" s="237">
        <v>83419</v>
      </c>
      <c r="R163" s="237">
        <v>83419</v>
      </c>
      <c r="S163" s="237">
        <v>251</v>
      </c>
      <c r="T163" s="237">
        <v>251</v>
      </c>
      <c r="U163" s="237">
        <v>0</v>
      </c>
      <c r="V163" s="237">
        <v>0</v>
      </c>
      <c r="W163" s="237">
        <v>0</v>
      </c>
      <c r="X163" s="237" t="s">
        <v>479</v>
      </c>
    </row>
    <row r="164" spans="2:24" s="257" customFormat="1" x14ac:dyDescent="0.2">
      <c r="B164" s="237" t="s">
        <v>615</v>
      </c>
      <c r="C164" s="237" t="s">
        <v>607</v>
      </c>
      <c r="D164" s="237" t="s">
        <v>2</v>
      </c>
      <c r="E164" s="237">
        <v>733</v>
      </c>
      <c r="F164" s="279">
        <v>2.1320000000000001</v>
      </c>
      <c r="G164" s="279">
        <v>0.65700000000000003</v>
      </c>
      <c r="H164" s="279">
        <v>3.2921855999999998</v>
      </c>
      <c r="I164" s="279">
        <v>4.576102571552941E-2</v>
      </c>
      <c r="J164" s="279">
        <v>0.23732671302825925</v>
      </c>
      <c r="K164" s="237">
        <v>0</v>
      </c>
      <c r="L164" s="237">
        <v>1952</v>
      </c>
      <c r="M164" s="237">
        <v>1952</v>
      </c>
      <c r="N164" s="237">
        <v>8</v>
      </c>
      <c r="O164" s="237">
        <v>8</v>
      </c>
      <c r="P164" s="237">
        <v>2</v>
      </c>
      <c r="Q164" s="237">
        <v>33745</v>
      </c>
      <c r="R164" s="237">
        <v>33745</v>
      </c>
      <c r="S164" s="237">
        <v>127</v>
      </c>
      <c r="T164" s="237">
        <v>127</v>
      </c>
      <c r="U164" s="237">
        <v>0</v>
      </c>
      <c r="V164" s="237">
        <v>0</v>
      </c>
      <c r="W164" s="237">
        <v>0</v>
      </c>
      <c r="X164" s="237" t="s">
        <v>440</v>
      </c>
    </row>
    <row r="165" spans="2:24" s="257" customFormat="1" x14ac:dyDescent="0.2">
      <c r="B165" s="237" t="s">
        <v>616</v>
      </c>
      <c r="C165" s="237" t="s">
        <v>617</v>
      </c>
      <c r="D165" s="237" t="s">
        <v>2</v>
      </c>
      <c r="E165" s="237">
        <v>466</v>
      </c>
      <c r="F165" s="279">
        <v>2.6139999999999999</v>
      </c>
      <c r="G165" s="279">
        <v>1.647</v>
      </c>
      <c r="H165" s="279">
        <v>1.3946063999999998</v>
      </c>
      <c r="I165" s="279">
        <v>2.2243392418416504E-2</v>
      </c>
      <c r="J165" s="279">
        <v>0</v>
      </c>
      <c r="K165" s="237">
        <v>0</v>
      </c>
      <c r="L165" s="237">
        <v>1034</v>
      </c>
      <c r="M165" s="237">
        <v>1034</v>
      </c>
      <c r="N165" s="237">
        <v>5</v>
      </c>
      <c r="O165" s="237">
        <v>5</v>
      </c>
      <c r="P165" s="237">
        <v>0</v>
      </c>
      <c r="Q165" s="237">
        <v>0</v>
      </c>
      <c r="R165" s="237">
        <v>0</v>
      </c>
      <c r="S165" s="237">
        <v>0</v>
      </c>
      <c r="T165" s="237">
        <v>0</v>
      </c>
      <c r="U165" s="237">
        <v>0</v>
      </c>
      <c r="V165" s="237">
        <v>0</v>
      </c>
      <c r="W165" s="237">
        <v>0</v>
      </c>
      <c r="X165" s="237" t="s">
        <v>440</v>
      </c>
    </row>
    <row r="166" spans="2:24" s="257" customFormat="1" x14ac:dyDescent="0.2">
      <c r="B166" s="237" t="s">
        <v>618</v>
      </c>
      <c r="C166" s="237" t="s">
        <v>617</v>
      </c>
      <c r="D166" s="237" t="s">
        <v>2</v>
      </c>
      <c r="E166" s="237">
        <v>3147</v>
      </c>
      <c r="F166" s="279">
        <v>10.048999999999999</v>
      </c>
      <c r="G166" s="279">
        <v>0.52700000000000002</v>
      </c>
      <c r="H166" s="279">
        <v>5.6203400000000006</v>
      </c>
      <c r="I166" s="279">
        <v>0.61653787436692942</v>
      </c>
      <c r="J166" s="279">
        <v>7.581261381892844E-2</v>
      </c>
      <c r="K166" s="237">
        <v>8</v>
      </c>
      <c r="L166" s="237">
        <v>71513</v>
      </c>
      <c r="M166" s="237">
        <v>71466</v>
      </c>
      <c r="N166" s="237">
        <v>1439</v>
      </c>
      <c r="O166" s="237">
        <v>1438</v>
      </c>
      <c r="P166" s="237">
        <v>2</v>
      </c>
      <c r="Q166" s="237">
        <v>29312</v>
      </c>
      <c r="R166" s="237">
        <v>29312</v>
      </c>
      <c r="S166" s="237">
        <v>80</v>
      </c>
      <c r="T166" s="237">
        <v>80</v>
      </c>
      <c r="U166" s="237">
        <v>1</v>
      </c>
      <c r="V166" s="237">
        <v>3134</v>
      </c>
      <c r="W166" s="237">
        <v>3134</v>
      </c>
      <c r="X166" s="237" t="s">
        <v>440</v>
      </c>
    </row>
    <row r="167" spans="2:24" s="257" customFormat="1" x14ac:dyDescent="0.2">
      <c r="B167" s="237" t="s">
        <v>619</v>
      </c>
      <c r="C167" s="237" t="s">
        <v>617</v>
      </c>
      <c r="D167" s="237" t="s">
        <v>2</v>
      </c>
      <c r="E167" s="237">
        <v>2765</v>
      </c>
      <c r="F167" s="279">
        <v>10.058999999999999</v>
      </c>
      <c r="G167" s="279">
        <v>0.93400000000000005</v>
      </c>
      <c r="H167" s="279">
        <v>6.0775880000000004</v>
      </c>
      <c r="I167" s="279">
        <v>5.1649063048332951E-2</v>
      </c>
      <c r="J167" s="279">
        <v>4.7917360684699671E-3</v>
      </c>
      <c r="K167" s="237">
        <v>1</v>
      </c>
      <c r="L167" s="237">
        <v>5384</v>
      </c>
      <c r="M167" s="237">
        <v>5384</v>
      </c>
      <c r="N167" s="237">
        <v>41</v>
      </c>
      <c r="O167" s="237">
        <v>41</v>
      </c>
      <c r="P167" s="237">
        <v>1</v>
      </c>
      <c r="Q167" s="237">
        <v>1665</v>
      </c>
      <c r="R167" s="237">
        <v>1665</v>
      </c>
      <c r="S167" s="237">
        <v>9</v>
      </c>
      <c r="T167" s="237">
        <v>9</v>
      </c>
      <c r="U167" s="237">
        <v>0</v>
      </c>
      <c r="V167" s="237">
        <v>0</v>
      </c>
      <c r="W167" s="237">
        <v>0</v>
      </c>
      <c r="X167" s="237" t="s">
        <v>440</v>
      </c>
    </row>
    <row r="168" spans="2:24" s="257" customFormat="1" x14ac:dyDescent="0.2">
      <c r="B168" s="237" t="s">
        <v>620</v>
      </c>
      <c r="C168" s="237" t="s">
        <v>617</v>
      </c>
      <c r="D168" s="237" t="s">
        <v>2</v>
      </c>
      <c r="E168" s="237">
        <v>1741</v>
      </c>
      <c r="F168" s="279">
        <v>5.3920000000000003</v>
      </c>
      <c r="G168" s="279">
        <v>0.372</v>
      </c>
      <c r="H168" s="279">
        <v>3.9056599999999997</v>
      </c>
      <c r="I168" s="279">
        <v>0.97095785787128908</v>
      </c>
      <c r="J168" s="279">
        <v>0.47797672264670943</v>
      </c>
      <c r="K168" s="237">
        <v>3</v>
      </c>
      <c r="L168" s="237">
        <v>97792</v>
      </c>
      <c r="M168" s="237">
        <v>96710</v>
      </c>
      <c r="N168" s="237">
        <v>1783</v>
      </c>
      <c r="O168" s="237">
        <v>1780</v>
      </c>
      <c r="P168" s="237">
        <v>9</v>
      </c>
      <c r="Q168" s="237">
        <v>160468</v>
      </c>
      <c r="R168" s="237">
        <v>160468</v>
      </c>
      <c r="S168" s="237">
        <v>612</v>
      </c>
      <c r="T168" s="237">
        <v>612</v>
      </c>
      <c r="U168" s="237">
        <v>0</v>
      </c>
      <c r="V168" s="237">
        <v>0</v>
      </c>
      <c r="W168" s="237">
        <v>0</v>
      </c>
      <c r="X168" s="237" t="s">
        <v>440</v>
      </c>
    </row>
    <row r="169" spans="2:24" s="257" customFormat="1" x14ac:dyDescent="0.2">
      <c r="B169" s="237" t="s">
        <v>621</v>
      </c>
      <c r="C169" s="237" t="s">
        <v>617</v>
      </c>
      <c r="D169" s="237" t="s">
        <v>2</v>
      </c>
      <c r="E169" s="237">
        <v>1249</v>
      </c>
      <c r="F169" s="279">
        <v>5.5979999999999999</v>
      </c>
      <c r="G169" s="279">
        <v>0.18099999999999999</v>
      </c>
      <c r="H169" s="279">
        <v>2.8006439999999997</v>
      </c>
      <c r="I169" s="279">
        <v>0.16167678733479771</v>
      </c>
      <c r="J169" s="279">
        <v>6.1045011236250842E-3</v>
      </c>
      <c r="K169" s="237">
        <v>3</v>
      </c>
      <c r="L169" s="237">
        <v>13547</v>
      </c>
      <c r="M169" s="237">
        <v>13547</v>
      </c>
      <c r="N169" s="237">
        <v>478</v>
      </c>
      <c r="O169" s="237">
        <v>478</v>
      </c>
      <c r="P169" s="237">
        <v>1</v>
      </c>
      <c r="Q169" s="237">
        <v>1705</v>
      </c>
      <c r="R169" s="237">
        <v>1705</v>
      </c>
      <c r="S169" s="237">
        <v>11</v>
      </c>
      <c r="T169" s="237">
        <v>11</v>
      </c>
      <c r="U169" s="237">
        <v>0</v>
      </c>
      <c r="V169" s="237">
        <v>0</v>
      </c>
      <c r="W169" s="237">
        <v>0</v>
      </c>
      <c r="X169" s="237" t="s">
        <v>440</v>
      </c>
    </row>
    <row r="170" spans="2:24" s="257" customFormat="1" x14ac:dyDescent="0.2">
      <c r="B170" s="237" t="s">
        <v>622</v>
      </c>
      <c r="C170" s="237" t="s">
        <v>617</v>
      </c>
      <c r="D170" s="237" t="s">
        <v>2</v>
      </c>
      <c r="E170" s="237">
        <v>2549</v>
      </c>
      <c r="F170" s="279">
        <v>9.8840000000000003</v>
      </c>
      <c r="G170" s="279">
        <v>0.42799999999999999</v>
      </c>
      <c r="H170" s="279">
        <v>6.1728480000000001</v>
      </c>
      <c r="I170" s="279">
        <v>0.68719941031688003</v>
      </c>
      <c r="J170" s="279">
        <v>0.10850887704310688</v>
      </c>
      <c r="K170" s="237">
        <v>5</v>
      </c>
      <c r="L170" s="237">
        <v>73176</v>
      </c>
      <c r="M170" s="237">
        <v>73176</v>
      </c>
      <c r="N170" s="237">
        <v>1983</v>
      </c>
      <c r="O170" s="237">
        <v>1983</v>
      </c>
      <c r="P170" s="237">
        <v>5</v>
      </c>
      <c r="Q170" s="237">
        <v>38515</v>
      </c>
      <c r="R170" s="237">
        <v>38515</v>
      </c>
      <c r="S170" s="237">
        <v>193</v>
      </c>
      <c r="T170" s="237">
        <v>193</v>
      </c>
      <c r="U170" s="237">
        <v>4</v>
      </c>
      <c r="V170" s="237">
        <v>4309</v>
      </c>
      <c r="W170" s="237">
        <v>4309</v>
      </c>
      <c r="X170" s="237" t="s">
        <v>440</v>
      </c>
    </row>
    <row r="171" spans="2:24" s="257" customFormat="1" x14ac:dyDescent="0.2">
      <c r="B171" s="237" t="s">
        <v>623</v>
      </c>
      <c r="C171" s="237" t="s">
        <v>617</v>
      </c>
      <c r="D171" s="237" t="s">
        <v>2</v>
      </c>
      <c r="E171" s="237">
        <v>2398</v>
      </c>
      <c r="F171" s="279">
        <v>8.0150000000000006</v>
      </c>
      <c r="G171" s="279">
        <v>0.185</v>
      </c>
      <c r="H171" s="279">
        <v>5.3726639999999994</v>
      </c>
      <c r="I171" s="279">
        <v>1.0567700278691254</v>
      </c>
      <c r="J171" s="279">
        <v>0.16162489788908788</v>
      </c>
      <c r="K171" s="237">
        <v>4</v>
      </c>
      <c r="L171" s="237">
        <v>109708</v>
      </c>
      <c r="M171" s="237">
        <v>108850</v>
      </c>
      <c r="N171" s="237">
        <v>2503</v>
      </c>
      <c r="O171" s="237">
        <v>2502</v>
      </c>
      <c r="P171" s="237">
        <v>1</v>
      </c>
      <c r="Q171" s="237">
        <v>55930</v>
      </c>
      <c r="R171" s="237">
        <v>55930</v>
      </c>
      <c r="S171" s="237">
        <v>119</v>
      </c>
      <c r="T171" s="237">
        <v>119</v>
      </c>
      <c r="U171" s="237">
        <v>0</v>
      </c>
      <c r="V171" s="237">
        <v>0</v>
      </c>
      <c r="W171" s="237">
        <v>0</v>
      </c>
      <c r="X171" s="237" t="s">
        <v>440</v>
      </c>
    </row>
    <row r="172" spans="2:24" s="257" customFormat="1" x14ac:dyDescent="0.2">
      <c r="B172" s="237" t="s">
        <v>624</v>
      </c>
      <c r="C172" s="237" t="s">
        <v>617</v>
      </c>
      <c r="D172" s="237" t="s">
        <v>2</v>
      </c>
      <c r="E172" s="237">
        <v>1678</v>
      </c>
      <c r="F172" s="279">
        <v>6.9279999999999999</v>
      </c>
      <c r="G172" s="279">
        <v>0.53500000000000003</v>
      </c>
      <c r="H172" s="279">
        <v>5.0868840000000004</v>
      </c>
      <c r="I172" s="279">
        <v>6.0737020464519551</v>
      </c>
      <c r="J172" s="279">
        <v>0.17071130308846588</v>
      </c>
      <c r="K172" s="237">
        <v>5</v>
      </c>
      <c r="L172" s="237">
        <v>411362</v>
      </c>
      <c r="M172" s="237">
        <v>411362</v>
      </c>
      <c r="N172" s="237">
        <v>5274</v>
      </c>
      <c r="O172" s="237">
        <v>5274</v>
      </c>
      <c r="P172" s="237">
        <v>1</v>
      </c>
      <c r="Q172" s="237">
        <v>38540</v>
      </c>
      <c r="R172" s="237">
        <v>38540</v>
      </c>
      <c r="S172" s="237">
        <v>82</v>
      </c>
      <c r="T172" s="237">
        <v>82</v>
      </c>
      <c r="U172" s="237">
        <v>1</v>
      </c>
      <c r="V172" s="237">
        <v>1684</v>
      </c>
      <c r="W172" s="237">
        <v>1684</v>
      </c>
      <c r="X172" s="237" t="s">
        <v>440</v>
      </c>
    </row>
    <row r="173" spans="2:24" s="257" customFormat="1" x14ac:dyDescent="0.2">
      <c r="B173" s="237" t="s">
        <v>625</v>
      </c>
      <c r="C173" s="237" t="s">
        <v>617</v>
      </c>
      <c r="D173" s="237" t="s">
        <v>2</v>
      </c>
      <c r="E173" s="237">
        <v>1984</v>
      </c>
      <c r="F173" s="279">
        <v>5.8150000000000004</v>
      </c>
      <c r="G173" s="279">
        <v>1.4710000000000001</v>
      </c>
      <c r="H173" s="279">
        <v>4.8963640000000002</v>
      </c>
      <c r="I173" s="279">
        <v>0.54053354435389556</v>
      </c>
      <c r="J173" s="279">
        <v>0</v>
      </c>
      <c r="K173" s="237">
        <v>4</v>
      </c>
      <c r="L173" s="237">
        <v>35376</v>
      </c>
      <c r="M173" s="237">
        <v>35376</v>
      </c>
      <c r="N173" s="237">
        <v>169</v>
      </c>
      <c r="O173" s="237">
        <v>169</v>
      </c>
      <c r="P173" s="237">
        <v>0</v>
      </c>
      <c r="Q173" s="237">
        <v>0</v>
      </c>
      <c r="R173" s="237">
        <v>0</v>
      </c>
      <c r="S173" s="237">
        <v>0</v>
      </c>
      <c r="T173" s="237">
        <v>0</v>
      </c>
      <c r="U173" s="237">
        <v>0</v>
      </c>
      <c r="V173" s="237">
        <v>0</v>
      </c>
      <c r="W173" s="237">
        <v>0</v>
      </c>
      <c r="X173" s="237" t="s">
        <v>440</v>
      </c>
    </row>
    <row r="174" spans="2:24" s="257" customFormat="1" x14ac:dyDescent="0.2">
      <c r="B174" s="237" t="s">
        <v>626</v>
      </c>
      <c r="C174" s="237" t="s">
        <v>627</v>
      </c>
      <c r="D174" s="237" t="s">
        <v>488</v>
      </c>
      <c r="E174" s="237">
        <v>63</v>
      </c>
      <c r="F174" s="279">
        <v>13.590999999999999</v>
      </c>
      <c r="G174" s="279">
        <v>0</v>
      </c>
      <c r="H174" s="279">
        <v>0.22862399999999999</v>
      </c>
      <c r="I174" s="279">
        <v>3.907985356295101E-2</v>
      </c>
      <c r="J174" s="279">
        <v>0.14646482612939468</v>
      </c>
      <c r="K174" s="237">
        <v>4</v>
      </c>
      <c r="L174" s="237">
        <v>2563</v>
      </c>
      <c r="M174" s="237">
        <v>2563</v>
      </c>
      <c r="N174" s="237">
        <v>122</v>
      </c>
      <c r="O174" s="237">
        <v>122</v>
      </c>
      <c r="P174" s="237">
        <v>6</v>
      </c>
      <c r="Q174" s="237">
        <v>32019</v>
      </c>
      <c r="R174" s="237">
        <v>32019</v>
      </c>
      <c r="S174" s="237">
        <v>88</v>
      </c>
      <c r="T174" s="237">
        <v>88</v>
      </c>
      <c r="U174" s="237">
        <v>0</v>
      </c>
      <c r="V174" s="237">
        <v>0</v>
      </c>
      <c r="W174" s="237">
        <v>0</v>
      </c>
      <c r="X174" s="237" t="s">
        <v>440</v>
      </c>
    </row>
    <row r="175" spans="2:24" s="257" customFormat="1" x14ac:dyDescent="0.2">
      <c r="B175" s="237" t="s">
        <v>628</v>
      </c>
      <c r="C175" s="237" t="s">
        <v>627</v>
      </c>
      <c r="D175" s="237" t="s">
        <v>2</v>
      </c>
      <c r="E175" s="237">
        <v>146</v>
      </c>
      <c r="F175" s="279">
        <v>4.3659999999999997</v>
      </c>
      <c r="G175" s="279">
        <v>1.2030000000000001</v>
      </c>
      <c r="H175" s="279">
        <v>0.45724799999999999</v>
      </c>
      <c r="I175" s="279">
        <v>3.6016110346464729E-2</v>
      </c>
      <c r="J175" s="279">
        <v>0</v>
      </c>
      <c r="K175" s="237">
        <v>2</v>
      </c>
      <c r="L175" s="237">
        <v>2737</v>
      </c>
      <c r="M175" s="237">
        <v>1138</v>
      </c>
      <c r="N175" s="237">
        <v>9</v>
      </c>
      <c r="O175" s="237">
        <v>8</v>
      </c>
      <c r="P175" s="237">
        <v>0</v>
      </c>
      <c r="Q175" s="237">
        <v>0</v>
      </c>
      <c r="R175" s="237">
        <v>0</v>
      </c>
      <c r="S175" s="237">
        <v>0</v>
      </c>
      <c r="T175" s="237">
        <v>0</v>
      </c>
      <c r="U175" s="237">
        <v>0</v>
      </c>
      <c r="V175" s="237">
        <v>0</v>
      </c>
      <c r="W175" s="237">
        <v>0</v>
      </c>
      <c r="X175" s="237" t="s">
        <v>440</v>
      </c>
    </row>
    <row r="176" spans="2:24" s="257" customFormat="1" x14ac:dyDescent="0.2">
      <c r="B176" s="237" t="s">
        <v>629</v>
      </c>
      <c r="C176" s="237" t="s">
        <v>627</v>
      </c>
      <c r="D176" s="237" t="s">
        <v>2</v>
      </c>
      <c r="E176" s="237">
        <v>43</v>
      </c>
      <c r="F176" s="279">
        <v>1.262</v>
      </c>
      <c r="G176" s="279">
        <v>0.81599999999999995</v>
      </c>
      <c r="H176" s="279">
        <v>3.8103999999999999E-2</v>
      </c>
      <c r="I176" s="279">
        <v>9.8368936991518295E-3</v>
      </c>
      <c r="J176" s="279">
        <v>0</v>
      </c>
      <c r="K176" s="237">
        <v>2</v>
      </c>
      <c r="L176" s="237">
        <v>2642</v>
      </c>
      <c r="M176" s="237">
        <v>2642</v>
      </c>
      <c r="N176" s="237">
        <v>86</v>
      </c>
      <c r="O176" s="237">
        <v>86</v>
      </c>
      <c r="P176" s="237">
        <v>0</v>
      </c>
      <c r="Q176" s="237">
        <v>0</v>
      </c>
      <c r="R176" s="237">
        <v>0</v>
      </c>
      <c r="S176" s="237">
        <v>0</v>
      </c>
      <c r="T176" s="237">
        <v>0</v>
      </c>
      <c r="U176" s="237">
        <v>0</v>
      </c>
      <c r="V176" s="237">
        <v>0</v>
      </c>
      <c r="W176" s="237">
        <v>0</v>
      </c>
      <c r="X176" s="237" t="s">
        <v>440</v>
      </c>
    </row>
    <row r="177" spans="2:24" s="257" customFormat="1" x14ac:dyDescent="0.2">
      <c r="B177" s="237" t="s">
        <v>630</v>
      </c>
      <c r="C177" s="237" t="s">
        <v>627</v>
      </c>
      <c r="D177" s="237" t="s">
        <v>2</v>
      </c>
      <c r="E177" s="237">
        <v>1842</v>
      </c>
      <c r="F177" s="279">
        <v>1.085</v>
      </c>
      <c r="G177" s="279">
        <v>6.1879999999999997</v>
      </c>
      <c r="H177" s="279">
        <v>3.8103999999999996</v>
      </c>
      <c r="I177" s="279">
        <v>0.57111325939423263</v>
      </c>
      <c r="J177" s="279">
        <v>0</v>
      </c>
      <c r="K177" s="237">
        <v>4</v>
      </c>
      <c r="L177" s="237">
        <v>65708</v>
      </c>
      <c r="M177" s="237">
        <v>65708</v>
      </c>
      <c r="N177" s="237">
        <v>3935</v>
      </c>
      <c r="O177" s="237">
        <v>3935</v>
      </c>
      <c r="P177" s="237">
        <v>0</v>
      </c>
      <c r="Q177" s="237">
        <v>0</v>
      </c>
      <c r="R177" s="237">
        <v>0</v>
      </c>
      <c r="S177" s="237">
        <v>0</v>
      </c>
      <c r="T177" s="237">
        <v>0</v>
      </c>
      <c r="U177" s="237">
        <v>0</v>
      </c>
      <c r="V177" s="237">
        <v>0</v>
      </c>
      <c r="W177" s="237">
        <v>0</v>
      </c>
      <c r="X177" s="237" t="s">
        <v>440</v>
      </c>
    </row>
    <row r="178" spans="2:24" s="257" customFormat="1" x14ac:dyDescent="0.2">
      <c r="B178" s="237" t="s">
        <v>631</v>
      </c>
      <c r="C178" s="237" t="s">
        <v>632</v>
      </c>
      <c r="D178" s="237" t="s">
        <v>488</v>
      </c>
      <c r="E178" s="237">
        <v>2974</v>
      </c>
      <c r="F178" s="279">
        <v>62.273000000000003</v>
      </c>
      <c r="G178" s="279">
        <v>10.736000000000001</v>
      </c>
      <c r="H178" s="279">
        <v>6.630096</v>
      </c>
      <c r="I178" s="279">
        <v>3.235185067023632</v>
      </c>
      <c r="J178" s="279">
        <v>1.5745708857506484</v>
      </c>
      <c r="K178" s="237">
        <v>24</v>
      </c>
      <c r="L178" s="237">
        <v>217468</v>
      </c>
      <c r="M178" s="237">
        <v>214677</v>
      </c>
      <c r="N178" s="237">
        <v>4892</v>
      </c>
      <c r="O178" s="237">
        <v>4887</v>
      </c>
      <c r="P178" s="237">
        <v>29</v>
      </c>
      <c r="Q178" s="237">
        <v>352807</v>
      </c>
      <c r="R178" s="237">
        <v>352807</v>
      </c>
      <c r="S178" s="237">
        <v>1621</v>
      </c>
      <c r="T178" s="237">
        <v>1621</v>
      </c>
      <c r="U178" s="237">
        <v>5</v>
      </c>
      <c r="V178" s="237">
        <v>1680</v>
      </c>
      <c r="W178" s="237">
        <v>1680</v>
      </c>
      <c r="X178" s="237" t="s">
        <v>440</v>
      </c>
    </row>
    <row r="179" spans="2:24" s="257" customFormat="1" x14ac:dyDescent="0.2">
      <c r="B179" s="237" t="s">
        <v>633</v>
      </c>
      <c r="C179" s="237" t="s">
        <v>632</v>
      </c>
      <c r="D179" s="237" t="s">
        <v>2</v>
      </c>
      <c r="E179" s="237">
        <v>0</v>
      </c>
      <c r="F179" s="279">
        <v>0</v>
      </c>
      <c r="G179" s="279">
        <v>0.28299999999999997</v>
      </c>
      <c r="H179" s="279">
        <v>4.1429439999999991</v>
      </c>
      <c r="I179" s="279">
        <v>0</v>
      </c>
      <c r="J179" s="279">
        <v>0</v>
      </c>
      <c r="K179" s="237">
        <v>0</v>
      </c>
      <c r="L179" s="237">
        <v>0</v>
      </c>
      <c r="M179" s="237">
        <v>0</v>
      </c>
      <c r="N179" s="237">
        <v>0</v>
      </c>
      <c r="O179" s="237">
        <v>0</v>
      </c>
      <c r="P179" s="237">
        <v>0</v>
      </c>
      <c r="Q179" s="237">
        <v>0</v>
      </c>
      <c r="R179" s="237">
        <v>0</v>
      </c>
      <c r="S179" s="237">
        <v>0</v>
      </c>
      <c r="T179" s="237">
        <v>0</v>
      </c>
      <c r="U179" s="237">
        <v>0</v>
      </c>
      <c r="V179" s="237">
        <v>0</v>
      </c>
      <c r="W179" s="237">
        <v>0</v>
      </c>
      <c r="X179" s="237" t="s">
        <v>440</v>
      </c>
    </row>
    <row r="180" spans="2:24" s="257" customFormat="1" x14ac:dyDescent="0.2">
      <c r="B180" s="237" t="s">
        <v>634</v>
      </c>
      <c r="C180" s="237" t="s">
        <v>632</v>
      </c>
      <c r="D180" s="237" t="s">
        <v>488</v>
      </c>
      <c r="E180" s="237">
        <v>4101</v>
      </c>
      <c r="F180" s="279">
        <v>90.844999999999999</v>
      </c>
      <c r="G180" s="279">
        <v>23.177</v>
      </c>
      <c r="H180" s="279">
        <v>12.688632</v>
      </c>
      <c r="I180" s="279">
        <v>4.359162399117654</v>
      </c>
      <c r="J180" s="279">
        <v>1.0879920846392954</v>
      </c>
      <c r="K180" s="237">
        <v>12</v>
      </c>
      <c r="L180" s="237">
        <v>264553</v>
      </c>
      <c r="M180" s="237">
        <v>44271</v>
      </c>
      <c r="N180" s="237">
        <v>4419</v>
      </c>
      <c r="O180" s="237">
        <v>274</v>
      </c>
      <c r="P180" s="237">
        <v>24</v>
      </c>
      <c r="Q180" s="237">
        <v>220097</v>
      </c>
      <c r="R180" s="237">
        <v>220097</v>
      </c>
      <c r="S180" s="237">
        <v>765</v>
      </c>
      <c r="T180" s="237">
        <v>765</v>
      </c>
      <c r="U180" s="237">
        <v>0</v>
      </c>
      <c r="V180" s="237">
        <v>0</v>
      </c>
      <c r="W180" s="237">
        <v>0</v>
      </c>
      <c r="X180" s="237" t="s">
        <v>440</v>
      </c>
    </row>
    <row r="181" spans="2:24" s="257" customFormat="1" x14ac:dyDescent="0.2">
      <c r="B181" s="237" t="s">
        <v>635</v>
      </c>
      <c r="C181" s="237" t="s">
        <v>632</v>
      </c>
      <c r="D181" s="237" t="s">
        <v>2</v>
      </c>
      <c r="E181" s="237">
        <v>2117</v>
      </c>
      <c r="F181" s="279">
        <v>6.3070000000000004</v>
      </c>
      <c r="G181" s="279">
        <v>7.9669999999999996</v>
      </c>
      <c r="H181" s="279">
        <v>7.6970079999999994</v>
      </c>
      <c r="I181" s="279">
        <v>0.46947166543442159</v>
      </c>
      <c r="J181" s="279">
        <v>2.9237061405182987E-3</v>
      </c>
      <c r="K181" s="237">
        <v>7</v>
      </c>
      <c r="L181" s="237">
        <v>20136</v>
      </c>
      <c r="M181" s="237">
        <v>20136</v>
      </c>
      <c r="N181" s="237">
        <v>108</v>
      </c>
      <c r="O181" s="237">
        <v>108</v>
      </c>
      <c r="P181" s="237">
        <v>2</v>
      </c>
      <c r="Q181" s="237">
        <v>418</v>
      </c>
      <c r="R181" s="237">
        <v>418</v>
      </c>
      <c r="S181" s="237">
        <v>4</v>
      </c>
      <c r="T181" s="237">
        <v>4</v>
      </c>
      <c r="U181" s="237">
        <v>0</v>
      </c>
      <c r="V181" s="237">
        <v>0</v>
      </c>
      <c r="W181" s="237">
        <v>0</v>
      </c>
      <c r="X181" s="237" t="s">
        <v>440</v>
      </c>
    </row>
    <row r="182" spans="2:24" s="257" customFormat="1" x14ac:dyDescent="0.2">
      <c r="B182" s="237" t="s">
        <v>636</v>
      </c>
      <c r="C182" s="237" t="s">
        <v>632</v>
      </c>
      <c r="D182" s="237" t="s">
        <v>488</v>
      </c>
      <c r="E182" s="237">
        <v>2915</v>
      </c>
      <c r="F182" s="279">
        <v>116.619</v>
      </c>
      <c r="G182" s="279">
        <v>10.233000000000001</v>
      </c>
      <c r="H182" s="279">
        <v>6.4395759999999989</v>
      </c>
      <c r="I182" s="279">
        <v>3.7185203375905176</v>
      </c>
      <c r="J182" s="279">
        <v>0.44721110312602763</v>
      </c>
      <c r="K182" s="237">
        <v>16</v>
      </c>
      <c r="L182" s="237">
        <v>295176</v>
      </c>
      <c r="M182" s="237">
        <v>295176</v>
      </c>
      <c r="N182" s="237">
        <v>779</v>
      </c>
      <c r="O182" s="237">
        <v>779</v>
      </c>
      <c r="P182" s="237">
        <v>64</v>
      </c>
      <c r="Q182" s="237">
        <v>118332</v>
      </c>
      <c r="R182" s="237">
        <v>118332</v>
      </c>
      <c r="S182" s="237">
        <v>522</v>
      </c>
      <c r="T182" s="237">
        <v>522</v>
      </c>
      <c r="U182" s="237">
        <v>5</v>
      </c>
      <c r="V182" s="237">
        <v>7676</v>
      </c>
      <c r="W182" s="237">
        <v>7676</v>
      </c>
      <c r="X182" s="237" t="s">
        <v>440</v>
      </c>
    </row>
    <row r="183" spans="2:24" s="257" customFormat="1" x14ac:dyDescent="0.2">
      <c r="B183" s="237" t="s">
        <v>637</v>
      </c>
      <c r="C183" s="237" t="s">
        <v>632</v>
      </c>
      <c r="D183" s="237" t="s">
        <v>2</v>
      </c>
      <c r="E183" s="237">
        <v>3004</v>
      </c>
      <c r="F183" s="279">
        <v>14.103</v>
      </c>
      <c r="G183" s="279">
        <v>4.5839999999999996</v>
      </c>
      <c r="H183" s="279">
        <v>7.5445919999999997</v>
      </c>
      <c r="I183" s="279">
        <v>3.3473730539702369</v>
      </c>
      <c r="J183" s="279">
        <v>0.58767904791057646</v>
      </c>
      <c r="K183" s="237">
        <v>6</v>
      </c>
      <c r="L183" s="237">
        <v>284137</v>
      </c>
      <c r="M183" s="237">
        <v>284137</v>
      </c>
      <c r="N183" s="237">
        <v>3418</v>
      </c>
      <c r="O183" s="237">
        <v>3418</v>
      </c>
      <c r="P183" s="237">
        <v>10</v>
      </c>
      <c r="Q183" s="237">
        <v>166281</v>
      </c>
      <c r="R183" s="237">
        <v>166281</v>
      </c>
      <c r="S183" s="237">
        <v>734</v>
      </c>
      <c r="T183" s="237">
        <v>734</v>
      </c>
      <c r="U183" s="237">
        <v>1</v>
      </c>
      <c r="V183" s="237">
        <v>2740</v>
      </c>
      <c r="W183" s="237">
        <v>2740</v>
      </c>
      <c r="X183" s="237" t="s">
        <v>440</v>
      </c>
    </row>
    <row r="184" spans="2:24" s="257" customFormat="1" x14ac:dyDescent="0.2">
      <c r="B184" s="237" t="s">
        <v>638</v>
      </c>
      <c r="C184" s="237" t="s">
        <v>639</v>
      </c>
      <c r="D184" s="237" t="s">
        <v>488</v>
      </c>
      <c r="E184" s="237">
        <v>1062</v>
      </c>
      <c r="F184" s="279">
        <v>64.325999999999993</v>
      </c>
      <c r="G184" s="279">
        <v>3.1280000000000001</v>
      </c>
      <c r="H184" s="279">
        <v>2.4767599999999996</v>
      </c>
      <c r="I184" s="279">
        <v>0.43576892581695431</v>
      </c>
      <c r="J184" s="279">
        <v>1.5471673299889634</v>
      </c>
      <c r="K184" s="237">
        <v>15</v>
      </c>
      <c r="L184" s="237">
        <v>19972</v>
      </c>
      <c r="M184" s="237">
        <v>19972</v>
      </c>
      <c r="N184" s="237">
        <v>1837</v>
      </c>
      <c r="O184" s="237">
        <v>1837</v>
      </c>
      <c r="P184" s="237">
        <v>17</v>
      </c>
      <c r="Q184" s="237">
        <v>236364</v>
      </c>
      <c r="R184" s="237">
        <v>236364</v>
      </c>
      <c r="S184" s="237">
        <v>972</v>
      </c>
      <c r="T184" s="237">
        <v>972</v>
      </c>
      <c r="U184" s="237">
        <v>2</v>
      </c>
      <c r="V184" s="237">
        <v>2810</v>
      </c>
      <c r="W184" s="237">
        <v>2810</v>
      </c>
      <c r="X184" s="237" t="s">
        <v>440</v>
      </c>
    </row>
    <row r="185" spans="2:24" s="257" customFormat="1" x14ac:dyDescent="0.2">
      <c r="B185" s="237" t="s">
        <v>640</v>
      </c>
      <c r="C185" s="237" t="s">
        <v>639</v>
      </c>
      <c r="D185" s="237" t="s">
        <v>2</v>
      </c>
      <c r="E185" s="237">
        <v>2841</v>
      </c>
      <c r="F185" s="279">
        <v>4.7110000000000003</v>
      </c>
      <c r="G185" s="279">
        <v>14.954000000000001</v>
      </c>
      <c r="H185" s="279">
        <v>8.3828800000000019</v>
      </c>
      <c r="I185" s="279">
        <v>1.4370665862852905</v>
      </c>
      <c r="J185" s="279">
        <v>0.15333201246934949</v>
      </c>
      <c r="K185" s="237">
        <v>6</v>
      </c>
      <c r="L185" s="237">
        <v>102823</v>
      </c>
      <c r="M185" s="237">
        <v>102823</v>
      </c>
      <c r="N185" s="237">
        <v>328</v>
      </c>
      <c r="O185" s="237">
        <v>328</v>
      </c>
      <c r="P185" s="237">
        <v>2</v>
      </c>
      <c r="Q185" s="237">
        <v>36570</v>
      </c>
      <c r="R185" s="237">
        <v>36570</v>
      </c>
      <c r="S185" s="237">
        <v>90</v>
      </c>
      <c r="T185" s="237">
        <v>90</v>
      </c>
      <c r="U185" s="237">
        <v>0</v>
      </c>
      <c r="V185" s="237">
        <v>0</v>
      </c>
      <c r="W185" s="237">
        <v>0</v>
      </c>
      <c r="X185" s="237" t="s">
        <v>440</v>
      </c>
    </row>
    <row r="186" spans="2:24" s="257" customFormat="1" x14ac:dyDescent="0.2">
      <c r="B186" s="237" t="s">
        <v>641</v>
      </c>
      <c r="C186" s="237" t="s">
        <v>639</v>
      </c>
      <c r="D186" s="237" t="s">
        <v>2</v>
      </c>
      <c r="E186" s="237">
        <v>3895</v>
      </c>
      <c r="F186" s="279">
        <v>18.867999999999999</v>
      </c>
      <c r="G186" s="279">
        <v>22.925000000000001</v>
      </c>
      <c r="H186" s="279">
        <v>11.05016</v>
      </c>
      <c r="I186" s="279">
        <v>4.8653766628139188</v>
      </c>
      <c r="J186" s="279">
        <v>1.3184525395524427</v>
      </c>
      <c r="K186" s="237">
        <v>5</v>
      </c>
      <c r="L186" s="237">
        <v>354107</v>
      </c>
      <c r="M186" s="237">
        <v>354107</v>
      </c>
      <c r="N186" s="237">
        <v>3676</v>
      </c>
      <c r="O186" s="237">
        <v>3676</v>
      </c>
      <c r="P186" s="237">
        <v>8</v>
      </c>
      <c r="Q186" s="237">
        <v>319861</v>
      </c>
      <c r="R186" s="237">
        <v>319861</v>
      </c>
      <c r="S186" s="237">
        <v>865</v>
      </c>
      <c r="T186" s="237">
        <v>865</v>
      </c>
      <c r="U186" s="237">
        <v>0</v>
      </c>
      <c r="V186" s="237">
        <v>0</v>
      </c>
      <c r="W186" s="237">
        <v>0</v>
      </c>
      <c r="X186" s="237" t="s">
        <v>440</v>
      </c>
    </row>
    <row r="187" spans="2:24" s="257" customFormat="1" x14ac:dyDescent="0.2">
      <c r="B187" s="237" t="s">
        <v>642</v>
      </c>
      <c r="C187" s="237" t="s">
        <v>639</v>
      </c>
      <c r="D187" s="237" t="s">
        <v>2</v>
      </c>
      <c r="E187" s="237">
        <v>4900</v>
      </c>
      <c r="F187" s="279">
        <v>3.8849999999999998</v>
      </c>
      <c r="G187" s="279">
        <v>20.492999999999999</v>
      </c>
      <c r="H187" s="279">
        <v>11.012056000000001</v>
      </c>
      <c r="I187" s="279">
        <v>2.4564630601916209</v>
      </c>
      <c r="J187" s="279">
        <v>0</v>
      </c>
      <c r="K187" s="237">
        <v>7</v>
      </c>
      <c r="L187" s="237">
        <v>228826</v>
      </c>
      <c r="M187" s="237">
        <v>228826</v>
      </c>
      <c r="N187" s="237">
        <v>5135</v>
      </c>
      <c r="O187" s="237">
        <v>5135</v>
      </c>
      <c r="P187" s="237">
        <v>0</v>
      </c>
      <c r="Q187" s="237">
        <v>0</v>
      </c>
      <c r="R187" s="237">
        <v>0</v>
      </c>
      <c r="S187" s="237">
        <v>0</v>
      </c>
      <c r="T187" s="237">
        <v>0</v>
      </c>
      <c r="U187" s="237">
        <v>0</v>
      </c>
      <c r="V187" s="237">
        <v>0</v>
      </c>
      <c r="W187" s="237">
        <v>0</v>
      </c>
      <c r="X187" s="237" t="s">
        <v>440</v>
      </c>
    </row>
    <row r="188" spans="2:24" s="257" customFormat="1" x14ac:dyDescent="0.2">
      <c r="B188" s="237" t="s">
        <v>643</v>
      </c>
      <c r="C188" s="237" t="s">
        <v>639</v>
      </c>
      <c r="D188" s="237" t="s">
        <v>2</v>
      </c>
      <c r="E188" s="237">
        <v>1</v>
      </c>
      <c r="F188" s="279">
        <v>0</v>
      </c>
      <c r="G188" s="279">
        <v>0.80700000000000005</v>
      </c>
      <c r="H188" s="279">
        <v>7.3540720000000004</v>
      </c>
      <c r="I188" s="279">
        <v>0</v>
      </c>
      <c r="J188" s="279">
        <v>0</v>
      </c>
      <c r="K188" s="237">
        <v>0</v>
      </c>
      <c r="L188" s="237">
        <v>0</v>
      </c>
      <c r="M188" s="237">
        <v>0</v>
      </c>
      <c r="N188" s="237">
        <v>0</v>
      </c>
      <c r="O188" s="237">
        <v>0</v>
      </c>
      <c r="P188" s="237">
        <v>0</v>
      </c>
      <c r="Q188" s="237">
        <v>0</v>
      </c>
      <c r="R188" s="237">
        <v>0</v>
      </c>
      <c r="S188" s="237">
        <v>0</v>
      </c>
      <c r="T188" s="237">
        <v>0</v>
      </c>
      <c r="U188" s="237">
        <v>0</v>
      </c>
      <c r="V188" s="237">
        <v>0</v>
      </c>
      <c r="W188" s="237">
        <v>0</v>
      </c>
      <c r="X188" s="237" t="s">
        <v>440</v>
      </c>
    </row>
    <row r="189" spans="2:24" s="257" customFormat="1" x14ac:dyDescent="0.2">
      <c r="B189" s="237" t="s">
        <v>644</v>
      </c>
      <c r="C189" s="237" t="s">
        <v>645</v>
      </c>
      <c r="D189" s="237" t="s">
        <v>2</v>
      </c>
      <c r="E189" s="237">
        <v>177</v>
      </c>
      <c r="F189" s="279">
        <v>6.9809999999999999</v>
      </c>
      <c r="G189" s="279">
        <v>4.202</v>
      </c>
      <c r="H189" s="279">
        <v>7.8113199999999994</v>
      </c>
      <c r="I189" s="279">
        <v>10.32851627262963</v>
      </c>
      <c r="J189" s="279">
        <v>1.9176199680446686</v>
      </c>
      <c r="K189" s="237">
        <v>3</v>
      </c>
      <c r="L189" s="237">
        <v>33493</v>
      </c>
      <c r="M189" s="237">
        <v>33493</v>
      </c>
      <c r="N189" s="237">
        <v>354</v>
      </c>
      <c r="O189" s="237">
        <v>354</v>
      </c>
      <c r="P189" s="237">
        <v>4</v>
      </c>
      <c r="Q189" s="237">
        <v>20728</v>
      </c>
      <c r="R189" s="237">
        <v>20728</v>
      </c>
      <c r="S189" s="237">
        <v>98</v>
      </c>
      <c r="T189" s="237">
        <v>98</v>
      </c>
      <c r="U189" s="237">
        <v>0</v>
      </c>
      <c r="V189" s="237">
        <v>0</v>
      </c>
      <c r="W189" s="237">
        <v>0</v>
      </c>
      <c r="X189" s="237" t="s">
        <v>479</v>
      </c>
    </row>
    <row r="190" spans="2:24" s="257" customFormat="1" x14ac:dyDescent="0.2">
      <c r="B190" s="237" t="s">
        <v>646</v>
      </c>
      <c r="C190" s="237" t="s">
        <v>645</v>
      </c>
      <c r="D190" s="237" t="s">
        <v>2</v>
      </c>
      <c r="E190" s="237">
        <v>241</v>
      </c>
      <c r="F190" s="279">
        <v>9.5399999999999991</v>
      </c>
      <c r="G190" s="279">
        <v>3.1360000000000001</v>
      </c>
      <c r="H190" s="279">
        <v>7.6485119999999993</v>
      </c>
      <c r="I190" s="279">
        <v>11.102872893585108</v>
      </c>
      <c r="J190" s="279">
        <v>0.38311580973606646</v>
      </c>
      <c r="K190" s="237">
        <v>9</v>
      </c>
      <c r="L190" s="237">
        <v>39454</v>
      </c>
      <c r="M190" s="237">
        <v>13190</v>
      </c>
      <c r="N190" s="237">
        <v>497</v>
      </c>
      <c r="O190" s="237">
        <v>257</v>
      </c>
      <c r="P190" s="237">
        <v>3</v>
      </c>
      <c r="Q190" s="237">
        <v>4538</v>
      </c>
      <c r="R190" s="237">
        <v>4538</v>
      </c>
      <c r="S190" s="237">
        <v>33</v>
      </c>
      <c r="T190" s="237">
        <v>33</v>
      </c>
      <c r="U190" s="237">
        <v>1</v>
      </c>
      <c r="V190" s="237">
        <v>240</v>
      </c>
      <c r="W190" s="237">
        <v>240</v>
      </c>
      <c r="X190" s="237" t="s">
        <v>440</v>
      </c>
    </row>
    <row r="191" spans="2:24" s="257" customFormat="1" x14ac:dyDescent="0.2">
      <c r="B191" s="237" t="s">
        <v>647</v>
      </c>
      <c r="C191" s="237" t="s">
        <v>645</v>
      </c>
      <c r="D191" s="237" t="s">
        <v>2</v>
      </c>
      <c r="E191" s="237">
        <v>193</v>
      </c>
      <c r="F191" s="279">
        <v>4.7859999999999996</v>
      </c>
      <c r="G191" s="279">
        <v>4.2619999999999996</v>
      </c>
      <c r="H191" s="279">
        <v>6.3633679999999995</v>
      </c>
      <c r="I191" s="279">
        <v>3.4180755285812738</v>
      </c>
      <c r="J191" s="279">
        <v>0</v>
      </c>
      <c r="K191" s="237">
        <v>4</v>
      </c>
      <c r="L191" s="237">
        <v>17212</v>
      </c>
      <c r="M191" s="237">
        <v>17212</v>
      </c>
      <c r="N191" s="237">
        <v>205</v>
      </c>
      <c r="O191" s="237">
        <v>205</v>
      </c>
      <c r="P191" s="237">
        <v>0</v>
      </c>
      <c r="Q191" s="237">
        <v>0</v>
      </c>
      <c r="R191" s="237">
        <v>0</v>
      </c>
      <c r="S191" s="237">
        <v>0</v>
      </c>
      <c r="T191" s="237">
        <v>0</v>
      </c>
      <c r="U191" s="237">
        <v>1</v>
      </c>
      <c r="V191" s="237">
        <v>190</v>
      </c>
      <c r="W191" s="237">
        <v>190</v>
      </c>
      <c r="X191" s="237" t="s">
        <v>440</v>
      </c>
    </row>
    <row r="192" spans="2:24" s="257" customFormat="1" x14ac:dyDescent="0.2">
      <c r="B192" s="237" t="s">
        <v>648</v>
      </c>
      <c r="C192" s="237" t="s">
        <v>645</v>
      </c>
      <c r="D192" s="237" t="s">
        <v>2</v>
      </c>
      <c r="E192" s="237">
        <v>88</v>
      </c>
      <c r="F192" s="279">
        <v>0</v>
      </c>
      <c r="G192" s="279">
        <v>4.9850000000000003</v>
      </c>
      <c r="H192" s="279">
        <v>7.4683840000000004</v>
      </c>
      <c r="I192" s="279">
        <v>0</v>
      </c>
      <c r="J192" s="279">
        <v>0</v>
      </c>
      <c r="K192" s="237">
        <v>0</v>
      </c>
      <c r="L192" s="237">
        <v>0</v>
      </c>
      <c r="M192" s="237">
        <v>0</v>
      </c>
      <c r="N192" s="237">
        <v>0</v>
      </c>
      <c r="O192" s="237">
        <v>0</v>
      </c>
      <c r="P192" s="237">
        <v>0</v>
      </c>
      <c r="Q192" s="237">
        <v>0</v>
      </c>
      <c r="R192" s="237">
        <v>0</v>
      </c>
      <c r="S192" s="237">
        <v>0</v>
      </c>
      <c r="T192" s="237">
        <v>0</v>
      </c>
      <c r="U192" s="237">
        <v>0</v>
      </c>
      <c r="V192" s="237">
        <v>0</v>
      </c>
      <c r="W192" s="237">
        <v>0</v>
      </c>
      <c r="X192" s="237" t="s">
        <v>440</v>
      </c>
    </row>
    <row r="193" spans="2:24" s="257" customFormat="1" x14ac:dyDescent="0.2">
      <c r="B193" s="237" t="s">
        <v>649</v>
      </c>
      <c r="C193" s="237" t="s">
        <v>645</v>
      </c>
      <c r="D193" s="237" t="s">
        <v>2</v>
      </c>
      <c r="E193" s="237">
        <v>3</v>
      </c>
      <c r="F193" s="279">
        <v>0</v>
      </c>
      <c r="G193" s="279">
        <v>1.41</v>
      </c>
      <c r="H193" s="279">
        <v>0.38104000000000005</v>
      </c>
      <c r="I193" s="279">
        <v>0</v>
      </c>
      <c r="J193" s="279">
        <v>0</v>
      </c>
      <c r="K193" s="237">
        <v>0</v>
      </c>
      <c r="L193" s="237">
        <v>0</v>
      </c>
      <c r="M193" s="237">
        <v>0</v>
      </c>
      <c r="N193" s="237">
        <v>0</v>
      </c>
      <c r="O193" s="237">
        <v>0</v>
      </c>
      <c r="P193" s="237">
        <v>0</v>
      </c>
      <c r="Q193" s="237">
        <v>0</v>
      </c>
      <c r="R193" s="237">
        <v>0</v>
      </c>
      <c r="S193" s="237">
        <v>0</v>
      </c>
      <c r="T193" s="237">
        <v>0</v>
      </c>
      <c r="U193" s="237">
        <v>0</v>
      </c>
      <c r="V193" s="237">
        <v>0</v>
      </c>
      <c r="W193" s="237">
        <v>0</v>
      </c>
      <c r="X193" s="237" t="s">
        <v>440</v>
      </c>
    </row>
    <row r="194" spans="2:24" s="257" customFormat="1" x14ac:dyDescent="0.2">
      <c r="B194" s="237" t="s">
        <v>650</v>
      </c>
      <c r="C194" s="237" t="s">
        <v>645</v>
      </c>
      <c r="D194" s="237" t="s">
        <v>2</v>
      </c>
      <c r="E194" s="237">
        <v>4328</v>
      </c>
      <c r="F194" s="279">
        <v>6.83</v>
      </c>
      <c r="G194" s="279">
        <v>16.248999999999999</v>
      </c>
      <c r="H194" s="279">
        <v>12.688632</v>
      </c>
      <c r="I194" s="279">
        <v>0.12570761757756549</v>
      </c>
      <c r="J194" s="279">
        <v>0.12224679794921235</v>
      </c>
      <c r="K194" s="237">
        <v>3</v>
      </c>
      <c r="L194" s="237">
        <v>7083</v>
      </c>
      <c r="M194" s="237">
        <v>7083</v>
      </c>
      <c r="N194" s="237">
        <v>58</v>
      </c>
      <c r="O194" s="237">
        <v>58</v>
      </c>
      <c r="P194" s="237">
        <v>4</v>
      </c>
      <c r="Q194" s="237">
        <v>22960</v>
      </c>
      <c r="R194" s="237">
        <v>22960</v>
      </c>
      <c r="S194" s="237">
        <v>162</v>
      </c>
      <c r="T194" s="237">
        <v>162</v>
      </c>
      <c r="U194" s="237">
        <v>0</v>
      </c>
      <c r="V194" s="237">
        <v>0</v>
      </c>
      <c r="W194" s="237">
        <v>0</v>
      </c>
      <c r="X194" s="237" t="s">
        <v>440</v>
      </c>
    </row>
    <row r="195" spans="2:24" s="257" customFormat="1" x14ac:dyDescent="0.2">
      <c r="B195" s="237" t="s">
        <v>651</v>
      </c>
      <c r="C195" s="237" t="s">
        <v>645</v>
      </c>
      <c r="D195" s="237" t="s">
        <v>2</v>
      </c>
      <c r="E195" s="237">
        <v>149</v>
      </c>
      <c r="F195" s="279">
        <v>7.2130000000000001</v>
      </c>
      <c r="G195" s="279">
        <v>3.5110000000000001</v>
      </c>
      <c r="H195" s="279">
        <v>10.669119999999999</v>
      </c>
      <c r="I195" s="279">
        <v>1.0119214151215312</v>
      </c>
      <c r="J195" s="279">
        <v>0</v>
      </c>
      <c r="K195" s="237">
        <v>4</v>
      </c>
      <c r="L195" s="237">
        <v>2091</v>
      </c>
      <c r="M195" s="237">
        <v>2091</v>
      </c>
      <c r="N195" s="237">
        <v>21</v>
      </c>
      <c r="O195" s="237">
        <v>21</v>
      </c>
      <c r="P195" s="237">
        <v>0</v>
      </c>
      <c r="Q195" s="237">
        <v>0</v>
      </c>
      <c r="R195" s="237">
        <v>0</v>
      </c>
      <c r="S195" s="237">
        <v>0</v>
      </c>
      <c r="T195" s="237">
        <v>0</v>
      </c>
      <c r="U195" s="237">
        <v>0</v>
      </c>
      <c r="V195" s="237">
        <v>0</v>
      </c>
      <c r="W195" s="237">
        <v>0</v>
      </c>
      <c r="X195" s="237" t="s">
        <v>440</v>
      </c>
    </row>
    <row r="196" spans="2:24" s="257" customFormat="1" x14ac:dyDescent="0.2">
      <c r="B196" s="237" t="s">
        <v>652</v>
      </c>
      <c r="C196" s="237" t="s">
        <v>645</v>
      </c>
      <c r="D196" s="237" t="s">
        <v>2</v>
      </c>
      <c r="E196" s="237">
        <v>1</v>
      </c>
      <c r="F196" s="279">
        <v>0</v>
      </c>
      <c r="G196" s="279">
        <v>3.7650000000000001</v>
      </c>
      <c r="H196" s="279">
        <v>4.6105840000000002</v>
      </c>
      <c r="I196" s="279">
        <v>0</v>
      </c>
      <c r="J196" s="279">
        <v>0</v>
      </c>
      <c r="K196" s="237">
        <v>0</v>
      </c>
      <c r="L196" s="237">
        <v>0</v>
      </c>
      <c r="M196" s="237">
        <v>0</v>
      </c>
      <c r="N196" s="237">
        <v>0</v>
      </c>
      <c r="O196" s="237">
        <v>0</v>
      </c>
      <c r="P196" s="237">
        <v>0</v>
      </c>
      <c r="Q196" s="237">
        <v>0</v>
      </c>
      <c r="R196" s="237">
        <v>0</v>
      </c>
      <c r="S196" s="237">
        <v>0</v>
      </c>
      <c r="T196" s="237">
        <v>0</v>
      </c>
      <c r="U196" s="237">
        <v>0</v>
      </c>
      <c r="V196" s="237">
        <v>0</v>
      </c>
      <c r="W196" s="237">
        <v>0</v>
      </c>
      <c r="X196" s="237" t="s">
        <v>440</v>
      </c>
    </row>
    <row r="197" spans="2:24" s="257" customFormat="1" x14ac:dyDescent="0.2">
      <c r="B197" s="237" t="s">
        <v>653</v>
      </c>
      <c r="C197" s="237" t="s">
        <v>645</v>
      </c>
      <c r="D197" s="237" t="s">
        <v>2</v>
      </c>
      <c r="E197" s="237">
        <v>1</v>
      </c>
      <c r="F197" s="279">
        <v>0</v>
      </c>
      <c r="G197" s="279">
        <v>0.61699999999999999</v>
      </c>
      <c r="H197" s="279">
        <v>6.5919920000000003</v>
      </c>
      <c r="I197" s="279">
        <v>1.481023031534616</v>
      </c>
      <c r="J197" s="279">
        <v>0</v>
      </c>
      <c r="K197" s="237">
        <v>1</v>
      </c>
      <c r="L197" s="237">
        <v>86</v>
      </c>
      <c r="M197" s="237">
        <v>86</v>
      </c>
      <c r="N197" s="237">
        <v>1</v>
      </c>
      <c r="O197" s="237">
        <v>1</v>
      </c>
      <c r="P197" s="237">
        <v>0</v>
      </c>
      <c r="Q197" s="237">
        <v>0</v>
      </c>
      <c r="R197" s="237">
        <v>0</v>
      </c>
      <c r="S197" s="237">
        <v>0</v>
      </c>
      <c r="T197" s="237">
        <v>0</v>
      </c>
      <c r="U197" s="237">
        <v>0</v>
      </c>
      <c r="V197" s="237">
        <v>0</v>
      </c>
      <c r="W197" s="237">
        <v>0</v>
      </c>
      <c r="X197" s="237" t="s">
        <v>440</v>
      </c>
    </row>
    <row r="198" spans="2:24" s="257" customFormat="1" x14ac:dyDescent="0.2">
      <c r="B198" s="237" t="s">
        <v>654</v>
      </c>
      <c r="C198" s="237" t="s">
        <v>645</v>
      </c>
      <c r="D198" s="237" t="s">
        <v>2</v>
      </c>
      <c r="E198" s="237">
        <v>5801</v>
      </c>
      <c r="F198" s="279">
        <v>9.1940000000000008</v>
      </c>
      <c r="G198" s="279">
        <v>32.822000000000003</v>
      </c>
      <c r="H198" s="279">
        <v>12.193280000000001</v>
      </c>
      <c r="I198" s="279">
        <v>4.0165852912498483</v>
      </c>
      <c r="J198" s="279">
        <v>0.21694728435679311</v>
      </c>
      <c r="K198" s="237">
        <v>8</v>
      </c>
      <c r="L198" s="237">
        <v>362808</v>
      </c>
      <c r="M198" s="237">
        <v>362808</v>
      </c>
      <c r="N198" s="237">
        <v>5798</v>
      </c>
      <c r="O198" s="237">
        <v>5798</v>
      </c>
      <c r="P198" s="237">
        <v>11</v>
      </c>
      <c r="Q198" s="237">
        <v>65321</v>
      </c>
      <c r="R198" s="280">
        <f>Q198-480</f>
        <v>64841</v>
      </c>
      <c r="S198" s="237">
        <v>255</v>
      </c>
      <c r="T198" s="280">
        <f>S198-1</f>
        <v>254</v>
      </c>
      <c r="U198" s="237">
        <v>2</v>
      </c>
      <c r="V198" s="237">
        <v>11602</v>
      </c>
      <c r="W198" s="237">
        <v>11602</v>
      </c>
      <c r="X198" s="237" t="s">
        <v>440</v>
      </c>
    </row>
    <row r="199" spans="2:24" s="257" customFormat="1" x14ac:dyDescent="0.2">
      <c r="B199" s="237" t="s">
        <v>655</v>
      </c>
      <c r="C199" s="237" t="s">
        <v>645</v>
      </c>
      <c r="D199" s="237" t="s">
        <v>2</v>
      </c>
      <c r="E199" s="237">
        <v>3093</v>
      </c>
      <c r="F199" s="279">
        <v>11.042999999999999</v>
      </c>
      <c r="G199" s="279">
        <v>5.8049999999999997</v>
      </c>
      <c r="H199" s="279">
        <v>9.1449600000000011</v>
      </c>
      <c r="I199" s="279">
        <v>7.420314621899113</v>
      </c>
      <c r="J199" s="279">
        <v>0</v>
      </c>
      <c r="K199" s="237">
        <v>8</v>
      </c>
      <c r="L199" s="237">
        <v>414339</v>
      </c>
      <c r="M199" s="237">
        <v>358212</v>
      </c>
      <c r="N199" s="237">
        <v>9893</v>
      </c>
      <c r="O199" s="237">
        <v>9787</v>
      </c>
      <c r="P199" s="237">
        <v>0</v>
      </c>
      <c r="Q199" s="237">
        <v>0</v>
      </c>
      <c r="R199" s="237">
        <v>0</v>
      </c>
      <c r="S199" s="237">
        <v>0</v>
      </c>
      <c r="T199" s="237">
        <v>0</v>
      </c>
      <c r="U199" s="237">
        <v>2</v>
      </c>
      <c r="V199" s="237">
        <v>2690</v>
      </c>
      <c r="W199" s="237">
        <v>2690</v>
      </c>
      <c r="X199" s="237" t="s">
        <v>440</v>
      </c>
    </row>
    <row r="200" spans="2:24" s="257" customFormat="1" x14ac:dyDescent="0.2">
      <c r="B200" s="237" t="s">
        <v>656</v>
      </c>
      <c r="C200" s="237" t="s">
        <v>645</v>
      </c>
      <c r="D200" s="237" t="s">
        <v>2</v>
      </c>
      <c r="E200" s="237">
        <v>302</v>
      </c>
      <c r="F200" s="279">
        <v>6.8550000000000004</v>
      </c>
      <c r="G200" s="279">
        <v>7.2939999999999996</v>
      </c>
      <c r="H200" s="279">
        <v>7.9637359999999999</v>
      </c>
      <c r="I200" s="279">
        <v>5.0116482133468514</v>
      </c>
      <c r="J200" s="279">
        <v>0.80757506074678853</v>
      </c>
      <c r="K200" s="237">
        <v>3</v>
      </c>
      <c r="L200" s="237">
        <v>38592</v>
      </c>
      <c r="M200" s="237">
        <v>38592</v>
      </c>
      <c r="N200" s="237">
        <v>632</v>
      </c>
      <c r="O200" s="237">
        <v>632</v>
      </c>
      <c r="P200" s="237">
        <v>5</v>
      </c>
      <c r="Q200" s="237">
        <v>20729</v>
      </c>
      <c r="R200" s="237">
        <v>20729</v>
      </c>
      <c r="S200" s="237">
        <v>55</v>
      </c>
      <c r="T200" s="237">
        <v>55</v>
      </c>
      <c r="U200" s="237">
        <v>1</v>
      </c>
      <c r="V200" s="237">
        <v>340</v>
      </c>
      <c r="W200" s="237">
        <v>340</v>
      </c>
      <c r="X200" s="237" t="s">
        <v>440</v>
      </c>
    </row>
    <row r="201" spans="2:24" s="257" customFormat="1" x14ac:dyDescent="0.2">
      <c r="B201" s="237" t="s">
        <v>657</v>
      </c>
      <c r="C201" s="237" t="s">
        <v>658</v>
      </c>
      <c r="D201" s="237" t="s">
        <v>2</v>
      </c>
      <c r="E201" s="237">
        <v>127</v>
      </c>
      <c r="F201" s="279">
        <v>3.129</v>
      </c>
      <c r="G201" s="279">
        <v>0.83899999999999997</v>
      </c>
      <c r="H201" s="279">
        <v>3.6960879999999996</v>
      </c>
      <c r="I201" s="279">
        <v>0</v>
      </c>
      <c r="J201" s="279">
        <v>1.933613939215894</v>
      </c>
      <c r="K201" s="237">
        <v>0</v>
      </c>
      <c r="L201" s="237">
        <v>0</v>
      </c>
      <c r="M201" s="237">
        <v>0</v>
      </c>
      <c r="N201" s="237">
        <v>0</v>
      </c>
      <c r="O201" s="237">
        <v>0</v>
      </c>
      <c r="P201" s="237">
        <v>4</v>
      </c>
      <c r="Q201" s="237">
        <v>25910</v>
      </c>
      <c r="R201" s="237">
        <v>25910</v>
      </c>
      <c r="S201" s="237">
        <v>79</v>
      </c>
      <c r="T201" s="237">
        <v>79</v>
      </c>
      <c r="U201" s="237">
        <v>2</v>
      </c>
      <c r="V201" s="237">
        <v>254</v>
      </c>
      <c r="W201" s="237">
        <v>254</v>
      </c>
      <c r="X201" s="237" t="s">
        <v>440</v>
      </c>
    </row>
    <row r="202" spans="2:24" s="257" customFormat="1" x14ac:dyDescent="0.2">
      <c r="B202" s="237" t="s">
        <v>659</v>
      </c>
      <c r="C202" s="237" t="s">
        <v>658</v>
      </c>
      <c r="D202" s="237" t="s">
        <v>2</v>
      </c>
      <c r="E202" s="237">
        <v>24</v>
      </c>
      <c r="F202" s="279">
        <v>3.4369999999999998</v>
      </c>
      <c r="G202" s="279">
        <v>0.65300000000000002</v>
      </c>
      <c r="H202" s="279">
        <v>5.2202479999999998</v>
      </c>
      <c r="I202" s="279">
        <v>0.28153806502821177</v>
      </c>
      <c r="J202" s="279">
        <v>0</v>
      </c>
      <c r="K202" s="237">
        <v>0</v>
      </c>
      <c r="L202" s="237">
        <v>238</v>
      </c>
      <c r="M202" s="237">
        <v>238</v>
      </c>
      <c r="N202" s="237">
        <v>2</v>
      </c>
      <c r="O202" s="237">
        <v>2</v>
      </c>
      <c r="P202" s="237">
        <v>0</v>
      </c>
      <c r="Q202" s="237">
        <v>0</v>
      </c>
      <c r="R202" s="237">
        <v>0</v>
      </c>
      <c r="S202" s="237">
        <v>0</v>
      </c>
      <c r="T202" s="237">
        <v>0</v>
      </c>
      <c r="U202" s="237">
        <v>0</v>
      </c>
      <c r="V202" s="237">
        <v>0</v>
      </c>
      <c r="W202" s="237">
        <v>0</v>
      </c>
      <c r="X202" s="237" t="s">
        <v>440</v>
      </c>
    </row>
    <row r="203" spans="2:24" s="257" customFormat="1" x14ac:dyDescent="0.2">
      <c r="B203" s="237" t="s">
        <v>660</v>
      </c>
      <c r="C203" s="237" t="s">
        <v>658</v>
      </c>
      <c r="D203" s="237" t="s">
        <v>2</v>
      </c>
      <c r="E203" s="237">
        <v>54</v>
      </c>
      <c r="F203" s="279">
        <v>3.2269999999999999</v>
      </c>
      <c r="G203" s="279">
        <v>0.502</v>
      </c>
      <c r="H203" s="279">
        <v>3.3912559999999998</v>
      </c>
      <c r="I203" s="279">
        <v>1.2101514927986976</v>
      </c>
      <c r="J203" s="279">
        <v>0</v>
      </c>
      <c r="K203" s="237">
        <v>2</v>
      </c>
      <c r="L203" s="237">
        <v>4134</v>
      </c>
      <c r="M203" s="237">
        <v>4134</v>
      </c>
      <c r="N203" s="237">
        <v>54</v>
      </c>
      <c r="O203" s="237">
        <v>54</v>
      </c>
      <c r="P203" s="237">
        <v>0</v>
      </c>
      <c r="Q203" s="237">
        <v>0</v>
      </c>
      <c r="R203" s="237">
        <v>0</v>
      </c>
      <c r="S203" s="237">
        <v>0</v>
      </c>
      <c r="T203" s="237">
        <v>0</v>
      </c>
      <c r="U203" s="237">
        <v>0</v>
      </c>
      <c r="V203" s="237">
        <v>0</v>
      </c>
      <c r="W203" s="237">
        <v>0</v>
      </c>
      <c r="X203" s="237" t="s">
        <v>440</v>
      </c>
    </row>
    <row r="204" spans="2:24" s="257" customFormat="1" x14ac:dyDescent="0.2">
      <c r="B204" s="237" t="s">
        <v>661</v>
      </c>
      <c r="C204" s="237" t="s">
        <v>658</v>
      </c>
      <c r="D204" s="237" t="s">
        <v>2</v>
      </c>
      <c r="E204" s="237">
        <v>0</v>
      </c>
      <c r="F204" s="279">
        <v>0</v>
      </c>
      <c r="G204" s="279">
        <v>7.2999999999999995E-2</v>
      </c>
      <c r="H204" s="279">
        <v>0</v>
      </c>
      <c r="I204" s="279">
        <v>0</v>
      </c>
      <c r="J204" s="279">
        <v>0</v>
      </c>
      <c r="K204" s="237">
        <v>0</v>
      </c>
      <c r="L204" s="237">
        <v>0</v>
      </c>
      <c r="M204" s="237">
        <v>0</v>
      </c>
      <c r="N204" s="237">
        <v>0</v>
      </c>
      <c r="O204" s="237">
        <v>0</v>
      </c>
      <c r="P204" s="237">
        <v>0</v>
      </c>
      <c r="Q204" s="237">
        <v>0</v>
      </c>
      <c r="R204" s="237">
        <v>0</v>
      </c>
      <c r="S204" s="237">
        <v>0</v>
      </c>
      <c r="T204" s="237">
        <v>0</v>
      </c>
      <c r="U204" s="237">
        <v>0</v>
      </c>
      <c r="V204" s="237">
        <v>0</v>
      </c>
      <c r="W204" s="237">
        <v>0</v>
      </c>
      <c r="X204" s="237" t="s">
        <v>440</v>
      </c>
    </row>
    <row r="205" spans="2:24" s="257" customFormat="1" x14ac:dyDescent="0.2">
      <c r="B205" s="237" t="s">
        <v>662</v>
      </c>
      <c r="C205" s="237" t="s">
        <v>658</v>
      </c>
      <c r="D205" s="237" t="s">
        <v>2</v>
      </c>
      <c r="E205" s="237">
        <v>153</v>
      </c>
      <c r="F205" s="279">
        <v>5.4820000000000002</v>
      </c>
      <c r="G205" s="279">
        <v>0.80200000000000005</v>
      </c>
      <c r="H205" s="279">
        <v>19.242519999999999</v>
      </c>
      <c r="I205" s="279">
        <v>3.2136049818824071</v>
      </c>
      <c r="J205" s="279">
        <v>0.37550228182272438</v>
      </c>
      <c r="K205" s="237">
        <v>1</v>
      </c>
      <c r="L205" s="237">
        <v>14732</v>
      </c>
      <c r="M205" s="237">
        <v>14732</v>
      </c>
      <c r="N205" s="237">
        <v>82</v>
      </c>
      <c r="O205" s="237">
        <v>82</v>
      </c>
      <c r="P205" s="237">
        <v>2</v>
      </c>
      <c r="Q205" s="237">
        <v>5738</v>
      </c>
      <c r="R205" s="237">
        <v>5738</v>
      </c>
      <c r="S205" s="237">
        <v>28</v>
      </c>
      <c r="T205" s="237">
        <v>28</v>
      </c>
      <c r="U205" s="237">
        <v>1</v>
      </c>
      <c r="V205" s="237">
        <v>70</v>
      </c>
      <c r="W205" s="237">
        <v>70</v>
      </c>
      <c r="X205" s="237" t="s">
        <v>440</v>
      </c>
    </row>
    <row r="206" spans="2:24" s="257" customFormat="1" x14ac:dyDescent="0.2">
      <c r="B206" s="237" t="s">
        <v>663</v>
      </c>
      <c r="C206" s="237" t="s">
        <v>658</v>
      </c>
      <c r="D206" s="237" t="s">
        <v>2</v>
      </c>
      <c r="E206" s="237">
        <v>889</v>
      </c>
      <c r="F206" s="279">
        <v>10.321</v>
      </c>
      <c r="G206" s="279">
        <v>3.6859999999999999</v>
      </c>
      <c r="H206" s="279">
        <v>5.9823279999999999</v>
      </c>
      <c r="I206" s="279">
        <v>1.1594129945997897</v>
      </c>
      <c r="J206" s="279">
        <v>0.4607158906374052</v>
      </c>
      <c r="K206" s="237">
        <v>11</v>
      </c>
      <c r="L206" s="237">
        <v>37718</v>
      </c>
      <c r="M206" s="237">
        <v>37718</v>
      </c>
      <c r="N206" s="237">
        <v>987</v>
      </c>
      <c r="O206" s="237">
        <v>987</v>
      </c>
      <c r="P206" s="237">
        <v>5</v>
      </c>
      <c r="Q206" s="237">
        <v>49960</v>
      </c>
      <c r="R206" s="237">
        <v>49960</v>
      </c>
      <c r="S206" s="237">
        <v>202</v>
      </c>
      <c r="T206" s="237">
        <v>202</v>
      </c>
      <c r="U206" s="237">
        <v>0</v>
      </c>
      <c r="V206" s="237">
        <v>0</v>
      </c>
      <c r="W206" s="237">
        <v>0</v>
      </c>
      <c r="X206" s="237" t="s">
        <v>440</v>
      </c>
    </row>
    <row r="207" spans="2:24" s="257" customFormat="1" x14ac:dyDescent="0.2">
      <c r="B207" s="237" t="s">
        <v>664</v>
      </c>
      <c r="C207" s="237" t="s">
        <v>658</v>
      </c>
      <c r="D207" s="237" t="s">
        <v>2</v>
      </c>
      <c r="E207" s="237">
        <v>2</v>
      </c>
      <c r="F207" s="279">
        <v>0</v>
      </c>
      <c r="G207" s="279">
        <v>6.6000000000000003E-2</v>
      </c>
      <c r="H207" s="279">
        <v>0</v>
      </c>
      <c r="I207" s="279">
        <v>0</v>
      </c>
      <c r="J207" s="279">
        <v>0</v>
      </c>
      <c r="K207" s="237">
        <v>0</v>
      </c>
      <c r="L207" s="237">
        <v>0</v>
      </c>
      <c r="M207" s="237">
        <v>0</v>
      </c>
      <c r="N207" s="237">
        <v>0</v>
      </c>
      <c r="O207" s="237">
        <v>0</v>
      </c>
      <c r="P207" s="237">
        <v>0</v>
      </c>
      <c r="Q207" s="237">
        <v>0</v>
      </c>
      <c r="R207" s="237">
        <v>0</v>
      </c>
      <c r="S207" s="237">
        <v>0</v>
      </c>
      <c r="T207" s="237">
        <v>0</v>
      </c>
      <c r="U207" s="237">
        <v>0</v>
      </c>
      <c r="V207" s="237">
        <v>0</v>
      </c>
      <c r="W207" s="237">
        <v>0</v>
      </c>
      <c r="X207" s="237" t="s">
        <v>440</v>
      </c>
    </row>
    <row r="208" spans="2:24" s="257" customFormat="1" x14ac:dyDescent="0.2">
      <c r="B208" s="237" t="s">
        <v>665</v>
      </c>
      <c r="C208" s="237" t="s">
        <v>658</v>
      </c>
      <c r="D208" s="237" t="s">
        <v>2</v>
      </c>
      <c r="E208" s="237">
        <v>0</v>
      </c>
      <c r="F208" s="279">
        <v>0</v>
      </c>
      <c r="G208" s="279">
        <v>6.5000000000000002E-2</v>
      </c>
      <c r="H208" s="279">
        <v>0</v>
      </c>
      <c r="I208" s="279">
        <v>0</v>
      </c>
      <c r="J208" s="279">
        <v>0</v>
      </c>
      <c r="K208" s="237">
        <v>0</v>
      </c>
      <c r="L208" s="237">
        <v>0</v>
      </c>
      <c r="M208" s="237">
        <v>0</v>
      </c>
      <c r="N208" s="237">
        <v>0</v>
      </c>
      <c r="O208" s="237">
        <v>0</v>
      </c>
      <c r="P208" s="237">
        <v>0</v>
      </c>
      <c r="Q208" s="237">
        <v>0</v>
      </c>
      <c r="R208" s="237">
        <v>0</v>
      </c>
      <c r="S208" s="237">
        <v>0</v>
      </c>
      <c r="T208" s="237">
        <v>0</v>
      </c>
      <c r="U208" s="237">
        <v>0</v>
      </c>
      <c r="V208" s="237">
        <v>0</v>
      </c>
      <c r="W208" s="237">
        <v>0</v>
      </c>
      <c r="X208" s="237" t="s">
        <v>440</v>
      </c>
    </row>
    <row r="209" spans="2:24" s="257" customFormat="1" x14ac:dyDescent="0.2">
      <c r="B209" s="237" t="s">
        <v>666</v>
      </c>
      <c r="C209" s="237" t="s">
        <v>667</v>
      </c>
      <c r="D209" s="237" t="s">
        <v>2</v>
      </c>
      <c r="E209" s="237">
        <v>2851</v>
      </c>
      <c r="F209" s="279">
        <v>13.378</v>
      </c>
      <c r="G209" s="279">
        <v>4.3179999999999996</v>
      </c>
      <c r="H209" s="279">
        <v>12.193280000000001</v>
      </c>
      <c r="I209" s="279">
        <v>1.8593360488242709</v>
      </c>
      <c r="J209" s="279">
        <v>2.2583538389854452</v>
      </c>
      <c r="K209" s="237">
        <v>7</v>
      </c>
      <c r="L209" s="237">
        <v>67777</v>
      </c>
      <c r="M209" s="237">
        <v>67777</v>
      </c>
      <c r="N209" s="237">
        <v>329</v>
      </c>
      <c r="O209" s="237">
        <v>329</v>
      </c>
      <c r="P209" s="237">
        <v>25</v>
      </c>
      <c r="Q209" s="237">
        <v>274407</v>
      </c>
      <c r="R209" s="237">
        <v>274407</v>
      </c>
      <c r="S209" s="237">
        <v>1235</v>
      </c>
      <c r="T209" s="237">
        <v>1235</v>
      </c>
      <c r="U209" s="237">
        <v>1</v>
      </c>
      <c r="V209" s="237">
        <v>2852</v>
      </c>
      <c r="W209" s="237">
        <v>0</v>
      </c>
      <c r="X209" s="237" t="s">
        <v>440</v>
      </c>
    </row>
    <row r="210" spans="2:24" s="257" customFormat="1" x14ac:dyDescent="0.2">
      <c r="B210" s="237" t="s">
        <v>668</v>
      </c>
      <c r="C210" s="237" t="s">
        <v>667</v>
      </c>
      <c r="D210" s="237" t="s">
        <v>2</v>
      </c>
      <c r="E210" s="237">
        <v>2785</v>
      </c>
      <c r="F210" s="279">
        <v>14.914999999999999</v>
      </c>
      <c r="G210" s="279">
        <v>1.9630000000000001</v>
      </c>
      <c r="H210" s="279">
        <v>7.506488</v>
      </c>
      <c r="I210" s="279">
        <v>1.9555995875316659</v>
      </c>
      <c r="J210" s="279">
        <v>0.25225793205261049</v>
      </c>
      <c r="K210" s="237">
        <v>16</v>
      </c>
      <c r="L210" s="237">
        <v>91168</v>
      </c>
      <c r="M210" s="237">
        <v>79572</v>
      </c>
      <c r="N210" s="237">
        <v>678</v>
      </c>
      <c r="O210" s="237">
        <v>596</v>
      </c>
      <c r="P210" s="237">
        <v>2</v>
      </c>
      <c r="Q210" s="237">
        <v>39200</v>
      </c>
      <c r="R210" s="237">
        <v>39200</v>
      </c>
      <c r="S210" s="237">
        <v>109</v>
      </c>
      <c r="T210" s="237">
        <v>109</v>
      </c>
      <c r="U210" s="237">
        <v>1</v>
      </c>
      <c r="V210" s="237">
        <v>1273</v>
      </c>
      <c r="W210" s="237">
        <v>1273</v>
      </c>
      <c r="X210" s="237" t="s">
        <v>440</v>
      </c>
    </row>
    <row r="211" spans="2:24" s="257" customFormat="1" x14ac:dyDescent="0.2">
      <c r="B211" s="237" t="s">
        <v>669</v>
      </c>
      <c r="C211" s="237" t="s">
        <v>667</v>
      </c>
      <c r="D211" s="237" t="s">
        <v>2</v>
      </c>
      <c r="E211" s="237">
        <v>4140</v>
      </c>
      <c r="F211" s="279">
        <v>14.608000000000001</v>
      </c>
      <c r="G211" s="279">
        <v>1.554</v>
      </c>
      <c r="H211" s="279">
        <v>8.8782320000000006</v>
      </c>
      <c r="I211" s="279">
        <v>2.6277744569800761</v>
      </c>
      <c r="J211" s="279">
        <v>0.20587725138856944</v>
      </c>
      <c r="K211" s="237">
        <v>7</v>
      </c>
      <c r="L211" s="237">
        <v>248086</v>
      </c>
      <c r="M211" s="237">
        <v>246914</v>
      </c>
      <c r="N211" s="237">
        <v>2970</v>
      </c>
      <c r="O211" s="237">
        <v>2969</v>
      </c>
      <c r="P211" s="237">
        <v>6</v>
      </c>
      <c r="Q211" s="237">
        <v>64789</v>
      </c>
      <c r="R211" s="237">
        <v>64789</v>
      </c>
      <c r="S211" s="237">
        <v>226</v>
      </c>
      <c r="T211" s="237">
        <v>226</v>
      </c>
      <c r="U211" s="237">
        <v>2</v>
      </c>
      <c r="V211" s="237">
        <v>8262</v>
      </c>
      <c r="W211" s="237">
        <v>8262</v>
      </c>
      <c r="X211" s="237" t="s">
        <v>440</v>
      </c>
    </row>
    <row r="212" spans="2:24" s="257" customFormat="1" x14ac:dyDescent="0.2">
      <c r="B212" s="237" t="s">
        <v>670</v>
      </c>
      <c r="C212" s="237" t="s">
        <v>667</v>
      </c>
      <c r="D212" s="237" t="s">
        <v>2</v>
      </c>
      <c r="E212" s="237">
        <v>4774</v>
      </c>
      <c r="F212" s="279">
        <v>11.885999999999999</v>
      </c>
      <c r="G212" s="279">
        <v>0.14599999999999999</v>
      </c>
      <c r="H212" s="279">
        <v>10.097560000000001</v>
      </c>
      <c r="I212" s="279">
        <v>3.5437052420777326</v>
      </c>
      <c r="J212" s="279">
        <v>0.32489439929670644</v>
      </c>
      <c r="K212" s="237">
        <v>15</v>
      </c>
      <c r="L212" s="237">
        <v>539356</v>
      </c>
      <c r="M212" s="237">
        <v>538776</v>
      </c>
      <c r="N212" s="237">
        <v>6550</v>
      </c>
      <c r="O212" s="237">
        <v>6549</v>
      </c>
      <c r="P212" s="237">
        <v>22</v>
      </c>
      <c r="Q212" s="237">
        <v>164831</v>
      </c>
      <c r="R212" s="237">
        <v>164831</v>
      </c>
      <c r="S212" s="237">
        <v>798</v>
      </c>
      <c r="T212" s="237">
        <v>798</v>
      </c>
      <c r="U212" s="237">
        <v>0</v>
      </c>
      <c r="V212" s="237">
        <v>0</v>
      </c>
      <c r="W212" s="237">
        <v>0</v>
      </c>
      <c r="X212" s="237" t="s">
        <v>440</v>
      </c>
    </row>
    <row r="213" spans="2:24" s="257" customFormat="1" x14ac:dyDescent="0.2">
      <c r="B213" s="237" t="s">
        <v>671</v>
      </c>
      <c r="C213" s="237" t="s">
        <v>672</v>
      </c>
      <c r="D213" s="237" t="s">
        <v>2</v>
      </c>
      <c r="E213" s="237">
        <v>145</v>
      </c>
      <c r="F213" s="279">
        <v>3.02</v>
      </c>
      <c r="G213" s="279">
        <v>1.6439999999999999</v>
      </c>
      <c r="H213" s="279">
        <v>2.1338240000000002</v>
      </c>
      <c r="I213" s="279">
        <v>5.4603275578744221E-3</v>
      </c>
      <c r="J213" s="279">
        <v>0</v>
      </c>
      <c r="K213" s="237">
        <v>0</v>
      </c>
      <c r="L213" s="237">
        <v>52</v>
      </c>
      <c r="M213" s="237">
        <v>52</v>
      </c>
      <c r="N213" s="237">
        <v>1</v>
      </c>
      <c r="O213" s="237">
        <v>1</v>
      </c>
      <c r="P213" s="237">
        <v>0</v>
      </c>
      <c r="Q213" s="237">
        <v>0</v>
      </c>
      <c r="R213" s="237">
        <v>0</v>
      </c>
      <c r="S213" s="237">
        <v>0</v>
      </c>
      <c r="T213" s="237">
        <v>0</v>
      </c>
      <c r="U213" s="237">
        <v>0</v>
      </c>
      <c r="V213" s="237">
        <v>0</v>
      </c>
      <c r="W213" s="237">
        <v>0</v>
      </c>
      <c r="X213" s="237" t="s">
        <v>440</v>
      </c>
    </row>
    <row r="214" spans="2:24" s="257" customFormat="1" x14ac:dyDescent="0.2">
      <c r="B214" s="237" t="s">
        <v>673</v>
      </c>
      <c r="C214" s="237" t="s">
        <v>674</v>
      </c>
      <c r="D214" s="237" t="s">
        <v>2</v>
      </c>
      <c r="E214" s="237">
        <v>1</v>
      </c>
      <c r="F214" s="279">
        <v>0</v>
      </c>
      <c r="G214" s="279">
        <v>0.63400000000000001</v>
      </c>
      <c r="H214" s="279">
        <v>12.498112000000001</v>
      </c>
      <c r="I214" s="279">
        <v>0</v>
      </c>
      <c r="J214" s="279">
        <v>0</v>
      </c>
      <c r="K214" s="237">
        <v>0</v>
      </c>
      <c r="L214" s="237">
        <v>0</v>
      </c>
      <c r="M214" s="237">
        <v>0</v>
      </c>
      <c r="N214" s="237">
        <v>0</v>
      </c>
      <c r="O214" s="237">
        <v>0</v>
      </c>
      <c r="P214" s="237">
        <v>0</v>
      </c>
      <c r="Q214" s="237">
        <v>0</v>
      </c>
      <c r="R214" s="237">
        <v>0</v>
      </c>
      <c r="S214" s="237">
        <v>0</v>
      </c>
      <c r="T214" s="237">
        <v>0</v>
      </c>
      <c r="U214" s="237">
        <v>0</v>
      </c>
      <c r="V214" s="237">
        <v>0</v>
      </c>
      <c r="W214" s="237">
        <v>0</v>
      </c>
      <c r="X214" s="237" t="s">
        <v>440</v>
      </c>
    </row>
    <row r="215" spans="2:24" s="257" customFormat="1" x14ac:dyDescent="0.2">
      <c r="B215" s="237" t="s">
        <v>675</v>
      </c>
      <c r="C215" s="237" t="s">
        <v>674</v>
      </c>
      <c r="D215" s="237" t="s">
        <v>2</v>
      </c>
      <c r="E215" s="237">
        <v>1</v>
      </c>
      <c r="F215" s="279">
        <v>5.0000000000000001E-3</v>
      </c>
      <c r="G215" s="279">
        <v>0.83499999999999996</v>
      </c>
      <c r="H215" s="279">
        <v>5.8299119999999993</v>
      </c>
      <c r="I215" s="279">
        <v>0</v>
      </c>
      <c r="J215" s="279">
        <v>0</v>
      </c>
      <c r="K215" s="237">
        <v>0</v>
      </c>
      <c r="L215" s="237">
        <v>0</v>
      </c>
      <c r="M215" s="237">
        <v>0</v>
      </c>
      <c r="N215" s="237">
        <v>0</v>
      </c>
      <c r="O215" s="237">
        <v>0</v>
      </c>
      <c r="P215" s="237">
        <v>0</v>
      </c>
      <c r="Q215" s="237">
        <v>0</v>
      </c>
      <c r="R215" s="237">
        <v>0</v>
      </c>
      <c r="S215" s="237">
        <v>0</v>
      </c>
      <c r="T215" s="237">
        <v>0</v>
      </c>
      <c r="U215" s="237">
        <v>0</v>
      </c>
      <c r="V215" s="237">
        <v>0</v>
      </c>
      <c r="W215" s="237">
        <v>0</v>
      </c>
      <c r="X215" s="237" t="s">
        <v>440</v>
      </c>
    </row>
    <row r="216" spans="2:24" s="257" customFormat="1" x14ac:dyDescent="0.2">
      <c r="B216" s="237" t="s">
        <v>676</v>
      </c>
      <c r="C216" s="237" t="s">
        <v>674</v>
      </c>
      <c r="D216" s="237" t="s">
        <v>2</v>
      </c>
      <c r="E216" s="237">
        <v>852</v>
      </c>
      <c r="F216" s="279">
        <v>8.0060000000000002</v>
      </c>
      <c r="G216" s="279">
        <v>1.381</v>
      </c>
      <c r="H216" s="279">
        <v>3.1245280000000002</v>
      </c>
      <c r="I216" s="279">
        <v>4.3126711931727746</v>
      </c>
      <c r="J216" s="279">
        <v>4.5652296433608401E-2</v>
      </c>
      <c r="K216" s="237">
        <v>6</v>
      </c>
      <c r="L216" s="237">
        <v>159216</v>
      </c>
      <c r="M216" s="237">
        <v>72019</v>
      </c>
      <c r="N216" s="237">
        <v>1932</v>
      </c>
      <c r="O216" s="237">
        <v>1086</v>
      </c>
      <c r="P216" s="237">
        <v>4</v>
      </c>
      <c r="Q216" s="237">
        <v>5618</v>
      </c>
      <c r="R216" s="237">
        <v>5618</v>
      </c>
      <c r="S216" s="237">
        <v>27</v>
      </c>
      <c r="T216" s="237">
        <v>27</v>
      </c>
      <c r="U216" s="237">
        <v>1</v>
      </c>
      <c r="V216" s="237">
        <v>841</v>
      </c>
      <c r="W216" s="237">
        <v>841</v>
      </c>
      <c r="X216" s="237" t="s">
        <v>440</v>
      </c>
    </row>
    <row r="217" spans="2:24" s="257" customFormat="1" x14ac:dyDescent="0.2">
      <c r="B217" s="237" t="s">
        <v>677</v>
      </c>
      <c r="C217" s="237" t="s">
        <v>674</v>
      </c>
      <c r="D217" s="237" t="s">
        <v>2</v>
      </c>
      <c r="E217" s="237">
        <v>247</v>
      </c>
      <c r="F217" s="279">
        <v>1.6679999999999999</v>
      </c>
      <c r="G217" s="279">
        <v>0.84199999999999997</v>
      </c>
      <c r="H217" s="279">
        <v>4.6105840000000002</v>
      </c>
      <c r="I217" s="279">
        <v>11.255738547775424</v>
      </c>
      <c r="J217" s="279">
        <v>1.0786143429246593</v>
      </c>
      <c r="K217" s="237">
        <v>3</v>
      </c>
      <c r="L217" s="237">
        <v>72746</v>
      </c>
      <c r="M217" s="237">
        <v>72746</v>
      </c>
      <c r="N217" s="237">
        <v>1047</v>
      </c>
      <c r="O217" s="237">
        <v>1047</v>
      </c>
      <c r="P217" s="237">
        <v>2</v>
      </c>
      <c r="Q217" s="237">
        <v>23237</v>
      </c>
      <c r="R217" s="237">
        <v>23237</v>
      </c>
      <c r="S217" s="237">
        <v>62</v>
      </c>
      <c r="T217" s="237">
        <v>62</v>
      </c>
      <c r="U217" s="237">
        <v>0</v>
      </c>
      <c r="V217" s="237">
        <v>0</v>
      </c>
      <c r="W217" s="237">
        <v>0</v>
      </c>
      <c r="X217" s="237" t="s">
        <v>479</v>
      </c>
    </row>
    <row r="218" spans="2:24" s="257" customFormat="1" x14ac:dyDescent="0.2">
      <c r="B218" s="237" t="s">
        <v>678</v>
      </c>
      <c r="C218" s="237" t="s">
        <v>674</v>
      </c>
      <c r="D218" s="237" t="s">
        <v>2</v>
      </c>
      <c r="E218" s="237">
        <v>557</v>
      </c>
      <c r="F218" s="279">
        <v>6.2880000000000003</v>
      </c>
      <c r="G218" s="279">
        <v>5.218</v>
      </c>
      <c r="H218" s="279">
        <v>4.0771280000000001</v>
      </c>
      <c r="I218" s="279">
        <v>0.43489199907512899</v>
      </c>
      <c r="J218" s="279">
        <v>0</v>
      </c>
      <c r="K218" s="237">
        <v>1</v>
      </c>
      <c r="L218" s="237">
        <v>8572</v>
      </c>
      <c r="M218" s="237">
        <v>8572</v>
      </c>
      <c r="N218" s="237">
        <v>33</v>
      </c>
      <c r="O218" s="237">
        <v>33</v>
      </c>
      <c r="P218" s="237">
        <v>0</v>
      </c>
      <c r="Q218" s="237">
        <v>0</v>
      </c>
      <c r="R218" s="237">
        <v>0</v>
      </c>
      <c r="S218" s="237">
        <v>0</v>
      </c>
      <c r="T218" s="237">
        <v>0</v>
      </c>
      <c r="U218" s="237">
        <v>1</v>
      </c>
      <c r="V218" s="237">
        <v>569</v>
      </c>
      <c r="W218" s="237">
        <v>569</v>
      </c>
      <c r="X218" s="237" t="s">
        <v>440</v>
      </c>
    </row>
    <row r="219" spans="2:24" s="257" customFormat="1" x14ac:dyDescent="0.2">
      <c r="B219" s="237" t="s">
        <v>679</v>
      </c>
      <c r="C219" s="237" t="s">
        <v>674</v>
      </c>
      <c r="D219" s="237" t="s">
        <v>2</v>
      </c>
      <c r="E219" s="237">
        <v>689</v>
      </c>
      <c r="F219" s="279">
        <v>4.7699999999999996</v>
      </c>
      <c r="G219" s="279">
        <v>2.7829999999999999</v>
      </c>
      <c r="H219" s="279">
        <v>6.1728480000000001</v>
      </c>
      <c r="I219" s="279">
        <v>1.4635242328507545</v>
      </c>
      <c r="J219" s="279">
        <v>0.58912431017554023</v>
      </c>
      <c r="K219" s="237">
        <v>5</v>
      </c>
      <c r="L219" s="237">
        <v>25176</v>
      </c>
      <c r="M219" s="237">
        <v>25176</v>
      </c>
      <c r="N219" s="237">
        <v>767</v>
      </c>
      <c r="O219" s="237">
        <v>767</v>
      </c>
      <c r="P219" s="237">
        <v>9</v>
      </c>
      <c r="Q219" s="237">
        <v>33781</v>
      </c>
      <c r="R219" s="237">
        <v>33781</v>
      </c>
      <c r="S219" s="237">
        <v>107</v>
      </c>
      <c r="T219" s="237">
        <v>107</v>
      </c>
      <c r="U219" s="237">
        <v>0</v>
      </c>
      <c r="V219" s="237">
        <v>0</v>
      </c>
      <c r="W219" s="237">
        <v>0</v>
      </c>
      <c r="X219" s="237" t="s">
        <v>440</v>
      </c>
    </row>
    <row r="220" spans="2:24" s="257" customFormat="1" x14ac:dyDescent="0.2">
      <c r="B220" s="237" t="s">
        <v>680</v>
      </c>
      <c r="C220" s="237" t="s">
        <v>674</v>
      </c>
      <c r="D220" s="237" t="s">
        <v>2</v>
      </c>
      <c r="E220" s="237">
        <v>2485</v>
      </c>
      <c r="F220" s="279">
        <v>7.87</v>
      </c>
      <c r="G220" s="279">
        <v>13.613</v>
      </c>
      <c r="H220" s="279">
        <v>6.0966400000000007</v>
      </c>
      <c r="I220" s="279">
        <v>6.5488908798493135</v>
      </c>
      <c r="J220" s="279">
        <v>2.4094661310100039E-2</v>
      </c>
      <c r="K220" s="237">
        <v>7</v>
      </c>
      <c r="L220" s="237">
        <v>430121</v>
      </c>
      <c r="M220" s="237">
        <v>430121</v>
      </c>
      <c r="N220" s="237">
        <v>8692</v>
      </c>
      <c r="O220" s="237">
        <v>8692</v>
      </c>
      <c r="P220" s="237">
        <v>3</v>
      </c>
      <c r="Q220" s="237">
        <v>5275</v>
      </c>
      <c r="R220" s="280">
        <f>Q220-1890</f>
        <v>3385</v>
      </c>
      <c r="S220" s="237">
        <v>35</v>
      </c>
      <c r="T220" s="280">
        <f>S220-7</f>
        <v>28</v>
      </c>
      <c r="U220" s="237">
        <v>0</v>
      </c>
      <c r="V220" s="237">
        <v>0</v>
      </c>
      <c r="W220" s="237">
        <v>0</v>
      </c>
      <c r="X220" s="237" t="s">
        <v>440</v>
      </c>
    </row>
    <row r="221" spans="2:24" s="257" customFormat="1" x14ac:dyDescent="0.2">
      <c r="B221" s="237" t="s">
        <v>681</v>
      </c>
      <c r="C221" s="237" t="s">
        <v>674</v>
      </c>
      <c r="D221" s="237" t="s">
        <v>2</v>
      </c>
      <c r="E221" s="237">
        <v>180</v>
      </c>
      <c r="F221" s="279">
        <v>2.1280000000000001</v>
      </c>
      <c r="G221" s="279">
        <v>5.7850000000000001</v>
      </c>
      <c r="H221" s="279">
        <v>1.600368</v>
      </c>
      <c r="I221" s="279">
        <v>0.3163402300204019</v>
      </c>
      <c r="J221" s="279">
        <v>0</v>
      </c>
      <c r="K221" s="237">
        <v>1</v>
      </c>
      <c r="L221" s="237">
        <v>5510</v>
      </c>
      <c r="M221" s="237">
        <v>5510</v>
      </c>
      <c r="N221" s="237">
        <v>181</v>
      </c>
      <c r="O221" s="237">
        <v>181</v>
      </c>
      <c r="P221" s="237">
        <v>0</v>
      </c>
      <c r="Q221" s="237">
        <v>0</v>
      </c>
      <c r="R221" s="237">
        <v>0</v>
      </c>
      <c r="S221" s="237">
        <v>0</v>
      </c>
      <c r="T221" s="237">
        <v>0</v>
      </c>
      <c r="U221" s="237">
        <v>0</v>
      </c>
      <c r="V221" s="237">
        <v>0</v>
      </c>
      <c r="W221" s="237">
        <v>0</v>
      </c>
      <c r="X221" s="237" t="s">
        <v>440</v>
      </c>
    </row>
    <row r="222" spans="2:24" s="257" customFormat="1" x14ac:dyDescent="0.2">
      <c r="B222" s="237" t="s">
        <v>682</v>
      </c>
      <c r="C222" s="237" t="s">
        <v>674</v>
      </c>
      <c r="D222" s="237" t="s">
        <v>2</v>
      </c>
      <c r="E222" s="237">
        <v>777</v>
      </c>
      <c r="F222" s="279">
        <v>3.347</v>
      </c>
      <c r="G222" s="279">
        <v>1.538</v>
      </c>
      <c r="H222" s="279">
        <v>3.5055679999999998</v>
      </c>
      <c r="I222" s="279">
        <v>2.7545443456207317</v>
      </c>
      <c r="J222" s="279">
        <v>9.7612706362377621E-2</v>
      </c>
      <c r="K222" s="237">
        <v>3</v>
      </c>
      <c r="L222" s="237">
        <v>81779</v>
      </c>
      <c r="M222" s="237">
        <v>7387</v>
      </c>
      <c r="N222" s="237">
        <v>1630</v>
      </c>
      <c r="O222" s="237">
        <v>62</v>
      </c>
      <c r="P222" s="237">
        <v>3</v>
      </c>
      <c r="Q222" s="237">
        <v>9660</v>
      </c>
      <c r="R222" s="237">
        <v>9660</v>
      </c>
      <c r="S222" s="237">
        <v>35</v>
      </c>
      <c r="T222" s="237">
        <v>35</v>
      </c>
      <c r="U222" s="237">
        <v>0</v>
      </c>
      <c r="V222" s="237">
        <v>0</v>
      </c>
      <c r="W222" s="237">
        <v>0</v>
      </c>
      <c r="X222" s="237" t="s">
        <v>440</v>
      </c>
    </row>
    <row r="223" spans="2:24" s="257" customFormat="1" x14ac:dyDescent="0.2">
      <c r="B223" s="237" t="s">
        <v>683</v>
      </c>
      <c r="C223" s="237" t="s">
        <v>674</v>
      </c>
      <c r="D223" s="237" t="s">
        <v>2</v>
      </c>
      <c r="E223" s="237">
        <v>2</v>
      </c>
      <c r="F223" s="279">
        <v>0.66300000000000003</v>
      </c>
      <c r="G223" s="279">
        <v>1.4550000000000001</v>
      </c>
      <c r="H223" s="279">
        <v>3.5055679999999998</v>
      </c>
      <c r="I223" s="279">
        <v>0</v>
      </c>
      <c r="J223" s="279">
        <v>0</v>
      </c>
      <c r="K223" s="237">
        <v>0</v>
      </c>
      <c r="L223" s="237">
        <v>0</v>
      </c>
      <c r="M223" s="237">
        <v>0</v>
      </c>
      <c r="N223" s="237">
        <v>0</v>
      </c>
      <c r="O223" s="237">
        <v>0</v>
      </c>
      <c r="P223" s="237">
        <v>0</v>
      </c>
      <c r="Q223" s="237">
        <v>0</v>
      </c>
      <c r="R223" s="237">
        <v>0</v>
      </c>
      <c r="S223" s="237">
        <v>0</v>
      </c>
      <c r="T223" s="237">
        <v>0</v>
      </c>
      <c r="U223" s="237">
        <v>0</v>
      </c>
      <c r="V223" s="237">
        <v>0</v>
      </c>
      <c r="W223" s="237">
        <v>0</v>
      </c>
      <c r="X223" s="237" t="s">
        <v>440</v>
      </c>
    </row>
    <row r="224" spans="2:24" x14ac:dyDescent="0.2">
      <c r="B224" s="85"/>
      <c r="C224" s="85"/>
      <c r="D224" s="85"/>
      <c r="E224" s="85"/>
      <c r="F224" s="85"/>
      <c r="G224" s="85"/>
      <c r="H224" s="85"/>
      <c r="I224" s="85"/>
      <c r="J224" s="85"/>
      <c r="K224" s="85"/>
      <c r="L224" s="85"/>
      <c r="M224" s="85"/>
      <c r="N224" s="85"/>
      <c r="O224" s="85"/>
      <c r="P224" s="85"/>
      <c r="Q224" s="85"/>
      <c r="R224" s="85"/>
      <c r="S224" s="85"/>
      <c r="T224" s="85"/>
      <c r="U224" s="85"/>
      <c r="V224" s="85"/>
      <c r="W224" s="85"/>
      <c r="X224" s="85"/>
    </row>
    <row r="226" spans="2:8" x14ac:dyDescent="0.2">
      <c r="B226" s="203" t="s">
        <v>224</v>
      </c>
      <c r="C226" s="199"/>
      <c r="D226" s="199"/>
      <c r="E226" s="199"/>
      <c r="F226" s="199"/>
      <c r="G226" s="199"/>
      <c r="H226" s="200"/>
    </row>
    <row r="227" spans="2:8" x14ac:dyDescent="0.2">
      <c r="B227" s="202" t="s">
        <v>225</v>
      </c>
      <c r="C227" s="201"/>
      <c r="D227" s="201"/>
      <c r="E227" s="201"/>
      <c r="F227" s="201"/>
      <c r="G227" s="201"/>
      <c r="H227" s="198"/>
    </row>
  </sheetData>
  <phoneticPr fontId="34" type="noConversion"/>
  <dataValidations count="1">
    <dataValidation type="list" allowBlank="1" showInputMessage="1" showErrorMessage="1" sqref="D8:D224">
      <formula1>"CBD, Urban, Rural short, Rural long"</formula1>
    </dataValidation>
  </dataValidations>
  <pageMargins left="0.75" right="0.75" top="1" bottom="1" header="0.5" footer="0.5"/>
  <pageSetup paperSize="9" scale="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
  <sheetViews>
    <sheetView showGridLines="0" workbookViewId="0">
      <selection activeCell="L40" sqref="L40"/>
    </sheetView>
  </sheetViews>
  <sheetFormatPr defaultRowHeight="12.75" x14ac:dyDescent="0.2"/>
  <cols>
    <col min="2" max="2" width="33.42578125" customWidth="1"/>
    <col min="3" max="7" width="17.5703125" customWidth="1"/>
  </cols>
  <sheetData>
    <row r="1" spans="2:7" ht="20.25" x14ac:dyDescent="0.3">
      <c r="B1" s="209" t="str">
        <f>Cover!C22</f>
        <v>JEN</v>
      </c>
    </row>
    <row r="2" spans="2:7" ht="20.25" x14ac:dyDescent="0.3">
      <c r="B2" s="209" t="s">
        <v>238</v>
      </c>
    </row>
    <row r="3" spans="2:7" ht="20.25" x14ac:dyDescent="0.3">
      <c r="B3" s="208">
        <f>Cover!C26</f>
        <v>2014</v>
      </c>
    </row>
    <row r="4" spans="2:7" x14ac:dyDescent="0.2">
      <c r="B4" s="135"/>
    </row>
    <row r="5" spans="2:7" ht="66" customHeight="1" x14ac:dyDescent="0.2">
      <c r="B5" s="385" t="s">
        <v>431</v>
      </c>
      <c r="C5" s="386"/>
      <c r="D5" s="386"/>
      <c r="E5" s="386"/>
      <c r="F5" s="212"/>
      <c r="G5" s="212"/>
    </row>
    <row r="6" spans="2:7" x14ac:dyDescent="0.2">
      <c r="B6" s="211"/>
      <c r="C6" s="212"/>
      <c r="D6" s="212"/>
      <c r="E6" s="212"/>
      <c r="F6" s="212"/>
      <c r="G6" s="212"/>
    </row>
    <row r="7" spans="2:7" x14ac:dyDescent="0.2">
      <c r="B7" s="387" t="s">
        <v>237</v>
      </c>
      <c r="C7" s="388"/>
      <c r="D7" s="207"/>
      <c r="E7" s="207"/>
      <c r="F7" s="207"/>
      <c r="G7" s="207"/>
    </row>
    <row r="9" spans="2:7" ht="15" x14ac:dyDescent="0.2">
      <c r="B9" s="213"/>
      <c r="C9" s="389" t="s">
        <v>7</v>
      </c>
      <c r="D9" s="390"/>
      <c r="E9" s="390"/>
      <c r="F9" s="390"/>
      <c r="G9" s="391"/>
    </row>
    <row r="10" spans="2:7" x14ac:dyDescent="0.2">
      <c r="B10" s="214"/>
      <c r="C10" s="210" t="s">
        <v>1</v>
      </c>
      <c r="D10" s="210" t="s">
        <v>2</v>
      </c>
      <c r="E10" s="210" t="s">
        <v>8</v>
      </c>
      <c r="F10" s="210" t="s">
        <v>9</v>
      </c>
      <c r="G10" s="215" t="s">
        <v>10</v>
      </c>
    </row>
    <row r="11" spans="2:7" ht="15" x14ac:dyDescent="0.2">
      <c r="B11" s="216" t="s">
        <v>240</v>
      </c>
      <c r="C11" s="217"/>
      <c r="D11" s="282">
        <v>23.3182270344094</v>
      </c>
      <c r="E11" s="282">
        <v>104.66895604395604</v>
      </c>
      <c r="F11" s="217"/>
      <c r="G11" s="282">
        <v>26.85196071965807</v>
      </c>
    </row>
    <row r="12" spans="2:7" ht="15" x14ac:dyDescent="0.2">
      <c r="B12" s="216" t="s">
        <v>241</v>
      </c>
      <c r="C12" s="217"/>
      <c r="D12" s="282">
        <v>7.9810372393687393E-2</v>
      </c>
      <c r="E12" s="282">
        <v>0.3859167148640833</v>
      </c>
      <c r="F12" s="217"/>
      <c r="G12" s="282">
        <v>9.3107097657562601E-2</v>
      </c>
    </row>
  </sheetData>
  <mergeCells count="3">
    <mergeCell ref="B5:E5"/>
    <mergeCell ref="B7:C7"/>
    <mergeCell ref="C9:G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H40" sqref="H40"/>
    </sheetView>
  </sheetViews>
  <sheetFormatPr defaultRowHeight="12.75" x14ac:dyDescent="0.2"/>
  <cols>
    <col min="1" max="1" width="9.140625" style="257"/>
    <col min="2" max="3" width="35.7109375" style="257" customWidth="1"/>
    <col min="4" max="4" width="50.7109375" style="257" customWidth="1"/>
    <col min="5" max="16384" width="9.140625" style="257"/>
  </cols>
  <sheetData>
    <row r="2" spans="2:4" x14ac:dyDescent="0.2">
      <c r="B2" s="268" t="s">
        <v>409</v>
      </c>
    </row>
    <row r="3" spans="2:4" ht="13.5" thickBot="1" x14ac:dyDescent="0.25"/>
    <row r="4" spans="2:4" x14ac:dyDescent="0.2">
      <c r="B4" s="392" t="s">
        <v>410</v>
      </c>
      <c r="C4" s="393"/>
      <c r="D4" s="394" t="s">
        <v>411</v>
      </c>
    </row>
    <row r="5" spans="2:4" ht="13.5" thickBot="1" x14ac:dyDescent="0.25">
      <c r="B5" s="396" t="s">
        <v>412</v>
      </c>
      <c r="C5" s="397"/>
      <c r="D5" s="395"/>
    </row>
    <row r="6" spans="2:4" ht="13.5" thickBot="1" x14ac:dyDescent="0.25">
      <c r="B6" s="398" t="s">
        <v>413</v>
      </c>
      <c r="C6" s="399"/>
      <c r="D6" s="269"/>
    </row>
    <row r="7" spans="2:4" ht="26.25" thickBot="1" x14ac:dyDescent="0.25">
      <c r="B7" s="270" t="s">
        <v>414</v>
      </c>
      <c r="C7" s="271" t="s">
        <v>415</v>
      </c>
      <c r="D7" s="271" t="s">
        <v>416</v>
      </c>
    </row>
    <row r="8" spans="2:4" ht="26.25" thickBot="1" x14ac:dyDescent="0.25">
      <c r="B8" s="270" t="s">
        <v>417</v>
      </c>
      <c r="C8" s="271" t="s">
        <v>418</v>
      </c>
      <c r="D8" s="271" t="s">
        <v>419</v>
      </c>
    </row>
    <row r="9" spans="2:4" ht="26.25" thickBot="1" x14ac:dyDescent="0.25">
      <c r="B9" s="270" t="s">
        <v>420</v>
      </c>
      <c r="C9" s="271" t="s">
        <v>421</v>
      </c>
      <c r="D9" s="271" t="s">
        <v>416</v>
      </c>
    </row>
    <row r="10" spans="2:4" ht="25.5" x14ac:dyDescent="0.2">
      <c r="B10" s="400" t="s">
        <v>422</v>
      </c>
      <c r="C10" s="400" t="s">
        <v>418</v>
      </c>
      <c r="D10" s="272" t="s">
        <v>423</v>
      </c>
    </row>
    <row r="11" spans="2:4" ht="25.5" x14ac:dyDescent="0.2">
      <c r="B11" s="401"/>
      <c r="C11" s="401"/>
      <c r="D11" s="272" t="s">
        <v>424</v>
      </c>
    </row>
    <row r="12" spans="2:4" ht="13.5" thickBot="1" x14ac:dyDescent="0.25">
      <c r="B12" s="402"/>
      <c r="C12" s="402"/>
      <c r="D12" s="273" t="s">
        <v>425</v>
      </c>
    </row>
    <row r="13" spans="2:4" ht="26.25" thickBot="1" x14ac:dyDescent="0.25">
      <c r="B13" s="270" t="s">
        <v>426</v>
      </c>
      <c r="C13" s="271" t="s">
        <v>418</v>
      </c>
      <c r="D13" s="271" t="s">
        <v>427</v>
      </c>
    </row>
  </sheetData>
  <mergeCells count="6">
    <mergeCell ref="B4:C4"/>
    <mergeCell ref="D4:D5"/>
    <mergeCell ref="B5:C5"/>
    <mergeCell ref="B6:C6"/>
    <mergeCell ref="B10:B12"/>
    <mergeCell ref="C10: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J17"/>
  <sheetViews>
    <sheetView view="pageBreakPreview" zoomScale="70" zoomScaleNormal="85" zoomScaleSheetLayoutView="70" workbookViewId="0">
      <selection activeCell="C15" sqref="C15"/>
    </sheetView>
  </sheetViews>
  <sheetFormatPr defaultRowHeight="23.25" x14ac:dyDescent="0.35"/>
  <cols>
    <col min="1" max="1" width="1.7109375" style="34" customWidth="1"/>
    <col min="2" max="2" width="2.7109375" style="34" customWidth="1"/>
    <col min="3" max="3" width="75.7109375" style="34" customWidth="1"/>
    <col min="4" max="4" width="2.7109375" style="34" customWidth="1"/>
    <col min="5" max="5" width="75.7109375" style="34" customWidth="1"/>
    <col min="6" max="6" width="2.7109375" style="34" customWidth="1"/>
    <col min="7" max="7" width="1.7109375" style="34" customWidth="1"/>
    <col min="8" max="8" width="16.7109375" style="34" customWidth="1"/>
    <col min="9" max="9" width="20.7109375" style="34" customWidth="1"/>
    <col min="10" max="10" width="13" style="34" customWidth="1"/>
    <col min="11" max="11" width="8" style="34" customWidth="1"/>
    <col min="12" max="12" width="3.7109375" style="34" customWidth="1"/>
    <col min="13" max="18" width="10.7109375" style="34" customWidth="1"/>
    <col min="19" max="19" width="4" style="34" customWidth="1"/>
    <col min="20" max="16384" width="9.140625" style="34"/>
  </cols>
  <sheetData>
    <row r="1" spans="1:10" ht="15" customHeight="1" thickBot="1" x14ac:dyDescent="0.4">
      <c r="A1" s="34" t="s">
        <v>113</v>
      </c>
    </row>
    <row r="2" spans="1:10" x14ac:dyDescent="0.35">
      <c r="A2" s="36"/>
      <c r="B2" s="138"/>
      <c r="C2" s="139"/>
      <c r="D2" s="139"/>
      <c r="E2" s="139"/>
      <c r="F2" s="140"/>
      <c r="G2" s="35"/>
      <c r="H2" s="35"/>
      <c r="I2" s="35"/>
      <c r="J2" s="36"/>
    </row>
    <row r="3" spans="1:10" x14ac:dyDescent="0.35">
      <c r="A3" s="36"/>
      <c r="B3" s="141"/>
      <c r="C3" s="142"/>
      <c r="D3" s="142"/>
      <c r="E3" s="142"/>
      <c r="F3" s="143"/>
      <c r="G3" s="35"/>
      <c r="H3" s="35"/>
      <c r="I3" s="35"/>
      <c r="J3" s="36"/>
    </row>
    <row r="4" spans="1:10" x14ac:dyDescent="0.35">
      <c r="A4" s="36"/>
      <c r="B4" s="141"/>
      <c r="C4" s="316" t="s">
        <v>180</v>
      </c>
      <c r="D4" s="317"/>
      <c r="E4" s="317"/>
      <c r="F4" s="144"/>
      <c r="G4" s="35"/>
      <c r="H4" s="35"/>
      <c r="I4" s="36"/>
      <c r="J4" s="36"/>
    </row>
    <row r="5" spans="1:10" ht="27" x14ac:dyDescent="0.35">
      <c r="A5" s="36"/>
      <c r="B5" s="141"/>
      <c r="C5" s="318" t="s">
        <v>114</v>
      </c>
      <c r="D5" s="319"/>
      <c r="E5" s="319"/>
      <c r="F5" s="145"/>
      <c r="G5" s="35"/>
      <c r="H5" s="35"/>
      <c r="I5" s="36"/>
      <c r="J5" s="36"/>
    </row>
    <row r="6" spans="1:10" ht="24" thickBot="1" x14ac:dyDescent="0.4">
      <c r="A6" s="36"/>
      <c r="B6" s="141"/>
      <c r="C6" s="142"/>
      <c r="D6" s="142"/>
      <c r="E6" s="136"/>
      <c r="F6" s="146"/>
      <c r="G6" s="35"/>
      <c r="H6" s="35"/>
    </row>
    <row r="7" spans="1:10" ht="24.75" x14ac:dyDescent="0.35">
      <c r="A7" s="36"/>
      <c r="B7" s="218"/>
      <c r="C7" s="219"/>
      <c r="D7" s="219"/>
      <c r="E7" s="220"/>
      <c r="F7" s="221"/>
      <c r="G7" s="36"/>
      <c r="H7" s="36"/>
    </row>
    <row r="8" spans="1:10" x14ac:dyDescent="0.35">
      <c r="B8" s="222"/>
      <c r="C8" s="223" t="s">
        <v>181</v>
      </c>
      <c r="D8" s="224"/>
      <c r="E8" s="223"/>
      <c r="F8" s="226"/>
    </row>
    <row r="9" spans="1:10" x14ac:dyDescent="0.35">
      <c r="B9" s="222"/>
      <c r="C9" s="227" t="s">
        <v>244</v>
      </c>
      <c r="D9" s="224"/>
      <c r="E9" s="223"/>
      <c r="F9" s="226"/>
    </row>
    <row r="10" spans="1:10" ht="24.75" x14ac:dyDescent="0.35">
      <c r="B10" s="222"/>
      <c r="C10" s="227" t="s">
        <v>148</v>
      </c>
      <c r="D10" s="224"/>
      <c r="E10" s="225" t="s">
        <v>398</v>
      </c>
      <c r="F10" s="226"/>
    </row>
    <row r="11" spans="1:10" ht="24.75" x14ac:dyDescent="0.35">
      <c r="B11" s="222"/>
      <c r="C11" s="228" t="s">
        <v>182</v>
      </c>
      <c r="D11" s="224"/>
      <c r="E11" s="225" t="s">
        <v>429</v>
      </c>
      <c r="F11" s="226"/>
    </row>
    <row r="12" spans="1:10" ht="24.75" x14ac:dyDescent="0.45">
      <c r="B12" s="222"/>
      <c r="C12" s="230" t="s">
        <v>183</v>
      </c>
      <c r="D12" s="224"/>
      <c r="E12" s="229" t="s">
        <v>399</v>
      </c>
      <c r="F12" s="226"/>
    </row>
    <row r="13" spans="1:10" ht="25.5" x14ac:dyDescent="0.5">
      <c r="B13" s="222"/>
      <c r="C13" s="230" t="s">
        <v>184</v>
      </c>
      <c r="D13" s="224"/>
      <c r="E13" s="231" t="s">
        <v>400</v>
      </c>
      <c r="F13" s="226"/>
    </row>
    <row r="14" spans="1:10" ht="25.5" x14ac:dyDescent="0.5">
      <c r="B14" s="222"/>
      <c r="C14" s="230" t="s">
        <v>428</v>
      </c>
      <c r="D14" s="224"/>
      <c r="E14" s="231" t="s">
        <v>430</v>
      </c>
      <c r="F14" s="226"/>
    </row>
    <row r="15" spans="1:10" ht="25.5" x14ac:dyDescent="0.5">
      <c r="B15" s="222"/>
      <c r="C15" s="230" t="s">
        <v>185</v>
      </c>
      <c r="D15" s="231"/>
      <c r="E15" s="231" t="s">
        <v>401</v>
      </c>
      <c r="F15" s="226"/>
    </row>
    <row r="16" spans="1:10" ht="25.5" x14ac:dyDescent="0.5">
      <c r="B16" s="222"/>
      <c r="C16" s="230" t="s">
        <v>186</v>
      </c>
      <c r="D16" s="224"/>
      <c r="E16" s="247"/>
      <c r="F16" s="226"/>
    </row>
    <row r="17" spans="2:6" ht="24" thickBot="1" x14ac:dyDescent="0.4">
      <c r="B17" s="232"/>
      <c r="C17" s="233"/>
      <c r="D17" s="234"/>
      <c r="E17" s="235"/>
      <c r="F17" s="236"/>
    </row>
  </sheetData>
  <mergeCells count="2">
    <mergeCell ref="C4:E4"/>
    <mergeCell ref="C5:E5"/>
  </mergeCells>
  <phoneticPr fontId="34" type="noConversion"/>
  <hyperlinks>
    <hyperlink ref="C8" location="Cover!A1" display="Cover sheet"/>
    <hyperlink ref="C11" location="'1a. STPIS Reliability'!A1" display="1a. STPIS - Reliability"/>
    <hyperlink ref="C12" location="'1b. STPIS Customer Service'!A1" display="1b. STPIS - Customer service"/>
    <hyperlink ref="C13" location="'1c. STPIS Daily Performance'!A1" display="1c. STPIS - Daily performance"/>
    <hyperlink ref="C14" location="'1d. STPIS MED Threshold'!A1" display="1d. STPIS - MED threshold"/>
    <hyperlink ref="C15" location="'1e. STPIS Exclusions'!A1" display="1e. STPIS - Exclusions"/>
    <hyperlink ref="C16" location="'1f. STPIS GSL'!A1" display="1f. STPIS - GSL"/>
    <hyperlink ref="E10" location="'3. Customer Service'!A1" display="3. Quality of service and customer service"/>
    <hyperlink ref="E11" location="'4. General information'!A1" display="4. General Information"/>
    <hyperlink ref="E13" location="'5b. Network perf - Feeders '!A1" display="  5b. Network performance - feeder reliability"/>
    <hyperlink ref="E14" location="'5c. Network perf - causes + WSC'!A1" display="  5c. Network performance - outages"/>
    <hyperlink ref="E15" location="'5d. Network perf - reliability '!A1" display="  5d. Network performance - planned outages"/>
    <hyperlink ref="C9" location="Definitions!A1" display="Definitions"/>
  </hyperlinks>
  <pageMargins left="0.35433070866141736" right="0.35433070866141736" top="0.94488188976377963" bottom="0.98425196850393704" header="0.51181102362204722" footer="0.51181102362204722"/>
  <pageSetup paperSize="9" scale="58" orientation="landscape" r:id="rId1"/>
  <headerFooter alignWithMargins="0">
    <oddFooter>&amp;L&amp;D&amp;C&amp; Template: &amp;A
&amp;F&amp;R&amp;P o&amp;Of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workbookViewId="0">
      <selection activeCell="B3" sqref="B3"/>
    </sheetView>
  </sheetViews>
  <sheetFormatPr defaultRowHeight="12.75" x14ac:dyDescent="0.2"/>
  <cols>
    <col min="1" max="1" width="9.140625" style="135"/>
    <col min="2" max="2" width="34.7109375" style="135" customWidth="1"/>
    <col min="3" max="3" width="95.5703125" style="135" customWidth="1"/>
    <col min="4" max="4" width="3.140625" style="135" customWidth="1"/>
    <col min="5" max="16384" width="9.140625" style="135"/>
  </cols>
  <sheetData>
    <row r="1" spans="1:3" ht="20.25" x14ac:dyDescent="0.2">
      <c r="A1" s="238"/>
      <c r="B1" s="74" t="str">
        <f>Cover!C22</f>
        <v>JEN</v>
      </c>
    </row>
    <row r="2" spans="1:3" ht="20.25" x14ac:dyDescent="0.2">
      <c r="A2" s="238"/>
      <c r="B2" s="239" t="s">
        <v>244</v>
      </c>
    </row>
    <row r="3" spans="1:3" ht="20.25" x14ac:dyDescent="0.2">
      <c r="A3" s="238"/>
      <c r="B3" s="240">
        <f>Cover!C26</f>
        <v>2014</v>
      </c>
      <c r="C3" s="241"/>
    </row>
    <row r="5" spans="1:3" ht="25.5" x14ac:dyDescent="0.2">
      <c r="B5" s="242" t="s">
        <v>245</v>
      </c>
      <c r="C5" s="242" t="s">
        <v>246</v>
      </c>
    </row>
    <row r="6" spans="1:3" x14ac:dyDescent="0.2">
      <c r="B6" s="320" t="s">
        <v>247</v>
      </c>
      <c r="C6" s="321"/>
    </row>
    <row r="7" spans="1:3" x14ac:dyDescent="0.2">
      <c r="B7" s="264" t="s">
        <v>79</v>
      </c>
      <c r="C7" s="244" t="s">
        <v>255</v>
      </c>
    </row>
    <row r="8" spans="1:3" x14ac:dyDescent="0.2">
      <c r="B8" s="264" t="s">
        <v>80</v>
      </c>
      <c r="C8" s="244" t="s">
        <v>256</v>
      </c>
    </row>
    <row r="9" spans="1:3" x14ac:dyDescent="0.2">
      <c r="B9" s="245" t="s">
        <v>261</v>
      </c>
      <c r="C9" s="244" t="s">
        <v>262</v>
      </c>
    </row>
    <row r="10" spans="1:3" ht="25.5" x14ac:dyDescent="0.2">
      <c r="B10" s="243" t="s">
        <v>283</v>
      </c>
      <c r="C10" s="244" t="s">
        <v>284</v>
      </c>
    </row>
    <row r="11" spans="1:3" x14ac:dyDescent="0.2">
      <c r="B11" s="243" t="s">
        <v>223</v>
      </c>
      <c r="C11" s="244" t="s">
        <v>286</v>
      </c>
    </row>
    <row r="12" spans="1:3" ht="25.5" x14ac:dyDescent="0.2">
      <c r="B12" s="245" t="s">
        <v>257</v>
      </c>
      <c r="C12" s="244" t="s">
        <v>258</v>
      </c>
    </row>
    <row r="13" spans="1:3" ht="114.75" x14ac:dyDescent="0.2">
      <c r="B13" s="249" t="s">
        <v>167</v>
      </c>
      <c r="C13" s="244" t="s">
        <v>392</v>
      </c>
    </row>
    <row r="14" spans="1:3" x14ac:dyDescent="0.2">
      <c r="B14" s="243" t="s">
        <v>277</v>
      </c>
      <c r="C14" s="244" t="s">
        <v>278</v>
      </c>
    </row>
    <row r="15" spans="1:3" ht="114.75" x14ac:dyDescent="0.2">
      <c r="B15" s="249" t="s">
        <v>281</v>
      </c>
      <c r="C15" s="246" t="s">
        <v>282</v>
      </c>
    </row>
    <row r="16" spans="1:3" ht="114.75" x14ac:dyDescent="0.2">
      <c r="B16" s="249" t="s">
        <v>252</v>
      </c>
      <c r="C16" s="244" t="s">
        <v>253</v>
      </c>
    </row>
    <row r="17" spans="2:3" x14ac:dyDescent="0.2">
      <c r="B17" s="249" t="s">
        <v>259</v>
      </c>
      <c r="C17" s="244" t="s">
        <v>260</v>
      </c>
    </row>
    <row r="18" spans="2:3" ht="102" x14ac:dyDescent="0.2">
      <c r="B18" s="243" t="s">
        <v>7</v>
      </c>
      <c r="C18" s="244" t="s">
        <v>254</v>
      </c>
    </row>
    <row r="19" spans="2:3" x14ac:dyDescent="0.2">
      <c r="B19" s="243" t="s">
        <v>266</v>
      </c>
      <c r="C19" s="244" t="s">
        <v>267</v>
      </c>
    </row>
    <row r="20" spans="2:3" ht="25.5" x14ac:dyDescent="0.2">
      <c r="B20" s="243" t="s">
        <v>268</v>
      </c>
      <c r="C20" s="246" t="s">
        <v>269</v>
      </c>
    </row>
    <row r="21" spans="2:3" ht="140.25" x14ac:dyDescent="0.2">
      <c r="B21" s="260" t="s">
        <v>402</v>
      </c>
      <c r="C21" s="250" t="s">
        <v>265</v>
      </c>
    </row>
    <row r="22" spans="2:3" ht="38.25" x14ac:dyDescent="0.2">
      <c r="B22" s="262" t="s">
        <v>123</v>
      </c>
      <c r="C22" s="250" t="s">
        <v>263</v>
      </c>
    </row>
    <row r="23" spans="2:3" x14ac:dyDescent="0.2">
      <c r="B23" s="243" t="s">
        <v>279</v>
      </c>
      <c r="C23" s="250" t="s">
        <v>280</v>
      </c>
    </row>
    <row r="24" spans="2:3" ht="25.5" x14ac:dyDescent="0.2">
      <c r="B24" s="243" t="s">
        <v>248</v>
      </c>
      <c r="C24" s="261" t="s">
        <v>249</v>
      </c>
    </row>
    <row r="25" spans="2:3" ht="25.5" x14ac:dyDescent="0.2">
      <c r="B25" s="243" t="s">
        <v>250</v>
      </c>
      <c r="C25" s="261" t="s">
        <v>251</v>
      </c>
    </row>
    <row r="26" spans="2:3" ht="38.25" x14ac:dyDescent="0.2">
      <c r="B26" s="243" t="s">
        <v>275</v>
      </c>
      <c r="C26" s="263" t="s">
        <v>276</v>
      </c>
    </row>
    <row r="27" spans="2:3" ht="25.5" x14ac:dyDescent="0.2">
      <c r="B27" s="249" t="s">
        <v>272</v>
      </c>
      <c r="C27" s="246" t="s">
        <v>273</v>
      </c>
    </row>
    <row r="28" spans="2:3" ht="76.5" x14ac:dyDescent="0.2">
      <c r="B28" s="260" t="s">
        <v>274</v>
      </c>
      <c r="C28" s="250" t="s">
        <v>391</v>
      </c>
    </row>
    <row r="29" spans="2:3" ht="25.5" x14ac:dyDescent="0.2">
      <c r="B29" s="243" t="s">
        <v>270</v>
      </c>
      <c r="C29" s="263" t="s">
        <v>271</v>
      </c>
    </row>
    <row r="30" spans="2:3" x14ac:dyDescent="0.2">
      <c r="B30" s="264" t="s">
        <v>393</v>
      </c>
      <c r="C30" s="263" t="s">
        <v>394</v>
      </c>
    </row>
    <row r="31" spans="2:3" ht="25.5" x14ac:dyDescent="0.2">
      <c r="B31" s="243" t="s">
        <v>168</v>
      </c>
      <c r="C31" s="244" t="s">
        <v>285</v>
      </c>
    </row>
    <row r="32" spans="2:3" x14ac:dyDescent="0.2">
      <c r="B32" s="320" t="s">
        <v>287</v>
      </c>
      <c r="C32" s="321"/>
    </row>
    <row r="33" spans="2:3" ht="25.5" x14ac:dyDescent="0.2">
      <c r="B33" s="243" t="s">
        <v>288</v>
      </c>
      <c r="C33" s="244" t="s">
        <v>289</v>
      </c>
    </row>
    <row r="34" spans="2:3" x14ac:dyDescent="0.2">
      <c r="B34" s="243" t="s">
        <v>290</v>
      </c>
      <c r="C34" s="244" t="s">
        <v>291</v>
      </c>
    </row>
    <row r="35" spans="2:3" x14ac:dyDescent="0.2">
      <c r="B35" s="243" t="s">
        <v>292</v>
      </c>
      <c r="C35" s="244" t="s">
        <v>293</v>
      </c>
    </row>
    <row r="36" spans="2:3" x14ac:dyDescent="0.2">
      <c r="B36" s="320" t="s">
        <v>0</v>
      </c>
      <c r="C36" s="321"/>
    </row>
    <row r="37" spans="2:3" x14ac:dyDescent="0.2">
      <c r="B37" s="260" t="s">
        <v>137</v>
      </c>
      <c r="C37" s="246" t="s">
        <v>346</v>
      </c>
    </row>
    <row r="38" spans="2:3" ht="25.5" x14ac:dyDescent="0.2">
      <c r="B38" s="260" t="s">
        <v>343</v>
      </c>
      <c r="C38" s="246" t="s">
        <v>344</v>
      </c>
    </row>
    <row r="39" spans="2:3" x14ac:dyDescent="0.2">
      <c r="B39" s="260" t="s">
        <v>136</v>
      </c>
      <c r="C39" s="261" t="s">
        <v>345</v>
      </c>
    </row>
    <row r="40" spans="2:3" ht="38.25" x14ac:dyDescent="0.2">
      <c r="B40" s="243" t="s">
        <v>135</v>
      </c>
      <c r="C40" s="263" t="s">
        <v>342</v>
      </c>
    </row>
    <row r="41" spans="2:3" ht="38.25" x14ac:dyDescent="0.2">
      <c r="B41" s="243" t="s">
        <v>308</v>
      </c>
      <c r="C41" s="261" t="s">
        <v>309</v>
      </c>
    </row>
    <row r="42" spans="2:3" ht="25.5" x14ac:dyDescent="0.2">
      <c r="B42" s="243" t="s">
        <v>43</v>
      </c>
      <c r="C42" s="246" t="s">
        <v>388</v>
      </c>
    </row>
    <row r="43" spans="2:3" ht="38.25" x14ac:dyDescent="0.2">
      <c r="B43" s="243" t="s">
        <v>44</v>
      </c>
      <c r="C43" s="246" t="s">
        <v>349</v>
      </c>
    </row>
    <row r="44" spans="2:3" ht="25.5" x14ac:dyDescent="0.2">
      <c r="B44" s="243" t="s">
        <v>45</v>
      </c>
      <c r="C44" s="263" t="s">
        <v>350</v>
      </c>
    </row>
    <row r="45" spans="2:3" x14ac:dyDescent="0.2">
      <c r="B45" s="243" t="s">
        <v>41</v>
      </c>
      <c r="C45" s="246" t="s">
        <v>347</v>
      </c>
    </row>
    <row r="46" spans="2:3" x14ac:dyDescent="0.2">
      <c r="B46" s="243" t="s">
        <v>42</v>
      </c>
      <c r="C46" s="246" t="s">
        <v>348</v>
      </c>
    </row>
    <row r="47" spans="2:3" ht="25.5" x14ac:dyDescent="0.2">
      <c r="B47" s="243" t="s">
        <v>124</v>
      </c>
      <c r="C47" s="261" t="s">
        <v>310</v>
      </c>
    </row>
    <row r="48" spans="2:3" ht="25.5" x14ac:dyDescent="0.2">
      <c r="B48" s="243" t="s">
        <v>311</v>
      </c>
      <c r="C48" s="261" t="s">
        <v>312</v>
      </c>
    </row>
    <row r="49" spans="2:3" ht="25.5" x14ac:dyDescent="0.2">
      <c r="B49" s="243" t="s">
        <v>320</v>
      </c>
      <c r="C49" s="261" t="s">
        <v>321</v>
      </c>
    </row>
    <row r="50" spans="2:3" ht="38.25" x14ac:dyDescent="0.2">
      <c r="B50" s="243" t="s">
        <v>322</v>
      </c>
      <c r="C50" s="261" t="s">
        <v>323</v>
      </c>
    </row>
    <row r="51" spans="2:3" ht="25.5" x14ac:dyDescent="0.2">
      <c r="B51" s="243" t="s">
        <v>318</v>
      </c>
      <c r="C51" s="261" t="s">
        <v>319</v>
      </c>
    </row>
    <row r="52" spans="2:3" x14ac:dyDescent="0.2">
      <c r="B52" s="243" t="s">
        <v>313</v>
      </c>
      <c r="C52" s="261" t="s">
        <v>389</v>
      </c>
    </row>
    <row r="53" spans="2:3" ht="25.5" x14ac:dyDescent="0.2">
      <c r="B53" s="243" t="s">
        <v>316</v>
      </c>
      <c r="C53" s="261" t="s">
        <v>317</v>
      </c>
    </row>
    <row r="54" spans="2:3" x14ac:dyDescent="0.2">
      <c r="B54" s="243" t="s">
        <v>314</v>
      </c>
      <c r="C54" s="261" t="s">
        <v>315</v>
      </c>
    </row>
    <row r="55" spans="2:3" ht="25.5" x14ac:dyDescent="0.2">
      <c r="B55" s="243" t="s">
        <v>332</v>
      </c>
      <c r="C55" s="261" t="s">
        <v>333</v>
      </c>
    </row>
    <row r="56" spans="2:3" ht="25.5" x14ac:dyDescent="0.2">
      <c r="B56" s="243" t="s">
        <v>336</v>
      </c>
      <c r="C56" s="261" t="s">
        <v>337</v>
      </c>
    </row>
    <row r="57" spans="2:3" ht="25.5" x14ac:dyDescent="0.2">
      <c r="B57" s="243" t="s">
        <v>324</v>
      </c>
      <c r="C57" s="261" t="s">
        <v>325</v>
      </c>
    </row>
    <row r="58" spans="2:3" ht="25.5" x14ac:dyDescent="0.2">
      <c r="B58" s="243" t="s">
        <v>328</v>
      </c>
      <c r="C58" s="261" t="s">
        <v>329</v>
      </c>
    </row>
    <row r="59" spans="2:3" ht="25.5" x14ac:dyDescent="0.2">
      <c r="B59" s="243" t="s">
        <v>326</v>
      </c>
      <c r="C59" s="261" t="s">
        <v>327</v>
      </c>
    </row>
    <row r="60" spans="2:3" ht="25.5" x14ac:dyDescent="0.2">
      <c r="B60" s="243" t="s">
        <v>330</v>
      </c>
      <c r="C60" s="244" t="s">
        <v>331</v>
      </c>
    </row>
    <row r="61" spans="2:3" ht="25.5" x14ac:dyDescent="0.2">
      <c r="B61" s="243" t="s">
        <v>334</v>
      </c>
      <c r="C61" s="244" t="s">
        <v>335</v>
      </c>
    </row>
    <row r="62" spans="2:3" ht="38.25" x14ac:dyDescent="0.2">
      <c r="B62" s="243" t="s">
        <v>338</v>
      </c>
      <c r="C62" s="244" t="s">
        <v>339</v>
      </c>
    </row>
    <row r="63" spans="2:3" ht="25.5" x14ac:dyDescent="0.2">
      <c r="B63" s="243" t="s">
        <v>117</v>
      </c>
      <c r="C63" s="263" t="s">
        <v>295</v>
      </c>
    </row>
    <row r="64" spans="2:3" ht="25.5" x14ac:dyDescent="0.2">
      <c r="B64" s="243" t="s">
        <v>120</v>
      </c>
      <c r="C64" s="263" t="s">
        <v>297</v>
      </c>
    </row>
    <row r="65" spans="2:3" ht="38.25" x14ac:dyDescent="0.2">
      <c r="B65" s="243" t="s">
        <v>121</v>
      </c>
      <c r="C65" s="263" t="s">
        <v>299</v>
      </c>
    </row>
    <row r="66" spans="2:3" x14ac:dyDescent="0.2">
      <c r="B66" s="243" t="s">
        <v>266</v>
      </c>
      <c r="C66" s="244" t="s">
        <v>267</v>
      </c>
    </row>
    <row r="67" spans="2:3" ht="25.5" x14ac:dyDescent="0.2">
      <c r="B67" s="243" t="s">
        <v>268</v>
      </c>
      <c r="C67" s="263" t="s">
        <v>269</v>
      </c>
    </row>
    <row r="68" spans="2:3" ht="140.25" x14ac:dyDescent="0.2">
      <c r="B68" s="263" t="s">
        <v>395</v>
      </c>
      <c r="C68" s="263" t="s">
        <v>265</v>
      </c>
    </row>
    <row r="69" spans="2:3" ht="63.75" x14ac:dyDescent="0.2">
      <c r="B69" s="264" t="s">
        <v>123</v>
      </c>
      <c r="C69" s="263" t="s">
        <v>264</v>
      </c>
    </row>
    <row r="70" spans="2:3" ht="25.5" x14ac:dyDescent="0.2">
      <c r="B70" s="243" t="s">
        <v>116</v>
      </c>
      <c r="C70" s="263" t="s">
        <v>294</v>
      </c>
    </row>
    <row r="71" spans="2:3" ht="25.5" x14ac:dyDescent="0.2">
      <c r="B71" s="243" t="s">
        <v>150</v>
      </c>
      <c r="C71" s="263" t="s">
        <v>296</v>
      </c>
    </row>
    <row r="72" spans="2:3" ht="25.5" x14ac:dyDescent="0.2">
      <c r="B72" s="243" t="s">
        <v>118</v>
      </c>
      <c r="C72" s="263" t="s">
        <v>298</v>
      </c>
    </row>
    <row r="73" spans="2:3" ht="25.5" x14ac:dyDescent="0.2">
      <c r="B73" s="243" t="s">
        <v>37</v>
      </c>
      <c r="C73" s="246" t="s">
        <v>340</v>
      </c>
    </row>
    <row r="74" spans="2:3" ht="25.5" x14ac:dyDescent="0.2">
      <c r="B74" s="243" t="s">
        <v>39</v>
      </c>
      <c r="C74" s="246" t="s">
        <v>341</v>
      </c>
    </row>
    <row r="75" spans="2:3" x14ac:dyDescent="0.2">
      <c r="B75" s="264" t="s">
        <v>393</v>
      </c>
      <c r="C75" s="246" t="s">
        <v>394</v>
      </c>
    </row>
    <row r="76" spans="2:3" ht="25.5" x14ac:dyDescent="0.2">
      <c r="B76" s="243" t="s">
        <v>25</v>
      </c>
      <c r="C76" s="246" t="s">
        <v>307</v>
      </c>
    </row>
    <row r="77" spans="2:3" ht="25.5" x14ac:dyDescent="0.2">
      <c r="B77" s="243" t="s">
        <v>24</v>
      </c>
      <c r="C77" s="263" t="s">
        <v>306</v>
      </c>
    </row>
    <row r="78" spans="2:3" ht="51" x14ac:dyDescent="0.2">
      <c r="B78" s="243" t="s">
        <v>20</v>
      </c>
      <c r="C78" s="246" t="s">
        <v>302</v>
      </c>
    </row>
    <row r="79" spans="2:3" ht="51" x14ac:dyDescent="0.2">
      <c r="B79" s="243" t="s">
        <v>21</v>
      </c>
      <c r="C79" s="246" t="s">
        <v>303</v>
      </c>
    </row>
    <row r="80" spans="2:3" ht="51" x14ac:dyDescent="0.2">
      <c r="B80" s="243" t="s">
        <v>22</v>
      </c>
      <c r="C80" s="246" t="s">
        <v>304</v>
      </c>
    </row>
    <row r="81" spans="2:3" ht="38.25" x14ac:dyDescent="0.2">
      <c r="B81" s="243" t="s">
        <v>19</v>
      </c>
      <c r="C81" s="246" t="s">
        <v>301</v>
      </c>
    </row>
    <row r="82" spans="2:3" ht="38.25" x14ac:dyDescent="0.2">
      <c r="B82" s="243" t="s">
        <v>23</v>
      </c>
      <c r="C82" s="246" t="s">
        <v>305</v>
      </c>
    </row>
    <row r="83" spans="2:3" ht="38.25" x14ac:dyDescent="0.2">
      <c r="B83" s="243" t="s">
        <v>119</v>
      </c>
      <c r="C83" s="246" t="s">
        <v>300</v>
      </c>
    </row>
    <row r="84" spans="2:3" x14ac:dyDescent="0.2">
      <c r="B84" s="320" t="s">
        <v>351</v>
      </c>
      <c r="C84" s="321"/>
    </row>
    <row r="85" spans="2:3" x14ac:dyDescent="0.2">
      <c r="B85" s="245" t="s">
        <v>360</v>
      </c>
      <c r="C85" s="244" t="s">
        <v>361</v>
      </c>
    </row>
    <row r="86" spans="2:3" ht="38.25" x14ac:dyDescent="0.2">
      <c r="B86" s="245" t="s">
        <v>358</v>
      </c>
      <c r="C86" s="246" t="s">
        <v>387</v>
      </c>
    </row>
    <row r="87" spans="2:3" x14ac:dyDescent="0.2">
      <c r="B87" s="260" t="s">
        <v>370</v>
      </c>
      <c r="C87" s="244" t="s">
        <v>371</v>
      </c>
    </row>
    <row r="88" spans="2:3" ht="102" x14ac:dyDescent="0.2">
      <c r="B88" s="260" t="s">
        <v>368</v>
      </c>
      <c r="C88" s="244" t="s">
        <v>369</v>
      </c>
    </row>
    <row r="89" spans="2:3" ht="153" x14ac:dyDescent="0.2">
      <c r="B89" s="245" t="s">
        <v>167</v>
      </c>
      <c r="C89" s="261" t="s">
        <v>357</v>
      </c>
    </row>
    <row r="90" spans="2:3" x14ac:dyDescent="0.2">
      <c r="B90" s="245" t="s">
        <v>277</v>
      </c>
      <c r="C90" s="244" t="s">
        <v>278</v>
      </c>
    </row>
    <row r="91" spans="2:3" ht="38.25" x14ac:dyDescent="0.2">
      <c r="B91" s="245" t="s">
        <v>169</v>
      </c>
      <c r="C91" s="244" t="s">
        <v>364</v>
      </c>
    </row>
    <row r="92" spans="2:3" ht="38.25" x14ac:dyDescent="0.2">
      <c r="B92" s="243" t="s">
        <v>170</v>
      </c>
      <c r="C92" s="244" t="s">
        <v>365</v>
      </c>
    </row>
    <row r="93" spans="2:3" ht="127.5" x14ac:dyDescent="0.2">
      <c r="B93" s="243" t="s">
        <v>174</v>
      </c>
      <c r="C93" s="263" t="s">
        <v>383</v>
      </c>
    </row>
    <row r="94" spans="2:3" x14ac:dyDescent="0.2">
      <c r="B94" s="260" t="s">
        <v>366</v>
      </c>
      <c r="C94" s="244" t="s">
        <v>367</v>
      </c>
    </row>
    <row r="95" spans="2:3" ht="25.5" x14ac:dyDescent="0.2">
      <c r="B95" s="243" t="s">
        <v>379</v>
      </c>
      <c r="C95" s="244" t="s">
        <v>380</v>
      </c>
    </row>
    <row r="96" spans="2:3" ht="25.5" x14ac:dyDescent="0.2">
      <c r="B96" s="243" t="s">
        <v>381</v>
      </c>
      <c r="C96" s="244" t="s">
        <v>382</v>
      </c>
    </row>
    <row r="97" spans="2:3" ht="25.5" x14ac:dyDescent="0.2">
      <c r="B97" s="245" t="s">
        <v>362</v>
      </c>
      <c r="C97" s="244" t="s">
        <v>363</v>
      </c>
    </row>
    <row r="98" spans="2:3" x14ac:dyDescent="0.2">
      <c r="B98" s="262" t="s">
        <v>355</v>
      </c>
      <c r="C98" s="244" t="s">
        <v>356</v>
      </c>
    </row>
    <row r="99" spans="2:3" ht="165.75" x14ac:dyDescent="0.2">
      <c r="B99" s="243" t="s">
        <v>374</v>
      </c>
      <c r="C99" s="244" t="s">
        <v>375</v>
      </c>
    </row>
    <row r="100" spans="2:3" x14ac:dyDescent="0.2">
      <c r="B100" s="262" t="s">
        <v>354</v>
      </c>
      <c r="C100" s="263" t="s">
        <v>386</v>
      </c>
    </row>
    <row r="101" spans="2:3" ht="178.5" x14ac:dyDescent="0.2">
      <c r="B101" s="243" t="s">
        <v>384</v>
      </c>
      <c r="C101" s="244" t="s">
        <v>385</v>
      </c>
    </row>
    <row r="102" spans="2:3" ht="89.25" x14ac:dyDescent="0.2">
      <c r="B102" s="243" t="s">
        <v>159</v>
      </c>
      <c r="C102" s="263" t="s">
        <v>376</v>
      </c>
    </row>
    <row r="103" spans="2:3" ht="76.5" x14ac:dyDescent="0.2">
      <c r="B103" s="243" t="s">
        <v>377</v>
      </c>
      <c r="C103" s="246" t="s">
        <v>378</v>
      </c>
    </row>
    <row r="104" spans="2:3" ht="25.5" x14ac:dyDescent="0.2">
      <c r="B104" s="262" t="s">
        <v>222</v>
      </c>
      <c r="C104" s="244" t="s">
        <v>359</v>
      </c>
    </row>
    <row r="105" spans="2:3" ht="165.75" x14ac:dyDescent="0.2">
      <c r="B105" s="243" t="s">
        <v>372</v>
      </c>
      <c r="C105" s="244" t="s">
        <v>373</v>
      </c>
    </row>
    <row r="106" spans="2:3" ht="51" x14ac:dyDescent="0.2">
      <c r="B106" s="262" t="s">
        <v>352</v>
      </c>
      <c r="C106" s="261" t="s">
        <v>353</v>
      </c>
    </row>
  </sheetData>
  <sortState ref="B118:C150">
    <sortCondition ref="B117"/>
  </sortState>
  <mergeCells count="4">
    <mergeCell ref="B6:C6"/>
    <mergeCell ref="B32:C32"/>
    <mergeCell ref="B36:C36"/>
    <mergeCell ref="B84:C84"/>
  </mergeCells>
  <pageMargins left="0.25" right="0.25"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4"/>
  <sheetViews>
    <sheetView showGridLines="0" view="pageBreakPreview" zoomScale="85" zoomScaleNormal="85" zoomScaleSheetLayoutView="85" workbookViewId="0">
      <selection activeCell="I29" sqref="I29"/>
    </sheetView>
  </sheetViews>
  <sheetFormatPr defaultColWidth="8.85546875" defaultRowHeight="12.75" x14ac:dyDescent="0.2"/>
  <cols>
    <col min="1" max="1" width="10.28515625" style="47" customWidth="1"/>
    <col min="2" max="2" width="49.5703125" style="47" customWidth="1"/>
    <col min="3" max="3" width="15.28515625" style="47" customWidth="1"/>
    <col min="4" max="4" width="16.42578125" style="47" customWidth="1"/>
    <col min="5" max="5" width="16.140625" style="47" customWidth="1"/>
    <col min="6" max="6" width="18.5703125" style="47" customWidth="1"/>
    <col min="7" max="7" width="15.7109375" style="47" customWidth="1"/>
    <col min="8" max="9" width="8.85546875" style="47"/>
    <col min="10" max="10" width="10.7109375" style="47" customWidth="1"/>
    <col min="11" max="16384" width="8.85546875" style="47"/>
  </cols>
  <sheetData>
    <row r="1" spans="2:10" ht="20.25" x14ac:dyDescent="0.3">
      <c r="B1" s="43" t="str">
        <f>Cover!C22</f>
        <v>JEN</v>
      </c>
    </row>
    <row r="2" spans="2:10" ht="20.25" x14ac:dyDescent="0.3">
      <c r="B2" s="43" t="s">
        <v>143</v>
      </c>
    </row>
    <row r="3" spans="2:10" ht="20.25" x14ac:dyDescent="0.3">
      <c r="B3" s="45">
        <f>Cover!C26</f>
        <v>2014</v>
      </c>
    </row>
    <row r="4" spans="2:10" ht="18" x14ac:dyDescent="0.25">
      <c r="B4" s="73" t="s">
        <v>6</v>
      </c>
      <c r="H4" s="327"/>
      <c r="I4" s="327"/>
      <c r="J4" s="327"/>
    </row>
    <row r="5" spans="2:10" ht="23.25" x14ac:dyDescent="0.35">
      <c r="B5" s="86"/>
      <c r="H5" s="327"/>
      <c r="I5" s="327"/>
      <c r="J5" s="327"/>
    </row>
    <row r="6" spans="2:10" ht="56.25" customHeight="1" x14ac:dyDescent="0.2">
      <c r="B6" s="325" t="s">
        <v>187</v>
      </c>
      <c r="C6" s="326"/>
      <c r="D6" s="326"/>
    </row>
    <row r="7" spans="2:10" s="132" customFormat="1" x14ac:dyDescent="0.2"/>
    <row r="8" spans="2:10" ht="15.75" x14ac:dyDescent="0.25">
      <c r="B8" s="46" t="s">
        <v>163</v>
      </c>
    </row>
    <row r="10" spans="2:10" ht="20.25" x14ac:dyDescent="0.2">
      <c r="B10" s="48"/>
      <c r="C10" s="322" t="s">
        <v>7</v>
      </c>
      <c r="D10" s="323"/>
      <c r="E10" s="323"/>
      <c r="F10" s="323"/>
      <c r="G10" s="324"/>
    </row>
    <row r="11" spans="2:10" ht="30" x14ac:dyDescent="0.2">
      <c r="B11" s="49"/>
      <c r="C11" s="50" t="s">
        <v>1</v>
      </c>
      <c r="D11" s="50" t="s">
        <v>2</v>
      </c>
      <c r="E11" s="50" t="s">
        <v>8</v>
      </c>
      <c r="F11" s="50" t="s">
        <v>9</v>
      </c>
      <c r="G11" s="51" t="s">
        <v>10</v>
      </c>
    </row>
    <row r="12" spans="2:10" ht="17.25" customHeight="1" x14ac:dyDescent="0.2">
      <c r="B12" s="52" t="s">
        <v>157</v>
      </c>
      <c r="C12" s="99"/>
      <c r="D12" s="99">
        <v>62.166124420135461</v>
      </c>
      <c r="E12" s="99">
        <v>110.39415847310585</v>
      </c>
      <c r="F12" s="99"/>
      <c r="G12" s="99">
        <v>64.261066046120177</v>
      </c>
    </row>
    <row r="13" spans="2:10" ht="17.25" customHeight="1" x14ac:dyDescent="0.2">
      <c r="B13" s="52" t="s">
        <v>177</v>
      </c>
      <c r="C13" s="99"/>
      <c r="D13" s="99">
        <v>57.002728194959239</v>
      </c>
      <c r="E13" s="99">
        <v>94.266844997108151</v>
      </c>
      <c r="F13" s="99"/>
      <c r="G13" s="99">
        <v>58.621416391095032</v>
      </c>
    </row>
    <row r="14" spans="2:10" x14ac:dyDescent="0.2">
      <c r="B14" s="54"/>
      <c r="C14" s="55"/>
      <c r="D14" s="55"/>
      <c r="E14" s="55"/>
      <c r="F14" s="55"/>
      <c r="G14" s="55"/>
    </row>
    <row r="15" spans="2:10" ht="15.75" x14ac:dyDescent="0.25">
      <c r="B15" s="46" t="s">
        <v>164</v>
      </c>
      <c r="C15" s="56"/>
      <c r="D15" s="56"/>
      <c r="E15" s="56"/>
      <c r="F15" s="56"/>
      <c r="G15" s="56"/>
    </row>
    <row r="16" spans="2:10" x14ac:dyDescent="0.2">
      <c r="B16" s="57"/>
      <c r="C16" s="58"/>
      <c r="D16" s="58"/>
      <c r="E16" s="58"/>
      <c r="F16" s="58"/>
      <c r="G16" s="58"/>
      <c r="H16" s="327"/>
      <c r="I16" s="327"/>
      <c r="J16" s="327"/>
    </row>
    <row r="17" spans="2:7" ht="15.75" x14ac:dyDescent="0.2">
      <c r="B17" s="53"/>
      <c r="C17" s="322" t="s">
        <v>7</v>
      </c>
      <c r="D17" s="323"/>
      <c r="E17" s="323"/>
      <c r="F17" s="323"/>
      <c r="G17" s="324"/>
    </row>
    <row r="18" spans="2:7" ht="30" x14ac:dyDescent="0.2">
      <c r="B18" s="49"/>
      <c r="C18" s="50" t="s">
        <v>1</v>
      </c>
      <c r="D18" s="50" t="s">
        <v>2</v>
      </c>
      <c r="E18" s="50" t="s">
        <v>8</v>
      </c>
      <c r="F18" s="50" t="s">
        <v>9</v>
      </c>
      <c r="G18" s="51" t="s">
        <v>10</v>
      </c>
    </row>
    <row r="19" spans="2:7" s="96" customFormat="1" ht="17.25" customHeight="1" x14ac:dyDescent="0.2">
      <c r="B19" s="52" t="s">
        <v>157</v>
      </c>
      <c r="C19" s="99"/>
      <c r="D19" s="99">
        <v>1.0232471101159892</v>
      </c>
      <c r="E19" s="99">
        <v>0.96681607865818397</v>
      </c>
      <c r="F19" s="99"/>
      <c r="G19" s="99">
        <v>1.0207958445995811</v>
      </c>
    </row>
    <row r="20" spans="2:7" s="96" customFormat="1" ht="17.25" customHeight="1" x14ac:dyDescent="0.2">
      <c r="B20" s="52" t="s">
        <v>177</v>
      </c>
      <c r="C20" s="99"/>
      <c r="D20" s="99">
        <v>0.96907717410217431</v>
      </c>
      <c r="E20" s="99">
        <v>0.66678716020821283</v>
      </c>
      <c r="F20" s="99"/>
      <c r="G20" s="99">
        <v>0.95594622349095093</v>
      </c>
    </row>
    <row r="21" spans="2:7" x14ac:dyDescent="0.2">
      <c r="B21" s="59"/>
      <c r="C21" s="56"/>
      <c r="D21" s="56"/>
      <c r="E21" s="56"/>
      <c r="F21" s="56"/>
      <c r="G21" s="56"/>
    </row>
    <row r="22" spans="2:7" ht="15.75" x14ac:dyDescent="0.25">
      <c r="B22" s="46" t="s">
        <v>165</v>
      </c>
      <c r="C22" s="56"/>
      <c r="D22" s="56"/>
      <c r="E22" s="56"/>
      <c r="F22" s="56"/>
      <c r="G22" s="56"/>
    </row>
    <row r="23" spans="2:7" x14ac:dyDescent="0.2">
      <c r="B23" s="57"/>
      <c r="C23" s="58"/>
      <c r="D23" s="58"/>
      <c r="E23" s="58"/>
      <c r="F23" s="58"/>
      <c r="G23" s="58"/>
    </row>
    <row r="24" spans="2:7" ht="15.75" x14ac:dyDescent="0.2">
      <c r="B24" s="53"/>
      <c r="C24" s="322" t="s">
        <v>7</v>
      </c>
      <c r="D24" s="323"/>
      <c r="E24" s="323"/>
      <c r="F24" s="323"/>
      <c r="G24" s="324"/>
    </row>
    <row r="25" spans="2:7" ht="30" x14ac:dyDescent="0.2">
      <c r="B25" s="49"/>
      <c r="C25" s="50" t="s">
        <v>1</v>
      </c>
      <c r="D25" s="50" t="s">
        <v>2</v>
      </c>
      <c r="E25" s="50" t="s">
        <v>8</v>
      </c>
      <c r="F25" s="50" t="s">
        <v>9</v>
      </c>
      <c r="G25" s="51" t="s">
        <v>10</v>
      </c>
    </row>
    <row r="26" spans="2:7" s="96" customFormat="1" ht="17.25" customHeight="1" x14ac:dyDescent="0.2">
      <c r="B26" s="52" t="s">
        <v>157</v>
      </c>
      <c r="C26" s="99"/>
      <c r="D26" s="99">
        <v>0.78803468189115455</v>
      </c>
      <c r="E26" s="99">
        <v>1.543956043956044</v>
      </c>
      <c r="F26" s="99"/>
      <c r="G26" s="99">
        <v>0.82087058653577405</v>
      </c>
    </row>
    <row r="27" spans="2:7" s="96" customFormat="1" ht="17.25" customHeight="1" x14ac:dyDescent="0.2">
      <c r="B27" s="52" t="s">
        <v>177</v>
      </c>
      <c r="C27" s="99"/>
      <c r="D27" s="99">
        <v>0.75999763622097394</v>
      </c>
      <c r="E27" s="99">
        <v>1.543956043956044</v>
      </c>
      <c r="F27" s="99"/>
      <c r="G27" s="99">
        <v>0.79405142119593375</v>
      </c>
    </row>
    <row r="28" spans="2:7" x14ac:dyDescent="0.2">
      <c r="B28" s="59"/>
      <c r="C28" s="56"/>
      <c r="D28" s="56"/>
      <c r="E28" s="56"/>
      <c r="F28" s="56"/>
      <c r="G28" s="56"/>
    </row>
    <row r="29" spans="2:7" ht="15.75" x14ac:dyDescent="0.25">
      <c r="B29" s="46" t="s">
        <v>188</v>
      </c>
    </row>
    <row r="31" spans="2:7" ht="30" x14ac:dyDescent="0.2">
      <c r="B31" s="53"/>
      <c r="C31" s="51" t="s">
        <v>1</v>
      </c>
      <c r="D31" s="51" t="s">
        <v>2</v>
      </c>
      <c r="E31" s="51" t="s">
        <v>8</v>
      </c>
      <c r="F31" s="51" t="s">
        <v>9</v>
      </c>
      <c r="G31" s="51" t="s">
        <v>10</v>
      </c>
    </row>
    <row r="32" spans="2:7" ht="15" x14ac:dyDescent="0.2">
      <c r="B32" s="84" t="s">
        <v>79</v>
      </c>
      <c r="C32" s="100"/>
      <c r="D32" s="100">
        <v>305483</v>
      </c>
      <c r="E32" s="100">
        <v>12811</v>
      </c>
      <c r="F32" s="100"/>
      <c r="G32" s="100">
        <v>318294</v>
      </c>
    </row>
    <row r="33" spans="2:7" ht="15" x14ac:dyDescent="0.2">
      <c r="B33" s="84" t="s">
        <v>80</v>
      </c>
      <c r="C33" s="100"/>
      <c r="D33" s="100">
        <v>303711</v>
      </c>
      <c r="E33" s="100">
        <v>14853</v>
      </c>
      <c r="F33" s="100"/>
      <c r="G33" s="100">
        <v>318564</v>
      </c>
    </row>
    <row r="34" spans="2:7" ht="15" x14ac:dyDescent="0.2">
      <c r="B34" s="84" t="s">
        <v>81</v>
      </c>
      <c r="C34" s="101">
        <f>(C32+C33)/2</f>
        <v>0</v>
      </c>
      <c r="D34" s="101">
        <f t="shared" ref="D34:G34" si="0">(D32+D33)/2</f>
        <v>304597</v>
      </c>
      <c r="E34" s="101">
        <f t="shared" si="0"/>
        <v>13832</v>
      </c>
      <c r="F34" s="101">
        <f t="shared" si="0"/>
        <v>0</v>
      </c>
      <c r="G34" s="101">
        <f t="shared" si="0"/>
        <v>318429</v>
      </c>
    </row>
  </sheetData>
  <mergeCells count="7">
    <mergeCell ref="C24:G24"/>
    <mergeCell ref="B6:D6"/>
    <mergeCell ref="H4:J4"/>
    <mergeCell ref="H5:J5"/>
    <mergeCell ref="C10:G10"/>
    <mergeCell ref="H16:J16"/>
    <mergeCell ref="C17:G17"/>
  </mergeCells>
  <phoneticPr fontId="24" type="noConversion"/>
  <pageMargins left="0" right="0" top="0" bottom="0" header="0" footer="0"/>
  <pageSetup paperSize="9" scale="78" orientation="portrait" verticalDpi="2" r:id="rId1"/>
  <headerFooter alignWithMargins="0">
    <oddFooter>&amp;L&amp;D&amp;C&amp; Template: &amp;A
&amp;F&amp;R&amp;P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6"/>
  <sheetViews>
    <sheetView showGridLines="0" view="pageBreakPreview" zoomScaleNormal="85" zoomScaleSheetLayoutView="85" workbookViewId="0">
      <selection activeCell="E29" sqref="E29"/>
    </sheetView>
  </sheetViews>
  <sheetFormatPr defaultColWidth="8.85546875" defaultRowHeight="12.75" x14ac:dyDescent="0.2"/>
  <cols>
    <col min="1" max="1" width="12.85546875" style="44" customWidth="1"/>
    <col min="2" max="2" width="31.42578125" style="44" customWidth="1"/>
    <col min="3" max="3" width="21.28515625" style="44" customWidth="1"/>
    <col min="4" max="4" width="15.28515625" style="44" customWidth="1"/>
    <col min="5" max="5" width="16.5703125" style="44" customWidth="1"/>
    <col min="6" max="6" width="14.28515625" style="44" customWidth="1"/>
    <col min="7" max="7" width="14.7109375" style="44" customWidth="1"/>
    <col min="8" max="8" width="16.140625" style="44" customWidth="1"/>
    <col min="9" max="16384" width="8.85546875" style="44"/>
  </cols>
  <sheetData>
    <row r="1" spans="2:10" ht="20.25" x14ac:dyDescent="0.3">
      <c r="B1" s="43" t="str">
        <f>Cover!C22</f>
        <v>JEN</v>
      </c>
      <c r="E1" s="60"/>
    </row>
    <row r="2" spans="2:10" ht="20.25" x14ac:dyDescent="0.3">
      <c r="B2" s="43" t="s">
        <v>144</v>
      </c>
      <c r="E2" s="60"/>
    </row>
    <row r="3" spans="2:10" ht="20.25" x14ac:dyDescent="0.3">
      <c r="B3" s="45">
        <f>Cover!C26</f>
        <v>2014</v>
      </c>
      <c r="E3" s="60"/>
    </row>
    <row r="4" spans="2:10" ht="18" x14ac:dyDescent="0.25">
      <c r="B4" s="73" t="s">
        <v>0</v>
      </c>
      <c r="E4" s="60"/>
      <c r="H4" s="328"/>
      <c r="I4" s="328"/>
      <c r="J4" s="328"/>
    </row>
    <row r="6" spans="2:10" s="156" customFormat="1" ht="54" customHeight="1" x14ac:dyDescent="0.2">
      <c r="B6" s="332" t="s">
        <v>187</v>
      </c>
      <c r="C6" s="333"/>
      <c r="D6" s="333"/>
      <c r="E6" s="157"/>
      <c r="F6" s="157"/>
      <c r="G6" s="157"/>
    </row>
    <row r="7" spans="2:10" s="156" customFormat="1" x14ac:dyDescent="0.2">
      <c r="B7" s="157"/>
      <c r="C7" s="157"/>
      <c r="D7" s="157"/>
      <c r="E7" s="157"/>
      <c r="F7" s="157"/>
      <c r="G7" s="157"/>
    </row>
    <row r="8" spans="2:10" x14ac:dyDescent="0.2">
      <c r="B8" s="159" t="s">
        <v>3</v>
      </c>
      <c r="C8" s="159"/>
      <c r="D8" s="157"/>
      <c r="E8" s="157"/>
      <c r="F8" s="157"/>
      <c r="G8" s="157"/>
    </row>
    <row r="9" spans="2:10" x14ac:dyDescent="0.2">
      <c r="B9" s="159"/>
      <c r="C9" s="159"/>
      <c r="D9" s="157"/>
      <c r="E9" s="157"/>
      <c r="F9" s="157"/>
      <c r="G9" s="157"/>
    </row>
    <row r="10" spans="2:10" ht="25.5" x14ac:dyDescent="0.2">
      <c r="B10" s="158"/>
      <c r="C10" s="165" t="s">
        <v>189</v>
      </c>
      <c r="D10" s="165" t="s">
        <v>157</v>
      </c>
      <c r="E10" s="157"/>
      <c r="F10" s="157"/>
      <c r="G10" s="157"/>
    </row>
    <row r="11" spans="2:10" x14ac:dyDescent="0.2">
      <c r="B11" s="148" t="s">
        <v>123</v>
      </c>
      <c r="C11" s="134">
        <v>65407</v>
      </c>
      <c r="D11" s="133">
        <f>SUM('1c. STPIS Daily Performance'!M14:M378)</f>
        <v>66947</v>
      </c>
      <c r="E11" s="157"/>
      <c r="F11" s="157"/>
      <c r="G11" s="157"/>
    </row>
    <row r="12" spans="2:10" ht="25.5" x14ac:dyDescent="0.2">
      <c r="B12" s="148" t="s">
        <v>395</v>
      </c>
      <c r="C12" s="134">
        <v>48138</v>
      </c>
      <c r="D12" s="133">
        <f>SUM('1c. STPIS Daily Performance'!N14:N378)</f>
        <v>48468</v>
      </c>
      <c r="E12" s="157"/>
      <c r="F12" s="157"/>
      <c r="G12" s="157"/>
    </row>
    <row r="13" spans="2:10" ht="25.5" x14ac:dyDescent="0.2">
      <c r="B13" s="148" t="s">
        <v>11</v>
      </c>
      <c r="C13" s="153">
        <f>C12/C11</f>
        <v>0.73597627165288115</v>
      </c>
      <c r="D13" s="153">
        <f>D12/D11</f>
        <v>0.72397568225611308</v>
      </c>
      <c r="E13" s="157"/>
      <c r="F13" s="157"/>
      <c r="G13" s="157"/>
    </row>
    <row r="14" spans="2:10" x14ac:dyDescent="0.2">
      <c r="B14" s="154"/>
      <c r="C14" s="152"/>
      <c r="D14" s="151"/>
      <c r="E14" s="157"/>
      <c r="F14" s="157"/>
      <c r="G14" s="157"/>
    </row>
    <row r="15" spans="2:10" x14ac:dyDescent="0.2">
      <c r="B15" s="159" t="s">
        <v>4</v>
      </c>
      <c r="C15" s="159"/>
      <c r="D15" s="160"/>
      <c r="E15" s="163"/>
      <c r="F15" s="163"/>
      <c r="G15" s="157"/>
    </row>
    <row r="16" spans="2:10" x14ac:dyDescent="0.2">
      <c r="B16" s="159"/>
      <c r="C16" s="159"/>
      <c r="D16" s="160"/>
      <c r="E16" s="163"/>
      <c r="F16" s="163"/>
      <c r="G16" s="157"/>
    </row>
    <row r="17" spans="2:7" x14ac:dyDescent="0.2">
      <c r="B17" s="329" t="s">
        <v>139</v>
      </c>
      <c r="C17" s="330"/>
      <c r="D17" s="161"/>
      <c r="E17" s="161"/>
      <c r="F17" s="161"/>
      <c r="G17" s="162"/>
    </row>
    <row r="18" spans="2:7" x14ac:dyDescent="0.2">
      <c r="B18" s="159"/>
      <c r="C18" s="159"/>
      <c r="D18" s="160"/>
      <c r="E18" s="163"/>
      <c r="F18" s="163"/>
      <c r="G18" s="157"/>
    </row>
    <row r="19" spans="2:7" x14ac:dyDescent="0.2">
      <c r="B19" s="158"/>
      <c r="C19" s="158" t="s">
        <v>157</v>
      </c>
      <c r="D19" s="163"/>
      <c r="E19" s="163"/>
      <c r="F19" s="163"/>
      <c r="G19" s="157"/>
    </row>
    <row r="20" spans="2:7" x14ac:dyDescent="0.2">
      <c r="B20" s="148" t="s">
        <v>12</v>
      </c>
      <c r="C20" s="134">
        <v>8268</v>
      </c>
      <c r="D20" s="163"/>
      <c r="E20" s="163"/>
      <c r="F20" s="163"/>
      <c r="G20" s="157"/>
    </row>
    <row r="21" spans="2:7" ht="38.25" x14ac:dyDescent="0.2">
      <c r="B21" s="148" t="s">
        <v>13</v>
      </c>
      <c r="C21" s="134">
        <v>7</v>
      </c>
      <c r="D21" s="157"/>
      <c r="E21" s="157"/>
      <c r="F21" s="157"/>
      <c r="G21" s="157"/>
    </row>
    <row r="22" spans="2:7" ht="38.25" x14ac:dyDescent="0.2">
      <c r="B22" s="148" t="s">
        <v>14</v>
      </c>
      <c r="C22" s="153">
        <f>C21/C20</f>
        <v>8.4663763909046926E-4</v>
      </c>
      <c r="D22" s="157"/>
      <c r="E22" s="157"/>
      <c r="F22" s="157"/>
      <c r="G22" s="157"/>
    </row>
    <row r="23" spans="2:7" x14ac:dyDescent="0.2">
      <c r="B23" s="154"/>
      <c r="C23" s="152"/>
      <c r="D23" s="157"/>
      <c r="E23" s="157"/>
      <c r="F23" s="157"/>
      <c r="G23" s="157"/>
    </row>
    <row r="24" spans="2:7" x14ac:dyDescent="0.2">
      <c r="B24" s="331" t="s">
        <v>5</v>
      </c>
      <c r="C24" s="331"/>
      <c r="D24" s="159"/>
      <c r="E24" s="157"/>
      <c r="F24" s="157"/>
      <c r="G24" s="157"/>
    </row>
    <row r="25" spans="2:7" x14ac:dyDescent="0.2">
      <c r="B25" s="155"/>
      <c r="C25" s="155"/>
      <c r="D25" s="159"/>
      <c r="E25" s="157"/>
      <c r="F25" s="157"/>
      <c r="G25" s="157"/>
    </row>
    <row r="26" spans="2:7" x14ac:dyDescent="0.2">
      <c r="B26" s="158"/>
      <c r="C26" s="158" t="s">
        <v>157</v>
      </c>
      <c r="D26" s="157"/>
      <c r="E26" s="157"/>
      <c r="F26" s="157"/>
      <c r="G26" s="157"/>
    </row>
    <row r="27" spans="2:7" x14ac:dyDescent="0.2">
      <c r="B27" s="148" t="s">
        <v>15</v>
      </c>
      <c r="C27" s="134">
        <v>70725</v>
      </c>
      <c r="D27" s="157"/>
      <c r="E27" s="157"/>
      <c r="F27" s="157"/>
      <c r="G27" s="157"/>
    </row>
    <row r="28" spans="2:7" x14ac:dyDescent="0.2">
      <c r="B28" s="148" t="s">
        <v>16</v>
      </c>
      <c r="C28" s="134">
        <v>3716</v>
      </c>
      <c r="D28" s="157"/>
      <c r="E28" s="157"/>
      <c r="F28" s="157"/>
      <c r="G28" s="157"/>
    </row>
    <row r="29" spans="2:7" ht="76.5" x14ac:dyDescent="0.2">
      <c r="B29" s="148" t="s">
        <v>149</v>
      </c>
      <c r="C29" s="134">
        <v>1320</v>
      </c>
      <c r="D29" s="157"/>
      <c r="E29" s="157"/>
      <c r="F29" s="157"/>
      <c r="G29" s="157"/>
    </row>
    <row r="30" spans="2:7" ht="38.25" x14ac:dyDescent="0.2">
      <c r="B30" s="150" t="s">
        <v>178</v>
      </c>
      <c r="C30" s="134">
        <v>20</v>
      </c>
      <c r="D30" s="157"/>
      <c r="E30" s="157"/>
      <c r="F30" s="157"/>
      <c r="G30" s="157"/>
    </row>
    <row r="31" spans="2:7" ht="38.25" x14ac:dyDescent="0.2">
      <c r="B31" s="150" t="s">
        <v>179</v>
      </c>
      <c r="C31" s="164">
        <f>C30/C28</f>
        <v>5.3821313240043061E-3</v>
      </c>
      <c r="D31" s="157"/>
      <c r="E31" s="157"/>
      <c r="F31" s="157"/>
      <c r="G31" s="157"/>
    </row>
    <row r="32" spans="2:7" x14ac:dyDescent="0.2">
      <c r="B32" s="62"/>
      <c r="C32" s="63"/>
      <c r="D32" s="47"/>
    </row>
    <row r="76" spans="2:9" x14ac:dyDescent="0.2">
      <c r="B76"/>
      <c r="C76"/>
      <c r="D76"/>
      <c r="E76"/>
      <c r="F76"/>
      <c r="G76"/>
      <c r="H76"/>
      <c r="I76"/>
    </row>
  </sheetData>
  <mergeCells count="4">
    <mergeCell ref="H4:J4"/>
    <mergeCell ref="B17:C17"/>
    <mergeCell ref="B24:C24"/>
    <mergeCell ref="B6:D6"/>
  </mergeCells>
  <pageMargins left="0" right="0" top="0" bottom="0" header="0" footer="0"/>
  <pageSetup paperSize="8" scale="93" fitToHeight="2" orientation="portrait" verticalDpi="2" r:id="rId1"/>
  <headerFooter alignWithMargins="0">
    <oddFooter>&amp;L&amp;D&amp;C&amp; Template: &amp;A
&amp;F&amp;R&amp;P of &amp;N</oddFooter>
  </headerFooter>
  <rowBreaks count="1" manualBreakCount="1">
    <brk id="32"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78"/>
  <sheetViews>
    <sheetView showGridLines="0" view="pageBreakPreview" zoomScaleNormal="100" workbookViewId="0">
      <selection activeCell="J38" sqref="J38"/>
    </sheetView>
  </sheetViews>
  <sheetFormatPr defaultRowHeight="12.75" x14ac:dyDescent="0.2"/>
  <cols>
    <col min="1" max="1" width="9.140625" style="77"/>
    <col min="2" max="2" width="13" style="77" customWidth="1"/>
    <col min="3" max="16" width="17.28515625" style="108" customWidth="1"/>
    <col min="17" max="17" width="13" style="113" customWidth="1"/>
    <col min="18" max="18" width="15.42578125" style="113" bestFit="1" customWidth="1"/>
    <col min="19" max="16384" width="9.140625" style="77"/>
  </cols>
  <sheetData>
    <row r="1" spans="2:18" ht="20.25" x14ac:dyDescent="0.3">
      <c r="B1" s="39" t="str">
        <f>Cover!C22</f>
        <v>JEN</v>
      </c>
      <c r="C1" s="106"/>
      <c r="D1" s="106"/>
      <c r="E1" s="106"/>
      <c r="F1" s="176">
        <v>41640</v>
      </c>
      <c r="G1" s="106"/>
      <c r="H1" s="106"/>
      <c r="I1" s="106"/>
      <c r="J1" s="106"/>
      <c r="K1" s="106"/>
      <c r="L1" s="106"/>
      <c r="M1" s="106"/>
      <c r="N1" s="106"/>
      <c r="O1" s="106"/>
      <c r="P1" s="106"/>
    </row>
    <row r="2" spans="2:18" ht="20.25" x14ac:dyDescent="0.3">
      <c r="B2" s="43" t="s">
        <v>145</v>
      </c>
      <c r="C2" s="106"/>
      <c r="D2" s="106"/>
      <c r="E2" s="106"/>
      <c r="F2" s="176">
        <v>42005</v>
      </c>
      <c r="G2" s="106"/>
      <c r="H2" s="106"/>
      <c r="I2" s="106"/>
      <c r="J2" s="106"/>
      <c r="K2" s="106"/>
      <c r="L2" s="106"/>
      <c r="M2" s="106"/>
      <c r="N2" s="106"/>
      <c r="O2" s="106"/>
      <c r="P2" s="106"/>
    </row>
    <row r="3" spans="2:18" ht="20.25" x14ac:dyDescent="0.3">
      <c r="B3" s="40">
        <f>Cover!C26</f>
        <v>2014</v>
      </c>
      <c r="C3" s="106"/>
      <c r="D3" s="106"/>
      <c r="E3" s="106"/>
      <c r="F3" s="106"/>
      <c r="G3" s="106"/>
      <c r="H3" s="106"/>
      <c r="I3" s="106"/>
      <c r="J3" s="106"/>
      <c r="K3" s="106"/>
      <c r="L3" s="106"/>
      <c r="M3" s="106"/>
      <c r="N3" s="106"/>
      <c r="O3" s="106"/>
      <c r="P3" s="106"/>
    </row>
    <row r="4" spans="2:18" ht="20.25" x14ac:dyDescent="0.3">
      <c r="B4" s="76" t="s">
        <v>146</v>
      </c>
      <c r="C4" s="106"/>
      <c r="D4" s="106"/>
      <c r="E4" s="106"/>
      <c r="F4" s="106"/>
      <c r="G4" s="106"/>
      <c r="H4" s="106"/>
      <c r="I4" s="106"/>
      <c r="J4" s="106"/>
      <c r="K4" s="106"/>
      <c r="L4" s="106"/>
      <c r="M4" s="106"/>
      <c r="N4" s="106"/>
      <c r="O4" s="106"/>
      <c r="P4" s="106"/>
    </row>
    <row r="5" spans="2:18" ht="9.75" customHeight="1" x14ac:dyDescent="0.3">
      <c r="B5" s="39"/>
      <c r="C5" s="106"/>
      <c r="D5" s="106"/>
      <c r="E5" s="106"/>
      <c r="F5" s="106"/>
      <c r="G5" s="106"/>
      <c r="H5" s="106"/>
      <c r="I5" s="106"/>
      <c r="J5" s="106"/>
      <c r="K5" s="106"/>
      <c r="L5" s="106"/>
      <c r="M5" s="106"/>
      <c r="N5" s="106"/>
      <c r="O5" s="106"/>
      <c r="P5" s="106"/>
    </row>
    <row r="6" spans="2:18" ht="57.75" customHeight="1" x14ac:dyDescent="0.2">
      <c r="B6" s="336" t="s">
        <v>187</v>
      </c>
      <c r="C6" s="337"/>
      <c r="D6" s="337"/>
    </row>
    <row r="7" spans="2:18" s="135" customFormat="1" x14ac:dyDescent="0.2">
      <c r="C7" s="108"/>
      <c r="D7" s="108"/>
      <c r="E7" s="108"/>
      <c r="F7" s="108"/>
      <c r="G7" s="108"/>
      <c r="H7" s="108"/>
      <c r="I7" s="108"/>
      <c r="J7" s="108"/>
      <c r="K7" s="108"/>
      <c r="L7" s="108"/>
      <c r="M7" s="108"/>
      <c r="N7" s="108"/>
      <c r="O7" s="108"/>
      <c r="P7" s="108"/>
      <c r="Q7" s="137"/>
      <c r="R7" s="137"/>
    </row>
    <row r="8" spans="2:18" ht="15.75" x14ac:dyDescent="0.25">
      <c r="B8" s="78" t="s">
        <v>166</v>
      </c>
      <c r="C8" s="107"/>
      <c r="D8" s="107"/>
      <c r="F8" s="109"/>
      <c r="G8" s="109"/>
      <c r="H8" s="109"/>
      <c r="I8" s="109"/>
      <c r="J8" s="109"/>
      <c r="K8" s="109"/>
      <c r="L8" s="109"/>
      <c r="M8" s="109"/>
      <c r="N8" s="109"/>
      <c r="O8" s="109"/>
      <c r="P8" s="109"/>
      <c r="Q8" s="114"/>
    </row>
    <row r="9" spans="2:18" s="248" customFormat="1" ht="15.75" x14ac:dyDescent="0.25">
      <c r="B9" s="78"/>
      <c r="C9" s="251"/>
      <c r="D9" s="251"/>
      <c r="E9" s="252"/>
      <c r="F9" s="253"/>
      <c r="G9" s="253"/>
      <c r="H9" s="253"/>
      <c r="I9" s="253"/>
      <c r="J9" s="253"/>
      <c r="K9" s="253"/>
      <c r="L9" s="253"/>
      <c r="M9" s="253"/>
      <c r="N9" s="253"/>
      <c r="O9" s="253"/>
      <c r="P9" s="253"/>
      <c r="Q9" s="253"/>
      <c r="R9" s="137"/>
    </row>
    <row r="10" spans="2:18" s="248" customFormat="1" ht="81.75" customHeight="1" x14ac:dyDescent="0.2">
      <c r="B10" s="338" t="s">
        <v>397</v>
      </c>
      <c r="C10" s="339"/>
      <c r="D10" s="339"/>
      <c r="E10" s="339"/>
      <c r="F10" s="339"/>
      <c r="G10" s="339"/>
      <c r="H10" s="340"/>
      <c r="I10" s="254"/>
      <c r="J10" s="254"/>
      <c r="K10" s="254"/>
      <c r="L10" s="254"/>
      <c r="M10" s="254"/>
      <c r="N10" s="254"/>
      <c r="O10" s="252"/>
      <c r="P10" s="252"/>
    </row>
    <row r="11" spans="2:18" ht="12.75" customHeight="1" x14ac:dyDescent="0.2">
      <c r="B11" s="72"/>
      <c r="C11" s="110"/>
      <c r="D11" s="110"/>
      <c r="E11" s="110"/>
      <c r="F11" s="110"/>
      <c r="G11" s="110"/>
      <c r="H11" s="110"/>
      <c r="I11" s="110"/>
      <c r="J11" s="110"/>
      <c r="M11" s="334" t="s">
        <v>396</v>
      </c>
      <c r="N11" s="335"/>
      <c r="O11" s="77"/>
      <c r="P11" s="77"/>
      <c r="Q11" s="77"/>
      <c r="R11" s="77"/>
    </row>
    <row r="12" spans="2:18" s="257" customFormat="1" ht="12.75" customHeight="1" x14ac:dyDescent="0.2">
      <c r="B12" s="258"/>
      <c r="C12" s="343" t="s">
        <v>1</v>
      </c>
      <c r="D12" s="342"/>
      <c r="E12" s="341" t="s">
        <v>2</v>
      </c>
      <c r="F12" s="342"/>
      <c r="G12" s="341" t="s">
        <v>403</v>
      </c>
      <c r="H12" s="342"/>
      <c r="I12" s="341" t="s">
        <v>404</v>
      </c>
      <c r="J12" s="342"/>
      <c r="K12" s="341" t="s">
        <v>405</v>
      </c>
      <c r="L12" s="342"/>
      <c r="M12" s="255"/>
      <c r="N12" s="256"/>
    </row>
    <row r="13" spans="2:18" ht="38.25" x14ac:dyDescent="0.2">
      <c r="B13" s="82" t="s">
        <v>17</v>
      </c>
      <c r="C13" s="259" t="s">
        <v>406</v>
      </c>
      <c r="D13" s="265" t="s">
        <v>407</v>
      </c>
      <c r="E13" s="259" t="s">
        <v>406</v>
      </c>
      <c r="F13" s="265" t="s">
        <v>407</v>
      </c>
      <c r="G13" s="259" t="s">
        <v>406</v>
      </c>
      <c r="H13" s="265" t="s">
        <v>407</v>
      </c>
      <c r="I13" s="259" t="s">
        <v>406</v>
      </c>
      <c r="J13" s="265" t="s">
        <v>407</v>
      </c>
      <c r="K13" s="259" t="s">
        <v>406</v>
      </c>
      <c r="L13" s="265" t="s">
        <v>407</v>
      </c>
      <c r="M13" s="115" t="s">
        <v>123</v>
      </c>
      <c r="N13" s="115" t="s">
        <v>395</v>
      </c>
      <c r="O13" s="77"/>
      <c r="P13" s="77"/>
      <c r="Q13" s="77"/>
      <c r="R13" s="77"/>
    </row>
    <row r="14" spans="2:18" x14ac:dyDescent="0.2">
      <c r="B14" s="87">
        <f>IF(B3=2014,F1,F2)</f>
        <v>41640</v>
      </c>
      <c r="C14" s="111"/>
      <c r="D14" s="111"/>
      <c r="E14" s="111">
        <v>7.2948847165270831E-3</v>
      </c>
      <c r="F14" s="111">
        <v>7.2948847165270831E-3</v>
      </c>
      <c r="G14" s="111">
        <v>0</v>
      </c>
      <c r="H14" s="111">
        <v>0</v>
      </c>
      <c r="I14" s="111"/>
      <c r="J14" s="111"/>
      <c r="K14" s="112">
        <v>6.9780076563378335E-3</v>
      </c>
      <c r="L14" s="112">
        <v>6.9780076563378335E-3</v>
      </c>
      <c r="M14" s="116">
        <v>139</v>
      </c>
      <c r="N14" s="117">
        <v>102</v>
      </c>
      <c r="O14" s="77"/>
      <c r="P14" s="77"/>
      <c r="Q14" s="77"/>
      <c r="R14" s="77"/>
    </row>
    <row r="15" spans="2:18" x14ac:dyDescent="0.2">
      <c r="B15" s="87">
        <f t="shared" ref="B15:B78" si="0">B14+1</f>
        <v>41641</v>
      </c>
      <c r="C15" s="111"/>
      <c r="D15" s="111"/>
      <c r="E15" s="111">
        <v>0</v>
      </c>
      <c r="F15" s="111">
        <v>0</v>
      </c>
      <c r="G15" s="111">
        <v>0</v>
      </c>
      <c r="H15" s="111">
        <v>0</v>
      </c>
      <c r="I15" s="111"/>
      <c r="J15" s="111"/>
      <c r="K15" s="112">
        <v>0</v>
      </c>
      <c r="L15" s="112">
        <v>0</v>
      </c>
      <c r="M15" s="118">
        <v>121</v>
      </c>
      <c r="N15" s="117">
        <v>108</v>
      </c>
      <c r="O15" s="77"/>
      <c r="P15" s="77"/>
      <c r="Q15" s="77"/>
      <c r="R15" s="77"/>
    </row>
    <row r="16" spans="2:18" x14ac:dyDescent="0.2">
      <c r="B16" s="87">
        <f t="shared" si="0"/>
        <v>41642</v>
      </c>
      <c r="C16" s="111"/>
      <c r="D16" s="111"/>
      <c r="E16" s="111">
        <v>0</v>
      </c>
      <c r="F16" s="111">
        <v>0</v>
      </c>
      <c r="G16" s="111">
        <v>0</v>
      </c>
      <c r="H16" s="111">
        <v>0</v>
      </c>
      <c r="I16" s="111"/>
      <c r="J16" s="111"/>
      <c r="K16" s="112">
        <v>0</v>
      </c>
      <c r="L16" s="112">
        <v>0</v>
      </c>
      <c r="M16" s="118">
        <v>102</v>
      </c>
      <c r="N16" s="117">
        <v>101</v>
      </c>
      <c r="O16" s="77"/>
      <c r="P16" s="77"/>
      <c r="Q16" s="77"/>
      <c r="R16" s="77"/>
    </row>
    <row r="17" spans="2:18" x14ac:dyDescent="0.2">
      <c r="B17" s="87">
        <f t="shared" si="0"/>
        <v>41643</v>
      </c>
      <c r="C17" s="111"/>
      <c r="D17" s="111"/>
      <c r="E17" s="111">
        <v>5.791258613840583E-3</v>
      </c>
      <c r="F17" s="111">
        <v>5.791258613840583E-3</v>
      </c>
      <c r="G17" s="111">
        <v>0</v>
      </c>
      <c r="H17" s="111">
        <v>0</v>
      </c>
      <c r="I17" s="111"/>
      <c r="J17" s="111"/>
      <c r="K17" s="112">
        <v>5.5396964472456964E-3</v>
      </c>
      <c r="L17" s="112">
        <v>5.5396964472456964E-3</v>
      </c>
      <c r="M17" s="118">
        <v>130</v>
      </c>
      <c r="N17" s="117">
        <v>78</v>
      </c>
      <c r="O17" s="77"/>
      <c r="P17" s="77"/>
      <c r="Q17" s="77"/>
      <c r="R17" s="77"/>
    </row>
    <row r="18" spans="2:18" x14ac:dyDescent="0.2">
      <c r="B18" s="87">
        <f t="shared" si="0"/>
        <v>41644</v>
      </c>
      <c r="C18" s="111"/>
      <c r="D18" s="111"/>
      <c r="E18" s="111">
        <v>1.8440759429672649E-2</v>
      </c>
      <c r="F18" s="111">
        <v>1.8440759429672649E-2</v>
      </c>
      <c r="G18" s="111">
        <v>0</v>
      </c>
      <c r="H18" s="111">
        <v>0</v>
      </c>
      <c r="I18" s="111"/>
      <c r="J18" s="111"/>
      <c r="K18" s="112">
        <v>1.7639725025044829E-2</v>
      </c>
      <c r="L18" s="112">
        <v>1.7639725025044829E-2</v>
      </c>
      <c r="M18" s="118">
        <v>234</v>
      </c>
      <c r="N18" s="117">
        <v>99</v>
      </c>
      <c r="O18" s="77"/>
      <c r="P18" s="77"/>
      <c r="Q18" s="77"/>
      <c r="R18" s="77"/>
    </row>
    <row r="19" spans="2:18" x14ac:dyDescent="0.2">
      <c r="B19" s="87">
        <f t="shared" si="0"/>
        <v>41645</v>
      </c>
      <c r="C19" s="111"/>
      <c r="D19" s="111"/>
      <c r="E19" s="111">
        <v>0</v>
      </c>
      <c r="F19" s="111">
        <v>0</v>
      </c>
      <c r="G19" s="111">
        <v>0</v>
      </c>
      <c r="H19" s="111">
        <v>0</v>
      </c>
      <c r="I19" s="111"/>
      <c r="J19" s="111"/>
      <c r="K19" s="112">
        <v>0</v>
      </c>
      <c r="L19" s="112">
        <v>0</v>
      </c>
      <c r="M19" s="118">
        <v>162</v>
      </c>
      <c r="N19" s="117">
        <v>143</v>
      </c>
      <c r="O19" s="77"/>
      <c r="P19" s="77"/>
      <c r="Q19" s="77"/>
      <c r="R19" s="77"/>
    </row>
    <row r="20" spans="2:18" x14ac:dyDescent="0.2">
      <c r="B20" s="87">
        <f t="shared" si="0"/>
        <v>41646</v>
      </c>
      <c r="C20" s="111"/>
      <c r="D20" s="111"/>
      <c r="E20" s="111">
        <v>9.6947770332603406E-3</v>
      </c>
      <c r="F20" s="111">
        <v>9.6947770332603406E-3</v>
      </c>
      <c r="G20" s="111">
        <v>0</v>
      </c>
      <c r="H20" s="111">
        <v>0</v>
      </c>
      <c r="I20" s="111"/>
      <c r="J20" s="111"/>
      <c r="K20" s="112">
        <v>9.2736528394084701E-3</v>
      </c>
      <c r="L20" s="112">
        <v>9.2736528394084701E-3</v>
      </c>
      <c r="M20" s="118">
        <v>282</v>
      </c>
      <c r="N20" s="117">
        <v>156</v>
      </c>
      <c r="O20" s="77"/>
      <c r="P20" s="77"/>
      <c r="Q20" s="77"/>
      <c r="R20" s="77"/>
    </row>
    <row r="21" spans="2:18" x14ac:dyDescent="0.2">
      <c r="B21" s="87">
        <f t="shared" si="0"/>
        <v>41647</v>
      </c>
      <c r="C21" s="111"/>
      <c r="D21" s="111"/>
      <c r="E21" s="111">
        <v>0</v>
      </c>
      <c r="F21" s="111">
        <v>0</v>
      </c>
      <c r="G21" s="111">
        <v>0</v>
      </c>
      <c r="H21" s="111">
        <v>0</v>
      </c>
      <c r="I21" s="111"/>
      <c r="J21" s="111"/>
      <c r="K21" s="112">
        <v>0</v>
      </c>
      <c r="L21" s="112">
        <v>0</v>
      </c>
      <c r="M21" s="118">
        <v>135</v>
      </c>
      <c r="N21" s="117">
        <v>126</v>
      </c>
      <c r="O21" s="77"/>
      <c r="P21" s="77"/>
      <c r="Q21" s="77"/>
      <c r="R21" s="77"/>
    </row>
    <row r="22" spans="2:18" x14ac:dyDescent="0.2">
      <c r="B22" s="87">
        <f t="shared" si="0"/>
        <v>41648</v>
      </c>
      <c r="C22" s="111"/>
      <c r="D22" s="111"/>
      <c r="E22" s="111">
        <v>0</v>
      </c>
      <c r="F22" s="111">
        <v>0</v>
      </c>
      <c r="G22" s="111">
        <v>0</v>
      </c>
      <c r="H22" s="111">
        <v>0</v>
      </c>
      <c r="I22" s="111"/>
      <c r="J22" s="111"/>
      <c r="K22" s="112">
        <v>0</v>
      </c>
      <c r="L22" s="112">
        <v>0</v>
      </c>
      <c r="M22" s="118">
        <v>123</v>
      </c>
      <c r="N22" s="117">
        <v>123</v>
      </c>
      <c r="O22" s="77"/>
      <c r="P22" s="77"/>
      <c r="Q22" s="77"/>
      <c r="R22" s="77"/>
    </row>
    <row r="23" spans="2:18" x14ac:dyDescent="0.2">
      <c r="B23" s="87">
        <f t="shared" si="0"/>
        <v>41649</v>
      </c>
      <c r="C23" s="111"/>
      <c r="D23" s="111"/>
      <c r="E23" s="111">
        <v>1.9868875924582318E-2</v>
      </c>
      <c r="F23" s="111">
        <v>1.9868875924582318E-2</v>
      </c>
      <c r="G23" s="111">
        <v>0</v>
      </c>
      <c r="H23" s="111">
        <v>0</v>
      </c>
      <c r="I23" s="111"/>
      <c r="J23" s="111"/>
      <c r="K23" s="112">
        <v>1.9005806631933648E-2</v>
      </c>
      <c r="L23" s="112">
        <v>1.9005806631933648E-2</v>
      </c>
      <c r="M23" s="118">
        <v>229</v>
      </c>
      <c r="N23" s="117">
        <v>184</v>
      </c>
      <c r="O23" s="77"/>
      <c r="P23" s="77"/>
      <c r="Q23" s="77"/>
      <c r="R23" s="77"/>
    </row>
    <row r="24" spans="2:18" x14ac:dyDescent="0.2">
      <c r="B24" s="87">
        <f t="shared" si="0"/>
        <v>41650</v>
      </c>
      <c r="C24" s="111"/>
      <c r="D24" s="111"/>
      <c r="E24" s="111">
        <v>0</v>
      </c>
      <c r="F24" s="111">
        <v>0</v>
      </c>
      <c r="G24" s="111">
        <v>0</v>
      </c>
      <c r="H24" s="111">
        <v>0</v>
      </c>
      <c r="I24" s="111"/>
      <c r="J24" s="111"/>
      <c r="K24" s="112">
        <v>0</v>
      </c>
      <c r="L24" s="112">
        <v>0</v>
      </c>
      <c r="M24" s="118">
        <v>107</v>
      </c>
      <c r="N24" s="117">
        <v>98</v>
      </c>
      <c r="O24" s="77"/>
      <c r="P24" s="77"/>
      <c r="Q24" s="77"/>
      <c r="R24" s="77"/>
    </row>
    <row r="25" spans="2:18" x14ac:dyDescent="0.2">
      <c r="B25" s="87">
        <f t="shared" si="0"/>
        <v>41651</v>
      </c>
      <c r="C25" s="111"/>
      <c r="D25" s="111"/>
      <c r="E25" s="111">
        <v>0</v>
      </c>
      <c r="F25" s="111">
        <v>0</v>
      </c>
      <c r="G25" s="111">
        <v>0</v>
      </c>
      <c r="H25" s="111">
        <v>0</v>
      </c>
      <c r="I25" s="111"/>
      <c r="J25" s="111"/>
      <c r="K25" s="112">
        <v>0</v>
      </c>
      <c r="L25" s="112">
        <v>0</v>
      </c>
      <c r="M25" s="118">
        <v>43</v>
      </c>
      <c r="N25" s="117">
        <v>41</v>
      </c>
      <c r="O25" s="77"/>
      <c r="P25" s="77"/>
      <c r="Q25" s="77"/>
      <c r="R25" s="77"/>
    </row>
    <row r="26" spans="2:18" x14ac:dyDescent="0.2">
      <c r="B26" s="87">
        <f t="shared" si="0"/>
        <v>41652</v>
      </c>
      <c r="C26" s="111"/>
      <c r="D26" s="111"/>
      <c r="E26" s="111">
        <v>0</v>
      </c>
      <c r="F26" s="111">
        <v>0</v>
      </c>
      <c r="G26" s="111">
        <v>0</v>
      </c>
      <c r="H26" s="111">
        <v>0</v>
      </c>
      <c r="I26" s="111"/>
      <c r="J26" s="111"/>
      <c r="K26" s="112">
        <v>0</v>
      </c>
      <c r="L26" s="112">
        <v>0</v>
      </c>
      <c r="M26" s="118">
        <v>256</v>
      </c>
      <c r="N26" s="117">
        <v>216</v>
      </c>
      <c r="O26" s="77"/>
      <c r="P26" s="77"/>
      <c r="Q26" s="77"/>
      <c r="R26" s="77"/>
    </row>
    <row r="27" spans="2:18" x14ac:dyDescent="0.2">
      <c r="B27" s="87">
        <f t="shared" si="0"/>
        <v>41653</v>
      </c>
      <c r="C27" s="111"/>
      <c r="D27" s="111"/>
      <c r="E27" s="111">
        <v>5.0886909588735282E-3</v>
      </c>
      <c r="F27" s="111">
        <v>5.0886909588735282E-3</v>
      </c>
      <c r="G27" s="111">
        <v>0</v>
      </c>
      <c r="H27" s="111">
        <v>0</v>
      </c>
      <c r="I27" s="111"/>
      <c r="J27" s="111"/>
      <c r="K27" s="112">
        <v>4.8676471050061393E-3</v>
      </c>
      <c r="L27" s="112">
        <v>4.8676471050061393E-3</v>
      </c>
      <c r="M27" s="118">
        <v>1086</v>
      </c>
      <c r="N27" s="117">
        <v>380</v>
      </c>
      <c r="O27" s="77"/>
      <c r="P27" s="77"/>
      <c r="Q27" s="77"/>
      <c r="R27" s="77"/>
    </row>
    <row r="28" spans="2:18" x14ac:dyDescent="0.2">
      <c r="B28" s="87">
        <f t="shared" si="0"/>
        <v>41654</v>
      </c>
      <c r="C28" s="111"/>
      <c r="D28" s="111"/>
      <c r="E28" s="111">
        <v>0</v>
      </c>
      <c r="F28" s="111">
        <v>0</v>
      </c>
      <c r="G28" s="111">
        <v>0.13345864661654136</v>
      </c>
      <c r="H28" s="111">
        <v>0.13345864661654136</v>
      </c>
      <c r="I28" s="111"/>
      <c r="J28" s="111"/>
      <c r="K28" s="112">
        <v>5.7972106811879573E-3</v>
      </c>
      <c r="L28" s="112">
        <v>5.7972106811879573E-3</v>
      </c>
      <c r="M28" s="118">
        <v>950</v>
      </c>
      <c r="N28" s="117">
        <v>810</v>
      </c>
      <c r="O28" s="77"/>
      <c r="P28" s="77"/>
      <c r="Q28" s="77"/>
      <c r="R28" s="77"/>
    </row>
    <row r="29" spans="2:18" x14ac:dyDescent="0.2">
      <c r="B29" s="87">
        <f t="shared" si="0"/>
        <v>41655</v>
      </c>
      <c r="C29" s="111"/>
      <c r="D29" s="111"/>
      <c r="E29" s="111">
        <v>9.7374563767863766E-3</v>
      </c>
      <c r="F29" s="111">
        <v>9.7374563767863766E-3</v>
      </c>
      <c r="G29" s="111">
        <v>0</v>
      </c>
      <c r="H29" s="111">
        <v>0</v>
      </c>
      <c r="I29" s="111"/>
      <c r="J29" s="111"/>
      <c r="K29" s="112">
        <v>9.3144782667407798E-3</v>
      </c>
      <c r="L29" s="112">
        <v>9.3144782667407798E-3</v>
      </c>
      <c r="M29" s="118">
        <v>1429</v>
      </c>
      <c r="N29" s="117">
        <v>766</v>
      </c>
      <c r="O29" s="77"/>
      <c r="P29" s="77"/>
      <c r="Q29" s="77"/>
      <c r="R29" s="77"/>
    </row>
    <row r="30" spans="2:18" x14ac:dyDescent="0.2">
      <c r="B30" s="87">
        <f t="shared" si="0"/>
        <v>41656</v>
      </c>
      <c r="C30" s="111"/>
      <c r="D30" s="111"/>
      <c r="E30" s="111">
        <v>5.3185028086291065E-3</v>
      </c>
      <c r="F30" s="111">
        <v>5.3185028086291065E-3</v>
      </c>
      <c r="G30" s="111">
        <v>0</v>
      </c>
      <c r="H30" s="111">
        <v>0</v>
      </c>
      <c r="I30" s="111"/>
      <c r="J30" s="111"/>
      <c r="K30" s="112">
        <v>5.0874763291031914E-3</v>
      </c>
      <c r="L30" s="112">
        <v>5.0874763291031914E-3</v>
      </c>
      <c r="M30" s="118">
        <v>488</v>
      </c>
      <c r="N30" s="117">
        <v>422</v>
      </c>
      <c r="O30" s="77"/>
      <c r="P30" s="77"/>
      <c r="Q30" s="77"/>
      <c r="R30" s="77"/>
    </row>
    <row r="31" spans="2:18" x14ac:dyDescent="0.2">
      <c r="B31" s="87">
        <f t="shared" si="0"/>
        <v>41657</v>
      </c>
      <c r="C31" s="111"/>
      <c r="D31" s="111"/>
      <c r="E31" s="111">
        <v>0</v>
      </c>
      <c r="F31" s="111">
        <v>0</v>
      </c>
      <c r="G31" s="111">
        <v>0</v>
      </c>
      <c r="H31" s="111">
        <v>0</v>
      </c>
      <c r="I31" s="111"/>
      <c r="J31" s="111"/>
      <c r="K31" s="112">
        <v>0</v>
      </c>
      <c r="L31" s="112">
        <v>0</v>
      </c>
      <c r="M31" s="118">
        <v>114</v>
      </c>
      <c r="N31" s="117">
        <v>107</v>
      </c>
      <c r="O31" s="77"/>
      <c r="P31" s="77"/>
      <c r="Q31" s="77"/>
      <c r="R31" s="77"/>
    </row>
    <row r="32" spans="2:18" x14ac:dyDescent="0.2">
      <c r="B32" s="87">
        <f t="shared" si="0"/>
        <v>41658</v>
      </c>
      <c r="C32" s="111"/>
      <c r="D32" s="111"/>
      <c r="E32" s="111">
        <v>0</v>
      </c>
      <c r="F32" s="111">
        <v>0</v>
      </c>
      <c r="G32" s="111">
        <v>0</v>
      </c>
      <c r="H32" s="111">
        <v>0</v>
      </c>
      <c r="I32" s="111"/>
      <c r="J32" s="111"/>
      <c r="K32" s="112">
        <v>0</v>
      </c>
      <c r="L32" s="112">
        <v>0</v>
      </c>
      <c r="M32" s="118">
        <v>69</v>
      </c>
      <c r="N32" s="117">
        <v>67</v>
      </c>
      <c r="O32" s="77"/>
      <c r="P32" s="77"/>
      <c r="Q32" s="77"/>
      <c r="R32" s="77"/>
    </row>
    <row r="33" spans="2:18" x14ac:dyDescent="0.2">
      <c r="B33" s="87">
        <f t="shared" si="0"/>
        <v>41659</v>
      </c>
      <c r="C33" s="111"/>
      <c r="D33" s="111"/>
      <c r="E33" s="111">
        <v>0</v>
      </c>
      <c r="F33" s="111">
        <v>0</v>
      </c>
      <c r="G33" s="111">
        <v>0</v>
      </c>
      <c r="H33" s="111">
        <v>0</v>
      </c>
      <c r="I33" s="111"/>
      <c r="J33" s="111"/>
      <c r="K33" s="112">
        <v>0</v>
      </c>
      <c r="L33" s="112">
        <v>0</v>
      </c>
      <c r="M33" s="118">
        <v>209</v>
      </c>
      <c r="N33" s="117">
        <v>187</v>
      </c>
      <c r="O33" s="77"/>
      <c r="P33" s="77"/>
      <c r="Q33" s="77"/>
      <c r="R33" s="77"/>
    </row>
    <row r="34" spans="2:18" x14ac:dyDescent="0.2">
      <c r="B34" s="87">
        <f t="shared" si="0"/>
        <v>41660</v>
      </c>
      <c r="C34" s="111"/>
      <c r="D34" s="111"/>
      <c r="E34" s="111">
        <v>0</v>
      </c>
      <c r="F34" s="111">
        <v>0</v>
      </c>
      <c r="G34" s="111">
        <v>0</v>
      </c>
      <c r="H34" s="111">
        <v>0</v>
      </c>
      <c r="I34" s="111"/>
      <c r="J34" s="111"/>
      <c r="K34" s="112">
        <v>0</v>
      </c>
      <c r="L34" s="112">
        <v>0</v>
      </c>
      <c r="M34" s="118">
        <v>355</v>
      </c>
      <c r="N34" s="117">
        <v>289</v>
      </c>
      <c r="O34" s="77"/>
      <c r="P34" s="77"/>
      <c r="Q34" s="77"/>
      <c r="R34" s="77"/>
    </row>
    <row r="35" spans="2:18" x14ac:dyDescent="0.2">
      <c r="B35" s="87">
        <f t="shared" si="0"/>
        <v>41661</v>
      </c>
      <c r="C35" s="111"/>
      <c r="D35" s="111"/>
      <c r="E35" s="111">
        <v>0</v>
      </c>
      <c r="F35" s="111">
        <v>0</v>
      </c>
      <c r="G35" s="111">
        <v>0</v>
      </c>
      <c r="H35" s="111">
        <v>0</v>
      </c>
      <c r="I35" s="111"/>
      <c r="J35" s="111"/>
      <c r="K35" s="112">
        <v>0</v>
      </c>
      <c r="L35" s="112">
        <v>0</v>
      </c>
      <c r="M35" s="118">
        <v>214</v>
      </c>
      <c r="N35" s="117">
        <v>204</v>
      </c>
      <c r="O35" s="77"/>
      <c r="P35" s="77"/>
      <c r="Q35" s="77"/>
      <c r="R35" s="77"/>
    </row>
    <row r="36" spans="2:18" x14ac:dyDescent="0.2">
      <c r="B36" s="87">
        <f t="shared" si="0"/>
        <v>41662</v>
      </c>
      <c r="C36" s="111"/>
      <c r="D36" s="111"/>
      <c r="E36" s="111">
        <v>1.0889798651989351E-2</v>
      </c>
      <c r="F36" s="111">
        <v>1.0889798651989351E-2</v>
      </c>
      <c r="G36" s="111">
        <v>0</v>
      </c>
      <c r="H36" s="111">
        <v>0</v>
      </c>
      <c r="I36" s="111"/>
      <c r="J36" s="111"/>
      <c r="K36" s="112">
        <v>1.0416764804713138E-2</v>
      </c>
      <c r="L36" s="112">
        <v>1.0416764804713138E-2</v>
      </c>
      <c r="M36" s="118">
        <v>243</v>
      </c>
      <c r="N36" s="117">
        <v>237</v>
      </c>
      <c r="O36" s="77"/>
      <c r="P36" s="77"/>
      <c r="Q36" s="77"/>
      <c r="R36" s="77"/>
    </row>
    <row r="37" spans="2:18" x14ac:dyDescent="0.2">
      <c r="B37" s="87">
        <f t="shared" si="0"/>
        <v>41663</v>
      </c>
      <c r="C37" s="111"/>
      <c r="D37" s="111"/>
      <c r="E37" s="111">
        <v>3.5620836712114694E-3</v>
      </c>
      <c r="F37" s="111">
        <v>3.5620836712114694E-3</v>
      </c>
      <c r="G37" s="111">
        <v>0</v>
      </c>
      <c r="H37" s="111">
        <v>0</v>
      </c>
      <c r="I37" s="111"/>
      <c r="J37" s="111"/>
      <c r="K37" s="112">
        <v>3.4073529735042978E-3</v>
      </c>
      <c r="L37" s="112">
        <v>3.4073529735042978E-3</v>
      </c>
      <c r="M37" s="118">
        <v>258</v>
      </c>
      <c r="N37" s="117">
        <v>218</v>
      </c>
      <c r="O37" s="77"/>
      <c r="P37" s="77"/>
      <c r="Q37" s="77"/>
      <c r="R37" s="77"/>
    </row>
    <row r="38" spans="2:18" x14ac:dyDescent="0.2">
      <c r="B38" s="87">
        <f t="shared" si="0"/>
        <v>41664</v>
      </c>
      <c r="C38" s="111"/>
      <c r="D38" s="111"/>
      <c r="E38" s="111">
        <v>0</v>
      </c>
      <c r="F38" s="111">
        <v>0</v>
      </c>
      <c r="G38" s="111">
        <v>0</v>
      </c>
      <c r="H38" s="111">
        <v>0</v>
      </c>
      <c r="I38" s="111"/>
      <c r="J38" s="111"/>
      <c r="K38" s="112">
        <v>0</v>
      </c>
      <c r="L38" s="112">
        <v>0</v>
      </c>
      <c r="M38" s="118">
        <v>208</v>
      </c>
      <c r="N38" s="117">
        <v>108</v>
      </c>
      <c r="O38" s="77"/>
      <c r="P38" s="77"/>
      <c r="Q38" s="77"/>
      <c r="R38" s="77"/>
    </row>
    <row r="39" spans="2:18" x14ac:dyDescent="0.2">
      <c r="B39" s="87">
        <f t="shared" si="0"/>
        <v>41665</v>
      </c>
      <c r="C39" s="111"/>
      <c r="D39" s="111"/>
      <c r="E39" s="111">
        <v>0</v>
      </c>
      <c r="F39" s="111">
        <v>0</v>
      </c>
      <c r="G39" s="111">
        <v>0</v>
      </c>
      <c r="H39" s="111">
        <v>0</v>
      </c>
      <c r="I39" s="111"/>
      <c r="J39" s="111"/>
      <c r="K39" s="112">
        <v>0</v>
      </c>
      <c r="L39" s="112">
        <v>0</v>
      </c>
      <c r="M39" s="118">
        <v>22</v>
      </c>
      <c r="N39" s="117">
        <v>22</v>
      </c>
      <c r="O39" s="77"/>
      <c r="P39" s="77"/>
      <c r="Q39" s="77"/>
      <c r="R39" s="77"/>
    </row>
    <row r="40" spans="2:18" x14ac:dyDescent="0.2">
      <c r="B40" s="87">
        <f t="shared" si="0"/>
        <v>41666</v>
      </c>
      <c r="C40" s="111"/>
      <c r="D40" s="111"/>
      <c r="E40" s="111">
        <v>0</v>
      </c>
      <c r="F40" s="111">
        <v>0</v>
      </c>
      <c r="G40" s="111">
        <v>0</v>
      </c>
      <c r="H40" s="111">
        <v>0</v>
      </c>
      <c r="I40" s="111"/>
      <c r="J40" s="111"/>
      <c r="K40" s="112">
        <v>0</v>
      </c>
      <c r="L40" s="112">
        <v>0</v>
      </c>
      <c r="M40" s="118">
        <v>125</v>
      </c>
      <c r="N40" s="117">
        <v>101</v>
      </c>
      <c r="O40" s="77"/>
      <c r="P40" s="77"/>
      <c r="Q40" s="77"/>
      <c r="R40" s="77"/>
    </row>
    <row r="41" spans="2:18" x14ac:dyDescent="0.2">
      <c r="B41" s="87">
        <f t="shared" si="0"/>
        <v>41667</v>
      </c>
      <c r="C41" s="111"/>
      <c r="D41" s="111"/>
      <c r="E41" s="111">
        <v>0</v>
      </c>
      <c r="F41" s="111">
        <v>0</v>
      </c>
      <c r="G41" s="111">
        <v>0</v>
      </c>
      <c r="H41" s="111">
        <v>0</v>
      </c>
      <c r="I41" s="111"/>
      <c r="J41" s="111"/>
      <c r="K41" s="112">
        <v>0</v>
      </c>
      <c r="L41" s="112">
        <v>0</v>
      </c>
      <c r="M41" s="118">
        <v>779</v>
      </c>
      <c r="N41" s="117">
        <v>463</v>
      </c>
      <c r="O41" s="77"/>
      <c r="P41" s="77"/>
      <c r="Q41" s="77"/>
      <c r="R41" s="77"/>
    </row>
    <row r="42" spans="2:18" x14ac:dyDescent="0.2">
      <c r="B42" s="87">
        <f t="shared" si="0"/>
        <v>41668</v>
      </c>
      <c r="C42" s="111"/>
      <c r="D42" s="111"/>
      <c r="E42" s="111">
        <v>1.1608781439081802E-2</v>
      </c>
      <c r="F42" s="111">
        <v>1.1608781439081802E-2</v>
      </c>
      <c r="G42" s="111">
        <v>0</v>
      </c>
      <c r="H42" s="111">
        <v>0</v>
      </c>
      <c r="I42" s="111"/>
      <c r="J42" s="111"/>
      <c r="K42" s="112">
        <v>1.11045162343882E-2</v>
      </c>
      <c r="L42" s="112">
        <v>1.11045162343882E-2</v>
      </c>
      <c r="M42" s="118">
        <v>616</v>
      </c>
      <c r="N42" s="117">
        <v>454</v>
      </c>
      <c r="O42" s="77"/>
      <c r="P42" s="77"/>
      <c r="Q42" s="77"/>
      <c r="R42" s="77"/>
    </row>
    <row r="43" spans="2:18" x14ac:dyDescent="0.2">
      <c r="B43" s="87">
        <f t="shared" si="0"/>
        <v>41669</v>
      </c>
      <c r="C43" s="111"/>
      <c r="D43" s="111"/>
      <c r="E43" s="111">
        <v>0</v>
      </c>
      <c r="F43" s="111">
        <v>0</v>
      </c>
      <c r="G43" s="111">
        <v>0</v>
      </c>
      <c r="H43" s="111">
        <v>0</v>
      </c>
      <c r="I43" s="111"/>
      <c r="J43" s="111"/>
      <c r="K43" s="112">
        <v>0</v>
      </c>
      <c r="L43" s="112">
        <v>0</v>
      </c>
      <c r="M43" s="118">
        <v>253</v>
      </c>
      <c r="N43" s="117">
        <v>216</v>
      </c>
      <c r="O43" s="77"/>
      <c r="P43" s="77"/>
      <c r="Q43" s="77"/>
      <c r="R43" s="77"/>
    </row>
    <row r="44" spans="2:18" x14ac:dyDescent="0.2">
      <c r="B44" s="87">
        <f t="shared" si="0"/>
        <v>41670</v>
      </c>
      <c r="C44" s="111"/>
      <c r="D44" s="111"/>
      <c r="E44" s="111">
        <v>0</v>
      </c>
      <c r="F44" s="111">
        <v>0</v>
      </c>
      <c r="G44" s="111">
        <v>0</v>
      </c>
      <c r="H44" s="111">
        <v>0</v>
      </c>
      <c r="I44" s="111"/>
      <c r="J44" s="111"/>
      <c r="K44" s="112">
        <v>0</v>
      </c>
      <c r="L44" s="112">
        <v>0</v>
      </c>
      <c r="M44" s="118">
        <v>216</v>
      </c>
      <c r="N44" s="117">
        <v>200</v>
      </c>
      <c r="O44" s="77"/>
      <c r="P44" s="77"/>
      <c r="Q44" s="77"/>
      <c r="R44" s="77"/>
    </row>
    <row r="45" spans="2:18" x14ac:dyDescent="0.2">
      <c r="B45" s="87">
        <f t="shared" si="0"/>
        <v>41671</v>
      </c>
      <c r="C45" s="111"/>
      <c r="D45" s="111"/>
      <c r="E45" s="111">
        <v>0</v>
      </c>
      <c r="F45" s="111">
        <v>0</v>
      </c>
      <c r="G45" s="111">
        <v>0</v>
      </c>
      <c r="H45" s="111">
        <v>0</v>
      </c>
      <c r="I45" s="111"/>
      <c r="J45" s="111"/>
      <c r="K45" s="112">
        <v>0</v>
      </c>
      <c r="L45" s="112">
        <v>0</v>
      </c>
      <c r="M45" s="118">
        <v>90</v>
      </c>
      <c r="N45" s="117">
        <v>89</v>
      </c>
      <c r="O45" s="77"/>
      <c r="P45" s="77"/>
      <c r="Q45" s="77"/>
      <c r="R45" s="77"/>
    </row>
    <row r="46" spans="2:18" x14ac:dyDescent="0.2">
      <c r="B46" s="87">
        <f t="shared" si="0"/>
        <v>41672</v>
      </c>
      <c r="C46" s="111"/>
      <c r="D46" s="111"/>
      <c r="E46" s="111">
        <v>0</v>
      </c>
      <c r="F46" s="111">
        <v>0</v>
      </c>
      <c r="G46" s="111">
        <v>0</v>
      </c>
      <c r="H46" s="111">
        <v>0</v>
      </c>
      <c r="I46" s="111"/>
      <c r="J46" s="111"/>
      <c r="K46" s="112">
        <v>0</v>
      </c>
      <c r="L46" s="112">
        <v>0</v>
      </c>
      <c r="M46" s="118">
        <v>500</v>
      </c>
      <c r="N46" s="117">
        <v>187</v>
      </c>
      <c r="O46" s="77"/>
      <c r="P46" s="77"/>
      <c r="Q46" s="77"/>
      <c r="R46" s="77"/>
    </row>
    <row r="47" spans="2:18" x14ac:dyDescent="0.2">
      <c r="B47" s="87">
        <f t="shared" si="0"/>
        <v>41673</v>
      </c>
      <c r="C47" s="111"/>
      <c r="D47" s="111"/>
      <c r="E47" s="111">
        <v>1.3828107302435678E-2</v>
      </c>
      <c r="F47" s="111">
        <v>1.3828107302435678E-2</v>
      </c>
      <c r="G47" s="111">
        <v>0</v>
      </c>
      <c r="H47" s="111">
        <v>0</v>
      </c>
      <c r="I47" s="111"/>
      <c r="J47" s="111"/>
      <c r="K47" s="112">
        <v>1.3227438455668296E-2</v>
      </c>
      <c r="L47" s="112">
        <v>1.3227438455668296E-2</v>
      </c>
      <c r="M47" s="118">
        <v>623</v>
      </c>
      <c r="N47" s="117">
        <v>341</v>
      </c>
      <c r="O47" s="77"/>
      <c r="P47" s="77"/>
      <c r="Q47" s="77"/>
      <c r="R47" s="77"/>
    </row>
    <row r="48" spans="2:18" x14ac:dyDescent="0.2">
      <c r="B48" s="87">
        <f t="shared" si="0"/>
        <v>41674</v>
      </c>
      <c r="C48" s="111"/>
      <c r="D48" s="111"/>
      <c r="E48" s="111">
        <v>5.1215212231243252E-4</v>
      </c>
      <c r="F48" s="111">
        <v>5.1215212231243252E-4</v>
      </c>
      <c r="G48" s="111">
        <v>0</v>
      </c>
      <c r="H48" s="111">
        <v>0</v>
      </c>
      <c r="I48" s="111"/>
      <c r="J48" s="111"/>
      <c r="K48" s="112">
        <v>4.8990512798771473E-4</v>
      </c>
      <c r="L48" s="112">
        <v>4.8990512798771473E-4</v>
      </c>
      <c r="M48" s="118">
        <v>517</v>
      </c>
      <c r="N48" s="117">
        <v>367</v>
      </c>
      <c r="O48" s="77"/>
      <c r="P48" s="77"/>
      <c r="Q48" s="77"/>
      <c r="R48" s="77"/>
    </row>
    <row r="49" spans="2:18" x14ac:dyDescent="0.2">
      <c r="B49" s="87">
        <f t="shared" si="0"/>
        <v>41675</v>
      </c>
      <c r="C49" s="111"/>
      <c r="D49" s="111"/>
      <c r="E49" s="111">
        <v>4.2285380355026481E-3</v>
      </c>
      <c r="F49" s="111">
        <v>4.2285380355026481E-3</v>
      </c>
      <c r="G49" s="111">
        <v>0</v>
      </c>
      <c r="H49" s="111">
        <v>0</v>
      </c>
      <c r="I49" s="111"/>
      <c r="J49" s="111"/>
      <c r="K49" s="112">
        <v>4.0448577233857469E-3</v>
      </c>
      <c r="L49" s="112">
        <v>4.0448577233857469E-3</v>
      </c>
      <c r="M49" s="118">
        <v>208</v>
      </c>
      <c r="N49" s="117">
        <v>202</v>
      </c>
      <c r="O49" s="77"/>
      <c r="P49" s="77"/>
      <c r="Q49" s="77"/>
      <c r="R49" s="77"/>
    </row>
    <row r="50" spans="2:18" x14ac:dyDescent="0.2">
      <c r="B50" s="87">
        <f t="shared" si="0"/>
        <v>41676</v>
      </c>
      <c r="C50" s="111"/>
      <c r="D50" s="111"/>
      <c r="E50" s="111">
        <v>0</v>
      </c>
      <c r="F50" s="111">
        <v>0</v>
      </c>
      <c r="G50" s="111">
        <v>0</v>
      </c>
      <c r="H50" s="111">
        <v>0</v>
      </c>
      <c r="I50" s="111"/>
      <c r="J50" s="111"/>
      <c r="K50" s="112">
        <v>0</v>
      </c>
      <c r="L50" s="112">
        <v>0</v>
      </c>
      <c r="M50" s="118">
        <v>303</v>
      </c>
      <c r="N50" s="117">
        <v>269</v>
      </c>
      <c r="O50" s="77"/>
      <c r="P50" s="77"/>
      <c r="Q50" s="77"/>
      <c r="R50" s="77"/>
    </row>
    <row r="51" spans="2:18" x14ac:dyDescent="0.2">
      <c r="B51" s="87">
        <f t="shared" si="0"/>
        <v>41677</v>
      </c>
      <c r="C51" s="111"/>
      <c r="D51" s="111"/>
      <c r="E51" s="111">
        <v>0</v>
      </c>
      <c r="F51" s="111">
        <v>0</v>
      </c>
      <c r="G51" s="111">
        <v>0.13324175824175824</v>
      </c>
      <c r="H51" s="111">
        <v>0.13324175824175824</v>
      </c>
      <c r="I51" s="111"/>
      <c r="J51" s="111"/>
      <c r="K51" s="112">
        <v>5.7877894287266547E-3</v>
      </c>
      <c r="L51" s="112">
        <v>5.7877894287266547E-3</v>
      </c>
      <c r="M51" s="118">
        <v>215</v>
      </c>
      <c r="N51" s="117">
        <v>174</v>
      </c>
      <c r="O51" s="77"/>
      <c r="P51" s="77"/>
      <c r="Q51" s="77"/>
      <c r="R51" s="77"/>
    </row>
    <row r="52" spans="2:18" x14ac:dyDescent="0.2">
      <c r="B52" s="87">
        <f t="shared" si="0"/>
        <v>41678</v>
      </c>
      <c r="C52" s="111"/>
      <c r="D52" s="111"/>
      <c r="E52" s="111">
        <v>0</v>
      </c>
      <c r="F52" s="111">
        <v>0</v>
      </c>
      <c r="G52" s="111">
        <v>0</v>
      </c>
      <c r="H52" s="111">
        <v>0</v>
      </c>
      <c r="I52" s="111"/>
      <c r="J52" s="111"/>
      <c r="K52" s="112">
        <v>0</v>
      </c>
      <c r="L52" s="112">
        <v>0</v>
      </c>
      <c r="M52" s="118">
        <v>216</v>
      </c>
      <c r="N52" s="117">
        <v>192</v>
      </c>
      <c r="O52" s="77"/>
      <c r="P52" s="77"/>
      <c r="Q52" s="77"/>
      <c r="R52" s="77"/>
    </row>
    <row r="53" spans="2:18" x14ac:dyDescent="0.2">
      <c r="B53" s="87">
        <f t="shared" si="0"/>
        <v>41679</v>
      </c>
      <c r="C53" s="111"/>
      <c r="D53" s="111"/>
      <c r="E53" s="111">
        <v>0</v>
      </c>
      <c r="F53" s="111">
        <v>0</v>
      </c>
      <c r="G53" s="111">
        <v>0</v>
      </c>
      <c r="H53" s="111">
        <v>0</v>
      </c>
      <c r="I53" s="111"/>
      <c r="J53" s="111"/>
      <c r="K53" s="112">
        <v>0</v>
      </c>
      <c r="L53" s="112">
        <v>0</v>
      </c>
      <c r="M53" s="118">
        <v>427</v>
      </c>
      <c r="N53" s="117">
        <v>314</v>
      </c>
      <c r="O53" s="77"/>
      <c r="P53" s="77"/>
      <c r="Q53" s="77"/>
      <c r="R53" s="77"/>
    </row>
    <row r="54" spans="2:18" x14ac:dyDescent="0.2">
      <c r="B54" s="87">
        <f t="shared" si="0"/>
        <v>41680</v>
      </c>
      <c r="C54" s="111"/>
      <c r="D54" s="111"/>
      <c r="E54" s="111">
        <v>0</v>
      </c>
      <c r="F54" s="111">
        <v>0</v>
      </c>
      <c r="G54" s="111">
        <v>0</v>
      </c>
      <c r="H54" s="111">
        <v>0</v>
      </c>
      <c r="I54" s="111"/>
      <c r="J54" s="111"/>
      <c r="K54" s="112">
        <v>0</v>
      </c>
      <c r="L54" s="112">
        <v>0</v>
      </c>
      <c r="M54" s="118">
        <v>429</v>
      </c>
      <c r="N54" s="117">
        <v>373</v>
      </c>
      <c r="O54" s="77"/>
      <c r="P54" s="77"/>
      <c r="Q54" s="77"/>
      <c r="R54" s="77"/>
    </row>
    <row r="55" spans="2:18" x14ac:dyDescent="0.2">
      <c r="B55" s="87">
        <f t="shared" si="0"/>
        <v>41681</v>
      </c>
      <c r="C55" s="111"/>
      <c r="D55" s="111"/>
      <c r="E55" s="111">
        <v>7.7151120989372842E-3</v>
      </c>
      <c r="F55" s="111">
        <v>7.7151120989372842E-3</v>
      </c>
      <c r="G55" s="111">
        <v>0</v>
      </c>
      <c r="H55" s="111">
        <v>0</v>
      </c>
      <c r="I55" s="111"/>
      <c r="J55" s="111"/>
      <c r="K55" s="112">
        <v>7.3799810946867279E-3</v>
      </c>
      <c r="L55" s="112">
        <v>7.3799810946867279E-3</v>
      </c>
      <c r="M55" s="118">
        <v>202</v>
      </c>
      <c r="N55" s="117">
        <v>197</v>
      </c>
      <c r="O55" s="77"/>
      <c r="P55" s="77"/>
      <c r="Q55" s="77"/>
      <c r="R55" s="77"/>
    </row>
    <row r="56" spans="2:18" x14ac:dyDescent="0.2">
      <c r="B56" s="87">
        <f t="shared" si="0"/>
        <v>41682</v>
      </c>
      <c r="C56" s="111"/>
      <c r="D56" s="111"/>
      <c r="E56" s="111">
        <v>0</v>
      </c>
      <c r="F56" s="111">
        <v>0</v>
      </c>
      <c r="G56" s="111">
        <v>0</v>
      </c>
      <c r="H56" s="111">
        <v>0</v>
      </c>
      <c r="I56" s="111"/>
      <c r="J56" s="111"/>
      <c r="K56" s="112">
        <v>0</v>
      </c>
      <c r="L56" s="112">
        <v>0</v>
      </c>
      <c r="M56" s="118">
        <v>202</v>
      </c>
      <c r="N56" s="117">
        <v>184</v>
      </c>
      <c r="O56" s="77"/>
      <c r="P56" s="77"/>
      <c r="Q56" s="77"/>
      <c r="R56" s="77"/>
    </row>
    <row r="57" spans="2:18" x14ac:dyDescent="0.2">
      <c r="B57" s="87">
        <f t="shared" si="0"/>
        <v>41683</v>
      </c>
      <c r="C57" s="111"/>
      <c r="D57" s="111"/>
      <c r="E57" s="111">
        <v>0</v>
      </c>
      <c r="F57" s="111">
        <v>0</v>
      </c>
      <c r="G57" s="111">
        <v>0</v>
      </c>
      <c r="H57" s="111">
        <v>0</v>
      </c>
      <c r="I57" s="111"/>
      <c r="J57" s="111"/>
      <c r="K57" s="112">
        <v>0</v>
      </c>
      <c r="L57" s="112">
        <v>0</v>
      </c>
      <c r="M57" s="118">
        <v>182</v>
      </c>
      <c r="N57" s="117">
        <v>167</v>
      </c>
      <c r="O57" s="77"/>
      <c r="P57" s="77"/>
      <c r="Q57" s="77"/>
      <c r="R57" s="77"/>
    </row>
    <row r="58" spans="2:18" x14ac:dyDescent="0.2">
      <c r="B58" s="87">
        <f t="shared" si="0"/>
        <v>41684</v>
      </c>
      <c r="C58" s="111"/>
      <c r="D58" s="111"/>
      <c r="E58" s="111">
        <v>0</v>
      </c>
      <c r="F58" s="111">
        <v>0</v>
      </c>
      <c r="G58" s="111">
        <v>0</v>
      </c>
      <c r="H58" s="111">
        <v>0</v>
      </c>
      <c r="I58" s="111"/>
      <c r="J58" s="111"/>
      <c r="K58" s="112">
        <v>0</v>
      </c>
      <c r="L58" s="112">
        <v>0</v>
      </c>
      <c r="M58" s="118">
        <v>185</v>
      </c>
      <c r="N58" s="117">
        <v>174</v>
      </c>
      <c r="O58" s="77"/>
      <c r="P58" s="77"/>
      <c r="Q58" s="77"/>
      <c r="R58" s="77"/>
    </row>
    <row r="59" spans="2:18" x14ac:dyDescent="0.2">
      <c r="B59" s="87">
        <f t="shared" si="0"/>
        <v>41685</v>
      </c>
      <c r="C59" s="111"/>
      <c r="D59" s="111"/>
      <c r="E59" s="111">
        <v>0</v>
      </c>
      <c r="F59" s="111">
        <v>0</v>
      </c>
      <c r="G59" s="111">
        <v>0</v>
      </c>
      <c r="H59" s="111">
        <v>0</v>
      </c>
      <c r="I59" s="111"/>
      <c r="J59" s="111"/>
      <c r="K59" s="112">
        <v>0</v>
      </c>
      <c r="L59" s="112">
        <v>0</v>
      </c>
      <c r="M59" s="118">
        <v>202</v>
      </c>
      <c r="N59" s="117">
        <v>181</v>
      </c>
      <c r="O59" s="77"/>
      <c r="P59" s="77"/>
      <c r="Q59" s="77"/>
      <c r="R59" s="77"/>
    </row>
    <row r="60" spans="2:18" x14ac:dyDescent="0.2">
      <c r="B60" s="87">
        <f t="shared" si="0"/>
        <v>41686</v>
      </c>
      <c r="C60" s="111"/>
      <c r="D60" s="111"/>
      <c r="E60" s="111">
        <v>0</v>
      </c>
      <c r="F60" s="111">
        <v>0</v>
      </c>
      <c r="G60" s="111">
        <v>0</v>
      </c>
      <c r="H60" s="111">
        <v>0</v>
      </c>
      <c r="I60" s="111"/>
      <c r="J60" s="111"/>
      <c r="K60" s="112">
        <v>0</v>
      </c>
      <c r="L60" s="112">
        <v>0</v>
      </c>
      <c r="M60" s="118">
        <v>803</v>
      </c>
      <c r="N60" s="117">
        <v>361</v>
      </c>
      <c r="O60" s="77"/>
      <c r="P60" s="77"/>
      <c r="Q60" s="77"/>
      <c r="R60" s="77"/>
    </row>
    <row r="61" spans="2:18" x14ac:dyDescent="0.2">
      <c r="B61" s="87">
        <f t="shared" si="0"/>
        <v>41687</v>
      </c>
      <c r="C61" s="111"/>
      <c r="D61" s="111"/>
      <c r="E61" s="111">
        <v>9.904890724465442E-3</v>
      </c>
      <c r="F61" s="111">
        <v>9.904890724465442E-3</v>
      </c>
      <c r="G61" s="111">
        <v>0</v>
      </c>
      <c r="H61" s="111">
        <v>0</v>
      </c>
      <c r="I61" s="111"/>
      <c r="J61" s="111"/>
      <c r="K61" s="112">
        <v>9.4746395585829177E-3</v>
      </c>
      <c r="L61" s="112">
        <v>9.4746395585829177E-3</v>
      </c>
      <c r="M61" s="118">
        <v>187</v>
      </c>
      <c r="N61" s="117">
        <v>173</v>
      </c>
      <c r="O61" s="77"/>
      <c r="P61" s="77"/>
      <c r="Q61" s="77"/>
      <c r="R61" s="77"/>
    </row>
    <row r="62" spans="2:18" x14ac:dyDescent="0.2">
      <c r="B62" s="87">
        <f t="shared" si="0"/>
        <v>41688</v>
      </c>
      <c r="C62" s="111"/>
      <c r="D62" s="111"/>
      <c r="E62" s="111">
        <v>0</v>
      </c>
      <c r="F62" s="111">
        <v>0</v>
      </c>
      <c r="G62" s="111">
        <v>0</v>
      </c>
      <c r="H62" s="111">
        <v>0</v>
      </c>
      <c r="I62" s="111"/>
      <c r="J62" s="111"/>
      <c r="K62" s="112">
        <v>0</v>
      </c>
      <c r="L62" s="112">
        <v>0</v>
      </c>
      <c r="M62" s="118">
        <v>176</v>
      </c>
      <c r="N62" s="117">
        <v>158</v>
      </c>
      <c r="O62" s="77"/>
      <c r="P62" s="77"/>
      <c r="Q62" s="77"/>
      <c r="R62" s="77"/>
    </row>
    <row r="63" spans="2:18" x14ac:dyDescent="0.2">
      <c r="B63" s="87">
        <f t="shared" si="0"/>
        <v>41689</v>
      </c>
      <c r="C63" s="111"/>
      <c r="D63" s="111"/>
      <c r="E63" s="111">
        <v>9.904890724465442E-3</v>
      </c>
      <c r="F63" s="111">
        <v>9.904890724465442E-3</v>
      </c>
      <c r="G63" s="111">
        <v>0</v>
      </c>
      <c r="H63" s="111">
        <v>0</v>
      </c>
      <c r="I63" s="111"/>
      <c r="J63" s="111"/>
      <c r="K63" s="112">
        <v>9.4746395585829177E-3</v>
      </c>
      <c r="L63" s="112">
        <v>9.4746395585829177E-3</v>
      </c>
      <c r="M63" s="118">
        <v>202</v>
      </c>
      <c r="N63" s="117">
        <v>194</v>
      </c>
      <c r="O63" s="77"/>
      <c r="P63" s="77"/>
      <c r="Q63" s="77"/>
      <c r="R63" s="77"/>
    </row>
    <row r="64" spans="2:18" x14ac:dyDescent="0.2">
      <c r="B64" s="87">
        <f t="shared" si="0"/>
        <v>41690</v>
      </c>
      <c r="C64" s="111"/>
      <c r="D64" s="111"/>
      <c r="E64" s="111">
        <v>0</v>
      </c>
      <c r="F64" s="111">
        <v>0</v>
      </c>
      <c r="G64" s="111">
        <v>0</v>
      </c>
      <c r="H64" s="111">
        <v>0</v>
      </c>
      <c r="I64" s="111"/>
      <c r="J64" s="111"/>
      <c r="K64" s="112">
        <v>0</v>
      </c>
      <c r="L64" s="112">
        <v>0</v>
      </c>
      <c r="M64" s="118">
        <v>155</v>
      </c>
      <c r="N64" s="117">
        <v>140</v>
      </c>
      <c r="O64" s="77"/>
      <c r="P64" s="77"/>
      <c r="Q64" s="77"/>
      <c r="R64" s="77"/>
    </row>
    <row r="65" spans="2:18" x14ac:dyDescent="0.2">
      <c r="B65" s="87">
        <f t="shared" si="0"/>
        <v>41691</v>
      </c>
      <c r="C65" s="111"/>
      <c r="D65" s="111"/>
      <c r="E65" s="111">
        <v>0</v>
      </c>
      <c r="F65" s="111">
        <v>0</v>
      </c>
      <c r="G65" s="111">
        <v>0</v>
      </c>
      <c r="H65" s="111">
        <v>0</v>
      </c>
      <c r="I65" s="111"/>
      <c r="J65" s="111"/>
      <c r="K65" s="112">
        <v>0</v>
      </c>
      <c r="L65" s="112">
        <v>0</v>
      </c>
      <c r="M65" s="118">
        <v>140</v>
      </c>
      <c r="N65" s="117">
        <v>137</v>
      </c>
      <c r="O65" s="77"/>
      <c r="P65" s="77"/>
      <c r="Q65" s="77"/>
      <c r="R65" s="77"/>
    </row>
    <row r="66" spans="2:18" x14ac:dyDescent="0.2">
      <c r="B66" s="87">
        <f t="shared" si="0"/>
        <v>41692</v>
      </c>
      <c r="C66" s="111"/>
      <c r="D66" s="111"/>
      <c r="E66" s="111">
        <v>0</v>
      </c>
      <c r="F66" s="111">
        <v>0</v>
      </c>
      <c r="G66" s="111">
        <v>0</v>
      </c>
      <c r="H66" s="111">
        <v>0</v>
      </c>
      <c r="I66" s="111"/>
      <c r="J66" s="111"/>
      <c r="K66" s="112">
        <v>0</v>
      </c>
      <c r="L66" s="112">
        <v>0</v>
      </c>
      <c r="M66" s="118">
        <v>69</v>
      </c>
      <c r="N66" s="117">
        <v>61</v>
      </c>
      <c r="O66" s="77"/>
      <c r="P66" s="77"/>
      <c r="Q66" s="77"/>
      <c r="R66" s="77"/>
    </row>
    <row r="67" spans="2:18" x14ac:dyDescent="0.2">
      <c r="B67" s="87">
        <f t="shared" si="0"/>
        <v>41693</v>
      </c>
      <c r="C67" s="111"/>
      <c r="D67" s="111"/>
      <c r="E67" s="111">
        <v>4.0151413178724678E-3</v>
      </c>
      <c r="F67" s="111">
        <v>4.0151413178724678E-3</v>
      </c>
      <c r="G67" s="111">
        <v>0</v>
      </c>
      <c r="H67" s="111">
        <v>0</v>
      </c>
      <c r="I67" s="111"/>
      <c r="J67" s="111"/>
      <c r="K67" s="112">
        <v>3.8407305867241993E-3</v>
      </c>
      <c r="L67" s="112">
        <v>3.8407305867241993E-3</v>
      </c>
      <c r="M67" s="118">
        <v>42</v>
      </c>
      <c r="N67" s="117">
        <v>39</v>
      </c>
      <c r="O67" s="77"/>
      <c r="P67" s="77"/>
      <c r="Q67" s="77"/>
      <c r="R67" s="77"/>
    </row>
    <row r="68" spans="2:18" x14ac:dyDescent="0.2">
      <c r="B68" s="87">
        <f t="shared" si="0"/>
        <v>41694</v>
      </c>
      <c r="C68" s="111"/>
      <c r="D68" s="111"/>
      <c r="E68" s="111">
        <v>0</v>
      </c>
      <c r="F68" s="111">
        <v>0</v>
      </c>
      <c r="G68" s="111">
        <v>0</v>
      </c>
      <c r="H68" s="111">
        <v>0</v>
      </c>
      <c r="I68" s="111"/>
      <c r="J68" s="111"/>
      <c r="K68" s="112">
        <v>0</v>
      </c>
      <c r="L68" s="112">
        <v>0</v>
      </c>
      <c r="M68" s="118">
        <v>167</v>
      </c>
      <c r="N68" s="117">
        <v>152</v>
      </c>
      <c r="O68" s="77"/>
      <c r="P68" s="77"/>
      <c r="Q68" s="77"/>
      <c r="R68" s="77"/>
    </row>
    <row r="69" spans="2:18" x14ac:dyDescent="0.2">
      <c r="B69" s="87">
        <f t="shared" si="0"/>
        <v>41695</v>
      </c>
      <c r="C69" s="111"/>
      <c r="D69" s="111"/>
      <c r="E69" s="111">
        <v>6.172089679149827E-4</v>
      </c>
      <c r="F69" s="111">
        <v>6.172089679149827E-4</v>
      </c>
      <c r="G69" s="111">
        <v>0</v>
      </c>
      <c r="H69" s="111">
        <v>0</v>
      </c>
      <c r="I69" s="111"/>
      <c r="J69" s="111"/>
      <c r="K69" s="112">
        <v>5.9039848757493822E-4</v>
      </c>
      <c r="L69" s="112">
        <v>5.9039848757493822E-4</v>
      </c>
      <c r="M69" s="118">
        <v>212</v>
      </c>
      <c r="N69" s="117">
        <v>149</v>
      </c>
      <c r="O69" s="77"/>
      <c r="P69" s="77"/>
      <c r="Q69" s="77"/>
      <c r="R69" s="77"/>
    </row>
    <row r="70" spans="2:18" x14ac:dyDescent="0.2">
      <c r="B70" s="87">
        <f t="shared" si="0"/>
        <v>41696</v>
      </c>
      <c r="C70" s="111"/>
      <c r="D70" s="111"/>
      <c r="E70" s="111">
        <v>0</v>
      </c>
      <c r="F70" s="111">
        <v>0</v>
      </c>
      <c r="G70" s="111">
        <v>0</v>
      </c>
      <c r="H70" s="111">
        <v>0</v>
      </c>
      <c r="I70" s="111"/>
      <c r="J70" s="111"/>
      <c r="K70" s="112">
        <v>0</v>
      </c>
      <c r="L70" s="112">
        <v>0</v>
      </c>
      <c r="M70" s="118">
        <v>150</v>
      </c>
      <c r="N70" s="117">
        <v>149</v>
      </c>
      <c r="O70" s="77"/>
      <c r="P70" s="77"/>
      <c r="Q70" s="77"/>
      <c r="R70" s="77"/>
    </row>
    <row r="71" spans="2:18" x14ac:dyDescent="0.2">
      <c r="B71" s="87">
        <f t="shared" si="0"/>
        <v>41697</v>
      </c>
      <c r="C71" s="111"/>
      <c r="D71" s="111"/>
      <c r="E71" s="111">
        <v>0</v>
      </c>
      <c r="F71" s="111">
        <v>0</v>
      </c>
      <c r="G71" s="111">
        <v>0</v>
      </c>
      <c r="H71" s="111">
        <v>0</v>
      </c>
      <c r="I71" s="111"/>
      <c r="J71" s="111"/>
      <c r="K71" s="112">
        <v>0</v>
      </c>
      <c r="L71" s="112">
        <v>0</v>
      </c>
      <c r="M71" s="118">
        <v>164</v>
      </c>
      <c r="N71" s="117">
        <v>160</v>
      </c>
      <c r="O71" s="77"/>
      <c r="P71" s="77"/>
      <c r="Q71" s="77"/>
      <c r="R71" s="77"/>
    </row>
    <row r="72" spans="2:18" x14ac:dyDescent="0.2">
      <c r="B72" s="87">
        <f t="shared" si="0"/>
        <v>41698</v>
      </c>
      <c r="C72" s="111"/>
      <c r="D72" s="111"/>
      <c r="E72" s="111">
        <v>0</v>
      </c>
      <c r="F72" s="111">
        <v>0</v>
      </c>
      <c r="G72" s="111">
        <v>0</v>
      </c>
      <c r="H72" s="111">
        <v>0</v>
      </c>
      <c r="I72" s="111"/>
      <c r="J72" s="111"/>
      <c r="K72" s="112">
        <v>0</v>
      </c>
      <c r="L72" s="112">
        <v>0</v>
      </c>
      <c r="M72" s="118">
        <v>155</v>
      </c>
      <c r="N72" s="117">
        <v>153</v>
      </c>
      <c r="O72" s="77"/>
      <c r="P72" s="77"/>
      <c r="Q72" s="77"/>
      <c r="R72" s="77"/>
    </row>
    <row r="73" spans="2:18" x14ac:dyDescent="0.2">
      <c r="B73" s="87">
        <f t="shared" si="0"/>
        <v>41699</v>
      </c>
      <c r="C73" s="111"/>
      <c r="D73" s="111"/>
      <c r="E73" s="111">
        <v>0</v>
      </c>
      <c r="F73" s="111">
        <v>0</v>
      </c>
      <c r="G73" s="111">
        <v>0</v>
      </c>
      <c r="H73" s="111">
        <v>0</v>
      </c>
      <c r="I73" s="111"/>
      <c r="J73" s="111"/>
      <c r="K73" s="112">
        <v>0</v>
      </c>
      <c r="L73" s="112">
        <v>0</v>
      </c>
      <c r="M73" s="118">
        <v>81</v>
      </c>
      <c r="N73" s="117">
        <v>71</v>
      </c>
      <c r="O73" s="77"/>
      <c r="P73" s="77"/>
      <c r="Q73" s="77"/>
      <c r="R73" s="77"/>
    </row>
    <row r="74" spans="2:18" x14ac:dyDescent="0.2">
      <c r="B74" s="87">
        <f t="shared" si="0"/>
        <v>41700</v>
      </c>
      <c r="C74" s="111"/>
      <c r="D74" s="111"/>
      <c r="E74" s="111">
        <v>2.0683066478002082E-3</v>
      </c>
      <c r="F74" s="111">
        <v>2.0683066478002082E-3</v>
      </c>
      <c r="G74" s="111">
        <v>0</v>
      </c>
      <c r="H74" s="111">
        <v>0</v>
      </c>
      <c r="I74" s="111"/>
      <c r="J74" s="111"/>
      <c r="K74" s="112">
        <v>1.9784630168734633E-3</v>
      </c>
      <c r="L74" s="112">
        <v>1.9784630168734633E-3</v>
      </c>
      <c r="M74" s="118">
        <v>66</v>
      </c>
      <c r="N74" s="117">
        <v>44</v>
      </c>
      <c r="O74" s="77"/>
      <c r="P74" s="77"/>
      <c r="Q74" s="77"/>
      <c r="R74" s="77"/>
    </row>
    <row r="75" spans="2:18" x14ac:dyDescent="0.2">
      <c r="B75" s="87">
        <f t="shared" si="0"/>
        <v>41701</v>
      </c>
      <c r="C75" s="111"/>
      <c r="D75" s="111"/>
      <c r="E75" s="111">
        <v>0</v>
      </c>
      <c r="F75" s="111">
        <v>0</v>
      </c>
      <c r="G75" s="111">
        <v>0</v>
      </c>
      <c r="H75" s="111">
        <v>0</v>
      </c>
      <c r="I75" s="111"/>
      <c r="J75" s="111"/>
      <c r="K75" s="112">
        <v>0</v>
      </c>
      <c r="L75" s="112">
        <v>0</v>
      </c>
      <c r="M75" s="118">
        <v>178</v>
      </c>
      <c r="N75" s="117">
        <v>159</v>
      </c>
      <c r="O75" s="77"/>
      <c r="P75" s="77"/>
      <c r="Q75" s="77"/>
      <c r="R75" s="77"/>
    </row>
    <row r="76" spans="2:18" x14ac:dyDescent="0.2">
      <c r="B76" s="87">
        <f t="shared" si="0"/>
        <v>41702</v>
      </c>
      <c r="C76" s="111"/>
      <c r="D76" s="111"/>
      <c r="E76" s="111">
        <v>6.0112213843209221E-3</v>
      </c>
      <c r="F76" s="111">
        <v>6.0112213843209221E-3</v>
      </c>
      <c r="G76" s="111">
        <v>0</v>
      </c>
      <c r="H76" s="111">
        <v>0</v>
      </c>
      <c r="I76" s="111"/>
      <c r="J76" s="111"/>
      <c r="K76" s="112">
        <v>5.7501044188814458E-3</v>
      </c>
      <c r="L76" s="112">
        <v>5.7501044188814458E-3</v>
      </c>
      <c r="M76" s="118">
        <v>221</v>
      </c>
      <c r="N76" s="117">
        <v>201</v>
      </c>
      <c r="O76" s="77"/>
      <c r="P76" s="77"/>
      <c r="Q76" s="77"/>
      <c r="R76" s="77"/>
    </row>
    <row r="77" spans="2:18" x14ac:dyDescent="0.2">
      <c r="B77" s="87">
        <f t="shared" si="0"/>
        <v>41703</v>
      </c>
      <c r="C77" s="111"/>
      <c r="D77" s="111"/>
      <c r="E77" s="111">
        <v>2.4655528452348515E-3</v>
      </c>
      <c r="F77" s="111">
        <v>2.4655528452348515E-3</v>
      </c>
      <c r="G77" s="111">
        <v>0.18999421631000579</v>
      </c>
      <c r="H77" s="111">
        <v>0.18999421631000579</v>
      </c>
      <c r="I77" s="111"/>
      <c r="J77" s="111"/>
      <c r="K77" s="112">
        <v>1.0611470688913384E-2</v>
      </c>
      <c r="L77" s="112">
        <v>1.0611470688913384E-2</v>
      </c>
      <c r="M77" s="118">
        <v>259</v>
      </c>
      <c r="N77" s="117">
        <v>252</v>
      </c>
      <c r="O77" s="77"/>
      <c r="P77" s="77"/>
      <c r="Q77" s="77"/>
      <c r="R77" s="77"/>
    </row>
    <row r="78" spans="2:18" x14ac:dyDescent="0.2">
      <c r="B78" s="87">
        <f t="shared" si="0"/>
        <v>41704</v>
      </c>
      <c r="C78" s="111"/>
      <c r="D78" s="111"/>
      <c r="E78" s="111">
        <v>0</v>
      </c>
      <c r="F78" s="111">
        <v>0</v>
      </c>
      <c r="G78" s="111">
        <v>0</v>
      </c>
      <c r="H78" s="111">
        <v>0</v>
      </c>
      <c r="I78" s="111"/>
      <c r="J78" s="111"/>
      <c r="K78" s="112">
        <v>0</v>
      </c>
      <c r="L78" s="112">
        <v>0</v>
      </c>
      <c r="M78" s="118">
        <v>177</v>
      </c>
      <c r="N78" s="117">
        <v>174</v>
      </c>
      <c r="O78" s="77"/>
      <c r="P78" s="77"/>
      <c r="Q78" s="77"/>
      <c r="R78" s="77"/>
    </row>
    <row r="79" spans="2:18" x14ac:dyDescent="0.2">
      <c r="B79" s="87">
        <f t="shared" ref="B79:B142" si="1">B78+1</f>
        <v>41705</v>
      </c>
      <c r="C79" s="111"/>
      <c r="D79" s="111"/>
      <c r="E79" s="111">
        <v>0</v>
      </c>
      <c r="F79" s="111">
        <v>0</v>
      </c>
      <c r="G79" s="111">
        <v>0</v>
      </c>
      <c r="H79" s="111">
        <v>0</v>
      </c>
      <c r="I79" s="111"/>
      <c r="J79" s="111"/>
      <c r="K79" s="112">
        <v>0</v>
      </c>
      <c r="L79" s="112">
        <v>0</v>
      </c>
      <c r="M79" s="118">
        <v>350</v>
      </c>
      <c r="N79" s="117">
        <v>148</v>
      </c>
      <c r="O79" s="77"/>
      <c r="P79" s="77"/>
      <c r="Q79" s="77"/>
      <c r="R79" s="77"/>
    </row>
    <row r="80" spans="2:18" x14ac:dyDescent="0.2">
      <c r="B80" s="87">
        <f t="shared" si="1"/>
        <v>41706</v>
      </c>
      <c r="C80" s="111"/>
      <c r="D80" s="111"/>
      <c r="E80" s="111">
        <v>0</v>
      </c>
      <c r="F80" s="111">
        <v>0</v>
      </c>
      <c r="G80" s="111">
        <v>0</v>
      </c>
      <c r="H80" s="111">
        <v>0</v>
      </c>
      <c r="I80" s="111"/>
      <c r="J80" s="111"/>
      <c r="K80" s="112">
        <v>0</v>
      </c>
      <c r="L80" s="112">
        <v>0</v>
      </c>
      <c r="M80" s="118">
        <v>126</v>
      </c>
      <c r="N80" s="117">
        <v>110</v>
      </c>
      <c r="O80" s="77"/>
      <c r="P80" s="77"/>
      <c r="Q80" s="77"/>
      <c r="R80" s="77"/>
    </row>
    <row r="81" spans="2:18" x14ac:dyDescent="0.2">
      <c r="B81" s="87">
        <f t="shared" si="1"/>
        <v>41707</v>
      </c>
      <c r="C81" s="111"/>
      <c r="D81" s="111"/>
      <c r="E81" s="111">
        <v>0</v>
      </c>
      <c r="F81" s="111">
        <v>0</v>
      </c>
      <c r="G81" s="111">
        <v>4.4317524580682478E-2</v>
      </c>
      <c r="H81" s="111">
        <v>4.4317524580682478E-2</v>
      </c>
      <c r="I81" s="111"/>
      <c r="J81" s="111"/>
      <c r="K81" s="112">
        <v>1.9250759195927507E-3</v>
      </c>
      <c r="L81" s="112">
        <v>1.9250759195927507E-3</v>
      </c>
      <c r="M81" s="118">
        <v>64</v>
      </c>
      <c r="N81" s="117">
        <v>48</v>
      </c>
      <c r="O81" s="77"/>
      <c r="P81" s="77"/>
      <c r="Q81" s="77"/>
      <c r="R81" s="77"/>
    </row>
    <row r="82" spans="2:18" x14ac:dyDescent="0.2">
      <c r="B82" s="87">
        <f t="shared" si="1"/>
        <v>41708</v>
      </c>
      <c r="C82" s="111"/>
      <c r="D82" s="111"/>
      <c r="E82" s="111">
        <v>0</v>
      </c>
      <c r="F82" s="111">
        <v>0</v>
      </c>
      <c r="G82" s="111">
        <v>0</v>
      </c>
      <c r="H82" s="111">
        <v>0</v>
      </c>
      <c r="I82" s="111"/>
      <c r="J82" s="111"/>
      <c r="K82" s="112">
        <v>0</v>
      </c>
      <c r="L82" s="112">
        <v>0</v>
      </c>
      <c r="M82" s="118">
        <v>49</v>
      </c>
      <c r="N82" s="117">
        <v>47</v>
      </c>
      <c r="O82" s="77"/>
      <c r="P82" s="77"/>
      <c r="Q82" s="77"/>
      <c r="R82" s="77"/>
    </row>
    <row r="83" spans="2:18" x14ac:dyDescent="0.2">
      <c r="B83" s="87">
        <f t="shared" si="1"/>
        <v>41709</v>
      </c>
      <c r="C83" s="111"/>
      <c r="D83" s="111"/>
      <c r="E83" s="111">
        <v>0</v>
      </c>
      <c r="F83" s="111">
        <v>0</v>
      </c>
      <c r="G83" s="111">
        <v>0</v>
      </c>
      <c r="H83" s="111">
        <v>0</v>
      </c>
      <c r="I83" s="111"/>
      <c r="J83" s="111"/>
      <c r="K83" s="112">
        <v>0</v>
      </c>
      <c r="L83" s="112">
        <v>0</v>
      </c>
      <c r="M83" s="118">
        <v>195</v>
      </c>
      <c r="N83" s="117">
        <v>175</v>
      </c>
      <c r="O83" s="77"/>
      <c r="P83" s="77"/>
      <c r="Q83" s="77"/>
      <c r="R83" s="77"/>
    </row>
    <row r="84" spans="2:18" x14ac:dyDescent="0.2">
      <c r="B84" s="87">
        <f t="shared" si="1"/>
        <v>41710</v>
      </c>
      <c r="C84" s="111"/>
      <c r="D84" s="111"/>
      <c r="E84" s="111">
        <v>0</v>
      </c>
      <c r="F84" s="111">
        <v>0</v>
      </c>
      <c r="G84" s="111">
        <v>0</v>
      </c>
      <c r="H84" s="111">
        <v>0</v>
      </c>
      <c r="I84" s="111"/>
      <c r="J84" s="111"/>
      <c r="K84" s="112">
        <v>0</v>
      </c>
      <c r="L84" s="112">
        <v>0</v>
      </c>
      <c r="M84" s="118">
        <v>251</v>
      </c>
      <c r="N84" s="117">
        <v>198</v>
      </c>
      <c r="O84" s="77"/>
      <c r="P84" s="77"/>
      <c r="Q84" s="77"/>
      <c r="R84" s="77"/>
    </row>
    <row r="85" spans="2:18" x14ac:dyDescent="0.2">
      <c r="B85" s="87">
        <f t="shared" si="1"/>
        <v>41711</v>
      </c>
      <c r="C85" s="111"/>
      <c r="D85" s="111"/>
      <c r="E85" s="111">
        <v>0</v>
      </c>
      <c r="F85" s="111">
        <v>0</v>
      </c>
      <c r="G85" s="111">
        <v>0</v>
      </c>
      <c r="H85" s="111">
        <v>0</v>
      </c>
      <c r="I85" s="111"/>
      <c r="J85" s="111"/>
      <c r="K85" s="112">
        <v>0</v>
      </c>
      <c r="L85" s="112">
        <v>0</v>
      </c>
      <c r="M85" s="118">
        <v>128</v>
      </c>
      <c r="N85" s="117">
        <v>108</v>
      </c>
      <c r="O85" s="77"/>
      <c r="P85" s="77"/>
      <c r="Q85" s="77"/>
      <c r="R85" s="77"/>
    </row>
    <row r="86" spans="2:18" x14ac:dyDescent="0.2">
      <c r="B86" s="87">
        <f t="shared" si="1"/>
        <v>41712</v>
      </c>
      <c r="C86" s="111"/>
      <c r="D86" s="111"/>
      <c r="E86" s="111">
        <v>2.7610252234920238E-3</v>
      </c>
      <c r="F86" s="111">
        <v>2.7610252234920238E-3</v>
      </c>
      <c r="G86" s="111">
        <v>0</v>
      </c>
      <c r="H86" s="111">
        <v>0</v>
      </c>
      <c r="I86" s="111"/>
      <c r="J86" s="111"/>
      <c r="K86" s="112">
        <v>2.6410911066517182E-3</v>
      </c>
      <c r="L86" s="112">
        <v>2.6410911066517182E-3</v>
      </c>
      <c r="M86" s="118">
        <v>176</v>
      </c>
      <c r="N86" s="117">
        <v>136</v>
      </c>
      <c r="O86" s="77"/>
      <c r="P86" s="77"/>
      <c r="Q86" s="77"/>
      <c r="R86" s="77"/>
    </row>
    <row r="87" spans="2:18" x14ac:dyDescent="0.2">
      <c r="B87" s="87">
        <f t="shared" si="1"/>
        <v>41713</v>
      </c>
      <c r="C87" s="111"/>
      <c r="D87" s="111"/>
      <c r="E87" s="111">
        <v>1.0341533239001041E-3</v>
      </c>
      <c r="F87" s="111">
        <v>1.0341533239001041E-3</v>
      </c>
      <c r="G87" s="111">
        <v>0</v>
      </c>
      <c r="H87" s="111">
        <v>0</v>
      </c>
      <c r="I87" s="111"/>
      <c r="J87" s="111"/>
      <c r="K87" s="112">
        <v>9.8923150843673166E-4</v>
      </c>
      <c r="L87" s="112">
        <v>9.8923150843673166E-4</v>
      </c>
      <c r="M87" s="118">
        <v>218</v>
      </c>
      <c r="N87" s="117">
        <v>165</v>
      </c>
      <c r="O87" s="77"/>
      <c r="P87" s="77"/>
      <c r="Q87" s="77"/>
      <c r="R87" s="77"/>
    </row>
    <row r="88" spans="2:18" x14ac:dyDescent="0.2">
      <c r="B88" s="87">
        <f t="shared" si="1"/>
        <v>41714</v>
      </c>
      <c r="C88" s="111"/>
      <c r="D88" s="111"/>
      <c r="E88" s="111">
        <v>6.8385440434410054E-3</v>
      </c>
      <c r="F88" s="111">
        <v>6.8385440434410054E-3</v>
      </c>
      <c r="G88" s="111">
        <v>0</v>
      </c>
      <c r="H88" s="111">
        <v>0</v>
      </c>
      <c r="I88" s="111"/>
      <c r="J88" s="111"/>
      <c r="K88" s="112">
        <v>6.5414896256308312E-3</v>
      </c>
      <c r="L88" s="112">
        <v>6.5414896256308312E-3</v>
      </c>
      <c r="M88" s="118">
        <v>47</v>
      </c>
      <c r="N88" s="117">
        <v>44</v>
      </c>
      <c r="O88" s="77"/>
      <c r="P88" s="77"/>
      <c r="Q88" s="77"/>
      <c r="R88" s="77"/>
    </row>
    <row r="89" spans="2:18" x14ac:dyDescent="0.2">
      <c r="B89" s="87">
        <f t="shared" si="1"/>
        <v>41715</v>
      </c>
      <c r="C89" s="111"/>
      <c r="D89" s="111"/>
      <c r="E89" s="111">
        <v>0</v>
      </c>
      <c r="F89" s="111">
        <v>0</v>
      </c>
      <c r="G89" s="111">
        <v>0</v>
      </c>
      <c r="H89" s="111">
        <v>0</v>
      </c>
      <c r="I89" s="111"/>
      <c r="J89" s="111"/>
      <c r="K89" s="112">
        <v>0</v>
      </c>
      <c r="L89" s="112">
        <v>0</v>
      </c>
      <c r="M89" s="118">
        <v>181</v>
      </c>
      <c r="N89" s="117">
        <v>136</v>
      </c>
      <c r="O89" s="77"/>
      <c r="P89" s="77"/>
      <c r="Q89" s="77"/>
      <c r="R89" s="77"/>
    </row>
    <row r="90" spans="2:18" x14ac:dyDescent="0.2">
      <c r="B90" s="87">
        <f t="shared" si="1"/>
        <v>41716</v>
      </c>
      <c r="C90" s="111"/>
      <c r="D90" s="111"/>
      <c r="E90" s="111">
        <v>0</v>
      </c>
      <c r="F90" s="111">
        <v>0</v>
      </c>
      <c r="G90" s="111">
        <v>0</v>
      </c>
      <c r="H90" s="111">
        <v>0</v>
      </c>
      <c r="I90" s="111"/>
      <c r="J90" s="111"/>
      <c r="K90" s="112">
        <v>0</v>
      </c>
      <c r="L90" s="112">
        <v>0</v>
      </c>
      <c r="M90" s="118">
        <v>170</v>
      </c>
      <c r="N90" s="117">
        <v>126</v>
      </c>
      <c r="O90" s="77"/>
      <c r="P90" s="77"/>
      <c r="Q90" s="77"/>
      <c r="R90" s="77"/>
    </row>
    <row r="91" spans="2:18" x14ac:dyDescent="0.2">
      <c r="B91" s="87">
        <f t="shared" si="1"/>
        <v>41717</v>
      </c>
      <c r="C91" s="111"/>
      <c r="D91" s="111"/>
      <c r="E91" s="111">
        <v>0</v>
      </c>
      <c r="F91" s="111">
        <v>0</v>
      </c>
      <c r="G91" s="111">
        <v>0</v>
      </c>
      <c r="H91" s="111">
        <v>0</v>
      </c>
      <c r="I91" s="111"/>
      <c r="J91" s="111"/>
      <c r="K91" s="112">
        <v>0</v>
      </c>
      <c r="L91" s="112">
        <v>0</v>
      </c>
      <c r="M91" s="118">
        <v>157</v>
      </c>
      <c r="N91" s="117">
        <v>139</v>
      </c>
      <c r="O91" s="77"/>
      <c r="P91" s="77"/>
      <c r="Q91" s="77"/>
      <c r="R91" s="77"/>
    </row>
    <row r="92" spans="2:18" x14ac:dyDescent="0.2">
      <c r="B92" s="87">
        <f t="shared" si="1"/>
        <v>41718</v>
      </c>
      <c r="C92" s="111"/>
      <c r="D92" s="111"/>
      <c r="E92" s="111">
        <v>0</v>
      </c>
      <c r="F92" s="111">
        <v>0</v>
      </c>
      <c r="G92" s="111">
        <v>0</v>
      </c>
      <c r="H92" s="111">
        <v>0</v>
      </c>
      <c r="I92" s="111"/>
      <c r="J92" s="111"/>
      <c r="K92" s="112">
        <v>0</v>
      </c>
      <c r="L92" s="112">
        <v>0</v>
      </c>
      <c r="M92" s="118">
        <v>185</v>
      </c>
      <c r="N92" s="117">
        <v>162</v>
      </c>
      <c r="O92" s="77"/>
      <c r="P92" s="77"/>
      <c r="Q92" s="77"/>
      <c r="R92" s="77"/>
    </row>
    <row r="93" spans="2:18" x14ac:dyDescent="0.2">
      <c r="B93" s="87">
        <f t="shared" si="1"/>
        <v>41719</v>
      </c>
      <c r="C93" s="111"/>
      <c r="D93" s="111"/>
      <c r="E93" s="111">
        <v>0</v>
      </c>
      <c r="F93" s="111">
        <v>0</v>
      </c>
      <c r="G93" s="111">
        <v>0</v>
      </c>
      <c r="H93" s="111">
        <v>0</v>
      </c>
      <c r="I93" s="111"/>
      <c r="J93" s="111"/>
      <c r="K93" s="112">
        <v>0</v>
      </c>
      <c r="L93" s="112">
        <v>0</v>
      </c>
      <c r="M93" s="118">
        <v>178</v>
      </c>
      <c r="N93" s="117">
        <v>159</v>
      </c>
      <c r="O93" s="77"/>
      <c r="P93" s="77"/>
      <c r="Q93" s="77"/>
      <c r="R93" s="77"/>
    </row>
    <row r="94" spans="2:18" x14ac:dyDescent="0.2">
      <c r="B94" s="87">
        <f t="shared" si="1"/>
        <v>41720</v>
      </c>
      <c r="C94" s="111"/>
      <c r="D94" s="111"/>
      <c r="E94" s="111">
        <v>2.5115152151859669E-3</v>
      </c>
      <c r="F94" s="111">
        <v>2.5115152151859669E-3</v>
      </c>
      <c r="G94" s="111">
        <v>0</v>
      </c>
      <c r="H94" s="111">
        <v>0</v>
      </c>
      <c r="I94" s="111"/>
      <c r="J94" s="111"/>
      <c r="K94" s="112">
        <v>2.4024193776320626E-3</v>
      </c>
      <c r="L94" s="112">
        <v>2.4024193776320626E-3</v>
      </c>
      <c r="M94" s="118">
        <v>100</v>
      </c>
      <c r="N94" s="117">
        <v>76</v>
      </c>
      <c r="O94" s="77"/>
      <c r="P94" s="77"/>
      <c r="Q94" s="77"/>
      <c r="R94" s="77"/>
    </row>
    <row r="95" spans="2:18" x14ac:dyDescent="0.2">
      <c r="B95" s="87">
        <f t="shared" si="1"/>
        <v>41721</v>
      </c>
      <c r="C95" s="111"/>
      <c r="D95" s="111"/>
      <c r="E95" s="111">
        <v>1.0581194168031858E-2</v>
      </c>
      <c r="F95" s="111">
        <v>1.0581194168031858E-2</v>
      </c>
      <c r="G95" s="111">
        <v>0</v>
      </c>
      <c r="H95" s="111">
        <v>0</v>
      </c>
      <c r="I95" s="111"/>
      <c r="J95" s="111"/>
      <c r="K95" s="112">
        <v>1.012156556092567E-2</v>
      </c>
      <c r="L95" s="112">
        <v>1.012156556092567E-2</v>
      </c>
      <c r="M95" s="118">
        <v>48</v>
      </c>
      <c r="N95" s="117">
        <v>46</v>
      </c>
      <c r="O95" s="77"/>
      <c r="P95" s="77"/>
      <c r="Q95" s="77"/>
      <c r="R95" s="77"/>
    </row>
    <row r="96" spans="2:18" x14ac:dyDescent="0.2">
      <c r="B96" s="87">
        <f t="shared" si="1"/>
        <v>41722</v>
      </c>
      <c r="C96" s="111"/>
      <c r="D96" s="111"/>
      <c r="E96" s="111">
        <v>4.494463175934103E-3</v>
      </c>
      <c r="F96" s="111">
        <v>4.494463175934103E-3</v>
      </c>
      <c r="G96" s="111">
        <v>0</v>
      </c>
      <c r="H96" s="111">
        <v>0</v>
      </c>
      <c r="I96" s="111"/>
      <c r="J96" s="111"/>
      <c r="K96" s="112">
        <v>4.2992315398409061E-3</v>
      </c>
      <c r="L96" s="112">
        <v>4.2992315398409061E-3</v>
      </c>
      <c r="M96" s="118">
        <v>160</v>
      </c>
      <c r="N96" s="117">
        <v>134</v>
      </c>
      <c r="O96" s="77"/>
      <c r="P96" s="77"/>
      <c r="Q96" s="77"/>
      <c r="R96" s="77"/>
    </row>
    <row r="97" spans="2:18" x14ac:dyDescent="0.2">
      <c r="B97" s="87">
        <f t="shared" si="1"/>
        <v>41723</v>
      </c>
      <c r="C97" s="111"/>
      <c r="D97" s="111"/>
      <c r="E97" s="111">
        <v>0</v>
      </c>
      <c r="F97" s="111">
        <v>0</v>
      </c>
      <c r="G97" s="111">
        <v>0</v>
      </c>
      <c r="H97" s="111">
        <v>0</v>
      </c>
      <c r="I97" s="111"/>
      <c r="J97" s="111"/>
      <c r="K97" s="112">
        <v>0</v>
      </c>
      <c r="L97" s="112">
        <v>0</v>
      </c>
      <c r="M97" s="118">
        <v>196</v>
      </c>
      <c r="N97" s="117">
        <v>147</v>
      </c>
      <c r="O97" s="77"/>
      <c r="P97" s="77"/>
      <c r="Q97" s="77"/>
      <c r="R97" s="77"/>
    </row>
    <row r="98" spans="2:18" x14ac:dyDescent="0.2">
      <c r="B98" s="87">
        <f t="shared" si="1"/>
        <v>41724</v>
      </c>
      <c r="C98" s="111"/>
      <c r="D98" s="111"/>
      <c r="E98" s="111">
        <v>0</v>
      </c>
      <c r="F98" s="111">
        <v>0</v>
      </c>
      <c r="G98" s="111">
        <v>0</v>
      </c>
      <c r="H98" s="111">
        <v>0</v>
      </c>
      <c r="I98" s="111"/>
      <c r="J98" s="111"/>
      <c r="K98" s="112">
        <v>0</v>
      </c>
      <c r="L98" s="112">
        <v>0</v>
      </c>
      <c r="M98" s="118">
        <v>313</v>
      </c>
      <c r="N98" s="117">
        <v>239</v>
      </c>
      <c r="O98" s="77"/>
      <c r="P98" s="77"/>
      <c r="Q98" s="77"/>
      <c r="R98" s="77"/>
    </row>
    <row r="99" spans="2:18" x14ac:dyDescent="0.2">
      <c r="B99" s="87">
        <f t="shared" si="1"/>
        <v>41725</v>
      </c>
      <c r="C99" s="111"/>
      <c r="D99" s="111"/>
      <c r="E99" s="111">
        <v>0</v>
      </c>
      <c r="F99" s="111">
        <v>0</v>
      </c>
      <c r="G99" s="111">
        <v>0</v>
      </c>
      <c r="H99" s="111">
        <v>0</v>
      </c>
      <c r="I99" s="111"/>
      <c r="J99" s="111"/>
      <c r="K99" s="112">
        <v>0</v>
      </c>
      <c r="L99" s="112">
        <v>0</v>
      </c>
      <c r="M99" s="118">
        <v>225</v>
      </c>
      <c r="N99" s="117">
        <v>164</v>
      </c>
      <c r="O99" s="77"/>
      <c r="P99" s="77"/>
      <c r="Q99" s="77"/>
      <c r="R99" s="77"/>
    </row>
    <row r="100" spans="2:18" x14ac:dyDescent="0.2">
      <c r="B100" s="87">
        <f t="shared" si="1"/>
        <v>41726</v>
      </c>
      <c r="C100" s="111"/>
      <c r="D100" s="111"/>
      <c r="E100" s="111">
        <v>0</v>
      </c>
      <c r="F100" s="111">
        <v>0</v>
      </c>
      <c r="G100" s="111">
        <v>0</v>
      </c>
      <c r="H100" s="111">
        <v>0</v>
      </c>
      <c r="I100" s="111"/>
      <c r="J100" s="111"/>
      <c r="K100" s="112">
        <v>0</v>
      </c>
      <c r="L100" s="112">
        <v>0</v>
      </c>
      <c r="M100" s="118">
        <v>313</v>
      </c>
      <c r="N100" s="117">
        <v>159</v>
      </c>
      <c r="O100" s="77"/>
      <c r="P100" s="77"/>
      <c r="Q100" s="77"/>
      <c r="R100" s="77"/>
    </row>
    <row r="101" spans="2:18" x14ac:dyDescent="0.2">
      <c r="B101" s="87">
        <f t="shared" si="1"/>
        <v>41727</v>
      </c>
      <c r="C101" s="111"/>
      <c r="D101" s="111"/>
      <c r="E101" s="111">
        <v>0</v>
      </c>
      <c r="F101" s="111">
        <v>0</v>
      </c>
      <c r="G101" s="111">
        <v>0</v>
      </c>
      <c r="H101" s="111">
        <v>0</v>
      </c>
      <c r="I101" s="111"/>
      <c r="J101" s="111"/>
      <c r="K101" s="112">
        <v>0</v>
      </c>
      <c r="L101" s="112">
        <v>0</v>
      </c>
      <c r="M101" s="118">
        <v>78</v>
      </c>
      <c r="N101" s="117">
        <v>70</v>
      </c>
      <c r="O101" s="77"/>
      <c r="P101" s="77"/>
      <c r="Q101" s="77"/>
      <c r="R101" s="77"/>
    </row>
    <row r="102" spans="2:18" x14ac:dyDescent="0.2">
      <c r="B102" s="87">
        <f t="shared" si="1"/>
        <v>41728</v>
      </c>
      <c r="C102" s="111"/>
      <c r="D102" s="111"/>
      <c r="E102" s="111">
        <v>0</v>
      </c>
      <c r="F102" s="111">
        <v>0</v>
      </c>
      <c r="G102" s="111">
        <v>0</v>
      </c>
      <c r="H102" s="111">
        <v>0</v>
      </c>
      <c r="I102" s="111"/>
      <c r="J102" s="111"/>
      <c r="K102" s="112">
        <v>0</v>
      </c>
      <c r="L102" s="112">
        <v>0</v>
      </c>
      <c r="M102" s="118">
        <v>72</v>
      </c>
      <c r="N102" s="117">
        <v>65</v>
      </c>
      <c r="O102" s="77"/>
      <c r="P102" s="77"/>
      <c r="Q102" s="77"/>
      <c r="R102" s="77"/>
    </row>
    <row r="103" spans="2:18" x14ac:dyDescent="0.2">
      <c r="B103" s="87">
        <f t="shared" si="1"/>
        <v>41729</v>
      </c>
      <c r="C103" s="111"/>
      <c r="D103" s="111"/>
      <c r="E103" s="111">
        <v>0</v>
      </c>
      <c r="F103" s="111">
        <v>0</v>
      </c>
      <c r="G103" s="111">
        <v>0</v>
      </c>
      <c r="H103" s="111">
        <v>0</v>
      </c>
      <c r="I103" s="111"/>
      <c r="J103" s="111"/>
      <c r="K103" s="112">
        <v>0</v>
      </c>
      <c r="L103" s="112">
        <v>0</v>
      </c>
      <c r="M103" s="118">
        <v>226</v>
      </c>
      <c r="N103" s="117">
        <v>145</v>
      </c>
      <c r="O103" s="77"/>
      <c r="P103" s="77"/>
      <c r="Q103" s="77"/>
      <c r="R103" s="77"/>
    </row>
    <row r="104" spans="2:18" x14ac:dyDescent="0.2">
      <c r="B104" s="87">
        <f t="shared" si="1"/>
        <v>41730</v>
      </c>
      <c r="C104" s="111"/>
      <c r="D104" s="111"/>
      <c r="E104" s="111">
        <v>5.5811449226354823E-5</v>
      </c>
      <c r="F104" s="111">
        <v>5.5811449226354823E-5</v>
      </c>
      <c r="G104" s="111">
        <v>0</v>
      </c>
      <c r="H104" s="111">
        <v>0</v>
      </c>
      <c r="I104" s="111"/>
      <c r="J104" s="111"/>
      <c r="K104" s="112">
        <v>5.33870972807125E-5</v>
      </c>
      <c r="L104" s="112">
        <v>5.33870972807125E-5</v>
      </c>
      <c r="M104" s="118">
        <v>494</v>
      </c>
      <c r="N104" s="117">
        <v>163</v>
      </c>
      <c r="O104" s="77"/>
      <c r="P104" s="77"/>
      <c r="Q104" s="77"/>
      <c r="R104" s="77"/>
    </row>
    <row r="105" spans="2:18" x14ac:dyDescent="0.2">
      <c r="B105" s="87">
        <f t="shared" si="1"/>
        <v>41731</v>
      </c>
      <c r="C105" s="111"/>
      <c r="D105" s="111"/>
      <c r="E105" s="111">
        <v>0</v>
      </c>
      <c r="F105" s="111">
        <v>0</v>
      </c>
      <c r="G105" s="111">
        <v>0</v>
      </c>
      <c r="H105" s="111">
        <v>0</v>
      </c>
      <c r="I105" s="111"/>
      <c r="J105" s="111"/>
      <c r="K105" s="112">
        <v>0</v>
      </c>
      <c r="L105" s="112">
        <v>0</v>
      </c>
      <c r="M105" s="118">
        <v>202</v>
      </c>
      <c r="N105" s="117">
        <v>138</v>
      </c>
      <c r="O105" s="77"/>
      <c r="P105" s="77"/>
      <c r="Q105" s="77"/>
      <c r="R105" s="77"/>
    </row>
    <row r="106" spans="2:18" x14ac:dyDescent="0.2">
      <c r="B106" s="87">
        <f t="shared" si="1"/>
        <v>41732</v>
      </c>
      <c r="C106" s="111"/>
      <c r="D106" s="111"/>
      <c r="E106" s="111">
        <v>0</v>
      </c>
      <c r="F106" s="111">
        <v>0</v>
      </c>
      <c r="G106" s="111">
        <v>0</v>
      </c>
      <c r="H106" s="111">
        <v>0</v>
      </c>
      <c r="I106" s="111"/>
      <c r="J106" s="111"/>
      <c r="K106" s="112">
        <v>0</v>
      </c>
      <c r="L106" s="112">
        <v>0</v>
      </c>
      <c r="M106" s="118">
        <v>161</v>
      </c>
      <c r="N106" s="117">
        <v>130</v>
      </c>
      <c r="O106" s="77"/>
      <c r="P106" s="77"/>
      <c r="Q106" s="77"/>
      <c r="R106" s="77"/>
    </row>
    <row r="107" spans="2:18" x14ac:dyDescent="0.2">
      <c r="B107" s="87">
        <f t="shared" si="1"/>
        <v>41733</v>
      </c>
      <c r="C107" s="111"/>
      <c r="D107" s="111"/>
      <c r="E107" s="111">
        <v>0</v>
      </c>
      <c r="F107" s="111">
        <v>0</v>
      </c>
      <c r="G107" s="111">
        <v>0</v>
      </c>
      <c r="H107" s="111">
        <v>0</v>
      </c>
      <c r="I107" s="111"/>
      <c r="J107" s="111"/>
      <c r="K107" s="112">
        <v>0</v>
      </c>
      <c r="L107" s="112">
        <v>0</v>
      </c>
      <c r="M107" s="118">
        <v>125</v>
      </c>
      <c r="N107" s="117">
        <v>101</v>
      </c>
      <c r="O107" s="77"/>
      <c r="P107" s="77"/>
      <c r="Q107" s="77"/>
      <c r="R107" s="77"/>
    </row>
    <row r="108" spans="2:18" x14ac:dyDescent="0.2">
      <c r="B108" s="87">
        <f t="shared" si="1"/>
        <v>41734</v>
      </c>
      <c r="C108" s="111"/>
      <c r="D108" s="111"/>
      <c r="E108" s="111">
        <v>0</v>
      </c>
      <c r="F108" s="111">
        <v>0</v>
      </c>
      <c r="G108" s="111">
        <v>0</v>
      </c>
      <c r="H108" s="111">
        <v>0</v>
      </c>
      <c r="I108" s="111"/>
      <c r="J108" s="111"/>
      <c r="K108" s="112">
        <v>0</v>
      </c>
      <c r="L108" s="112">
        <v>0</v>
      </c>
      <c r="M108" s="118">
        <v>46</v>
      </c>
      <c r="N108" s="117">
        <v>44</v>
      </c>
      <c r="O108" s="77"/>
      <c r="P108" s="77"/>
      <c r="Q108" s="77"/>
      <c r="R108" s="77"/>
    </row>
    <row r="109" spans="2:18" x14ac:dyDescent="0.2">
      <c r="B109" s="87">
        <f t="shared" si="1"/>
        <v>41735</v>
      </c>
      <c r="C109" s="111"/>
      <c r="D109" s="111"/>
      <c r="E109" s="111">
        <v>0</v>
      </c>
      <c r="F109" s="111">
        <v>0</v>
      </c>
      <c r="G109" s="111">
        <v>0</v>
      </c>
      <c r="H109" s="111">
        <v>0</v>
      </c>
      <c r="I109" s="111"/>
      <c r="J109" s="111"/>
      <c r="K109" s="112">
        <v>0</v>
      </c>
      <c r="L109" s="112">
        <v>0</v>
      </c>
      <c r="M109" s="118">
        <v>62</v>
      </c>
      <c r="N109" s="117">
        <v>47</v>
      </c>
      <c r="O109" s="77"/>
      <c r="P109" s="77"/>
      <c r="Q109" s="77"/>
      <c r="R109" s="77"/>
    </row>
    <row r="110" spans="2:18" x14ac:dyDescent="0.2">
      <c r="B110" s="87">
        <f t="shared" si="1"/>
        <v>41736</v>
      </c>
      <c r="C110" s="111"/>
      <c r="D110" s="111"/>
      <c r="E110" s="111">
        <v>0</v>
      </c>
      <c r="F110" s="111">
        <v>0</v>
      </c>
      <c r="G110" s="111">
        <v>0</v>
      </c>
      <c r="H110" s="111">
        <v>0</v>
      </c>
      <c r="I110" s="111"/>
      <c r="J110" s="111"/>
      <c r="K110" s="112">
        <v>0</v>
      </c>
      <c r="L110" s="112">
        <v>0</v>
      </c>
      <c r="M110" s="118">
        <v>141</v>
      </c>
      <c r="N110" s="117">
        <v>116</v>
      </c>
      <c r="O110" s="77"/>
      <c r="P110" s="77"/>
      <c r="Q110" s="77"/>
      <c r="R110" s="77"/>
    </row>
    <row r="111" spans="2:18" x14ac:dyDescent="0.2">
      <c r="B111" s="87">
        <f t="shared" si="1"/>
        <v>41737</v>
      </c>
      <c r="C111" s="111"/>
      <c r="D111" s="111"/>
      <c r="E111" s="111">
        <v>2.8398178576939364E-3</v>
      </c>
      <c r="F111" s="111">
        <v>2.8398178576939364E-3</v>
      </c>
      <c r="G111" s="111">
        <v>0</v>
      </c>
      <c r="H111" s="111">
        <v>0</v>
      </c>
      <c r="I111" s="111"/>
      <c r="J111" s="111"/>
      <c r="K111" s="112">
        <v>2.7164611263421358E-3</v>
      </c>
      <c r="L111" s="112">
        <v>2.7164611263421358E-3</v>
      </c>
      <c r="M111" s="118">
        <v>304</v>
      </c>
      <c r="N111" s="117">
        <v>148</v>
      </c>
      <c r="O111" s="77"/>
      <c r="P111" s="77"/>
      <c r="Q111" s="77"/>
      <c r="R111" s="77"/>
    </row>
    <row r="112" spans="2:18" x14ac:dyDescent="0.2">
      <c r="B112" s="87">
        <f t="shared" si="1"/>
        <v>41738</v>
      </c>
      <c r="C112" s="111"/>
      <c r="D112" s="111"/>
      <c r="E112" s="111">
        <v>0</v>
      </c>
      <c r="F112" s="111">
        <v>0</v>
      </c>
      <c r="G112" s="111">
        <v>0</v>
      </c>
      <c r="H112" s="111">
        <v>0</v>
      </c>
      <c r="I112" s="111"/>
      <c r="J112" s="111"/>
      <c r="K112" s="112">
        <v>0</v>
      </c>
      <c r="L112" s="112">
        <v>0</v>
      </c>
      <c r="M112" s="118">
        <v>274</v>
      </c>
      <c r="N112" s="117">
        <v>169</v>
      </c>
      <c r="O112" s="77"/>
      <c r="P112" s="77"/>
      <c r="Q112" s="77"/>
      <c r="R112" s="77"/>
    </row>
    <row r="113" spans="2:18" x14ac:dyDescent="0.2">
      <c r="B113" s="87">
        <f t="shared" si="1"/>
        <v>41739</v>
      </c>
      <c r="C113" s="111"/>
      <c r="D113" s="111"/>
      <c r="E113" s="111">
        <v>4.9705020075706593E-3</v>
      </c>
      <c r="F113" s="111">
        <v>4.9705020075706593E-3</v>
      </c>
      <c r="G113" s="111">
        <v>0</v>
      </c>
      <c r="H113" s="111">
        <v>0</v>
      </c>
      <c r="I113" s="111"/>
      <c r="J113" s="111"/>
      <c r="K113" s="112">
        <v>4.7545920754705128E-3</v>
      </c>
      <c r="L113" s="112">
        <v>4.7545920754705128E-3</v>
      </c>
      <c r="M113" s="118">
        <v>274</v>
      </c>
      <c r="N113" s="117">
        <v>247</v>
      </c>
      <c r="O113" s="77"/>
      <c r="P113" s="77"/>
      <c r="Q113" s="77"/>
      <c r="R113" s="77"/>
    </row>
    <row r="114" spans="2:18" x14ac:dyDescent="0.2">
      <c r="B114" s="87">
        <f t="shared" si="1"/>
        <v>41740</v>
      </c>
      <c r="C114" s="111"/>
      <c r="D114" s="111"/>
      <c r="E114" s="111">
        <v>0</v>
      </c>
      <c r="F114" s="111">
        <v>0</v>
      </c>
      <c r="G114" s="111">
        <v>0</v>
      </c>
      <c r="H114" s="111">
        <v>0</v>
      </c>
      <c r="I114" s="111"/>
      <c r="J114" s="111"/>
      <c r="K114" s="112">
        <v>0</v>
      </c>
      <c r="L114" s="112">
        <v>0</v>
      </c>
      <c r="M114" s="118">
        <v>319</v>
      </c>
      <c r="N114" s="117">
        <v>237</v>
      </c>
      <c r="O114" s="77"/>
      <c r="P114" s="77"/>
      <c r="Q114" s="77"/>
      <c r="R114" s="77"/>
    </row>
    <row r="115" spans="2:18" x14ac:dyDescent="0.2">
      <c r="B115" s="87">
        <f t="shared" si="1"/>
        <v>41741</v>
      </c>
      <c r="C115" s="111"/>
      <c r="D115" s="111"/>
      <c r="E115" s="111">
        <v>0</v>
      </c>
      <c r="F115" s="111">
        <v>0</v>
      </c>
      <c r="G115" s="111">
        <v>0</v>
      </c>
      <c r="H115" s="111">
        <v>0</v>
      </c>
      <c r="I115" s="111"/>
      <c r="J115" s="111"/>
      <c r="K115" s="112">
        <v>0</v>
      </c>
      <c r="L115" s="112">
        <v>0</v>
      </c>
      <c r="M115" s="118">
        <v>147</v>
      </c>
      <c r="N115" s="117">
        <v>103</v>
      </c>
      <c r="O115" s="77"/>
      <c r="P115" s="77"/>
      <c r="Q115" s="77"/>
      <c r="R115" s="77"/>
    </row>
    <row r="116" spans="2:18" x14ac:dyDescent="0.2">
      <c r="B116" s="87">
        <f t="shared" si="1"/>
        <v>41742</v>
      </c>
      <c r="C116" s="111"/>
      <c r="D116" s="111"/>
      <c r="E116" s="111">
        <v>0</v>
      </c>
      <c r="F116" s="111">
        <v>0</v>
      </c>
      <c r="G116" s="111">
        <v>0</v>
      </c>
      <c r="H116" s="111">
        <v>0</v>
      </c>
      <c r="I116" s="111"/>
      <c r="J116" s="111"/>
      <c r="K116" s="112">
        <v>0</v>
      </c>
      <c r="L116" s="112">
        <v>0</v>
      </c>
      <c r="M116" s="118">
        <v>56</v>
      </c>
      <c r="N116" s="117">
        <v>52</v>
      </c>
      <c r="O116" s="77"/>
      <c r="P116" s="77"/>
      <c r="Q116" s="77"/>
      <c r="R116" s="77"/>
    </row>
    <row r="117" spans="2:18" x14ac:dyDescent="0.2">
      <c r="B117" s="87">
        <f t="shared" si="1"/>
        <v>41743</v>
      </c>
      <c r="C117" s="111"/>
      <c r="D117" s="111"/>
      <c r="E117" s="111">
        <v>4.0052922385972285E-3</v>
      </c>
      <c r="F117" s="111">
        <v>4.0052922385972285E-3</v>
      </c>
      <c r="G117" s="111">
        <v>0</v>
      </c>
      <c r="H117" s="111">
        <v>0</v>
      </c>
      <c r="I117" s="111"/>
      <c r="J117" s="111"/>
      <c r="K117" s="112">
        <v>3.8313093342628971E-3</v>
      </c>
      <c r="L117" s="112">
        <v>3.8313093342628971E-3</v>
      </c>
      <c r="M117" s="118">
        <v>156</v>
      </c>
      <c r="N117" s="117">
        <v>107</v>
      </c>
      <c r="O117" s="77"/>
      <c r="P117" s="77"/>
      <c r="Q117" s="77"/>
      <c r="R117" s="77"/>
    </row>
    <row r="118" spans="2:18" x14ac:dyDescent="0.2">
      <c r="B118" s="87">
        <f t="shared" si="1"/>
        <v>41744</v>
      </c>
      <c r="C118" s="111"/>
      <c r="D118" s="111"/>
      <c r="E118" s="111">
        <v>0</v>
      </c>
      <c r="F118" s="111">
        <v>0</v>
      </c>
      <c r="G118" s="111">
        <v>0</v>
      </c>
      <c r="H118" s="111">
        <v>0</v>
      </c>
      <c r="I118" s="111"/>
      <c r="J118" s="111"/>
      <c r="K118" s="112">
        <v>0</v>
      </c>
      <c r="L118" s="112">
        <v>0</v>
      </c>
      <c r="M118" s="118">
        <v>147</v>
      </c>
      <c r="N118" s="117">
        <v>122</v>
      </c>
      <c r="O118" s="77"/>
      <c r="P118" s="77"/>
      <c r="Q118" s="77"/>
      <c r="R118" s="77"/>
    </row>
    <row r="119" spans="2:18" x14ac:dyDescent="0.2">
      <c r="B119" s="87">
        <f t="shared" si="1"/>
        <v>41745</v>
      </c>
      <c r="C119" s="111"/>
      <c r="D119" s="111"/>
      <c r="E119" s="111">
        <v>0</v>
      </c>
      <c r="F119" s="111">
        <v>0</v>
      </c>
      <c r="G119" s="111">
        <v>0</v>
      </c>
      <c r="H119" s="111">
        <v>0</v>
      </c>
      <c r="I119" s="111"/>
      <c r="J119" s="111"/>
      <c r="K119" s="112">
        <v>0</v>
      </c>
      <c r="L119" s="112">
        <v>0</v>
      </c>
      <c r="M119" s="118">
        <v>163</v>
      </c>
      <c r="N119" s="117">
        <v>140</v>
      </c>
      <c r="O119" s="77"/>
      <c r="P119" s="77"/>
      <c r="Q119" s="77"/>
      <c r="R119" s="77"/>
    </row>
    <row r="120" spans="2:18" x14ac:dyDescent="0.2">
      <c r="B120" s="87">
        <f t="shared" si="1"/>
        <v>41746</v>
      </c>
      <c r="C120" s="111"/>
      <c r="D120" s="111"/>
      <c r="E120" s="111">
        <v>0</v>
      </c>
      <c r="F120" s="111">
        <v>0</v>
      </c>
      <c r="G120" s="111">
        <v>0</v>
      </c>
      <c r="H120" s="111">
        <v>0</v>
      </c>
      <c r="I120" s="111"/>
      <c r="J120" s="111"/>
      <c r="K120" s="112">
        <v>0</v>
      </c>
      <c r="L120" s="112">
        <v>0</v>
      </c>
      <c r="M120" s="118">
        <v>154</v>
      </c>
      <c r="N120" s="117">
        <v>126</v>
      </c>
      <c r="O120" s="77"/>
      <c r="P120" s="77"/>
      <c r="Q120" s="77"/>
      <c r="R120" s="77"/>
    </row>
    <row r="121" spans="2:18" x14ac:dyDescent="0.2">
      <c r="B121" s="87">
        <f t="shared" si="1"/>
        <v>41747</v>
      </c>
      <c r="C121" s="111"/>
      <c r="D121" s="111"/>
      <c r="E121" s="111">
        <v>0</v>
      </c>
      <c r="F121" s="111">
        <v>0</v>
      </c>
      <c r="G121" s="111">
        <v>0</v>
      </c>
      <c r="H121" s="111">
        <v>0</v>
      </c>
      <c r="I121" s="111"/>
      <c r="J121" s="111"/>
      <c r="K121" s="112">
        <v>0</v>
      </c>
      <c r="L121" s="112">
        <v>0</v>
      </c>
      <c r="M121" s="118">
        <v>66</v>
      </c>
      <c r="N121" s="117">
        <v>58</v>
      </c>
      <c r="O121" s="77"/>
      <c r="P121" s="77"/>
      <c r="Q121" s="77"/>
      <c r="R121" s="77"/>
    </row>
    <row r="122" spans="2:18" x14ac:dyDescent="0.2">
      <c r="B122" s="87">
        <f t="shared" si="1"/>
        <v>41748</v>
      </c>
      <c r="C122" s="111"/>
      <c r="D122" s="111"/>
      <c r="E122" s="111">
        <v>0</v>
      </c>
      <c r="F122" s="111">
        <v>0</v>
      </c>
      <c r="G122" s="111">
        <v>0</v>
      </c>
      <c r="H122" s="111">
        <v>0</v>
      </c>
      <c r="I122" s="111"/>
      <c r="J122" s="111"/>
      <c r="K122" s="112">
        <v>0</v>
      </c>
      <c r="L122" s="112">
        <v>0</v>
      </c>
      <c r="M122" s="118">
        <v>58</v>
      </c>
      <c r="N122" s="117">
        <v>50</v>
      </c>
      <c r="O122" s="77"/>
      <c r="P122" s="77"/>
      <c r="Q122" s="77"/>
      <c r="R122" s="77"/>
    </row>
    <row r="123" spans="2:18" x14ac:dyDescent="0.2">
      <c r="B123" s="87">
        <f t="shared" si="1"/>
        <v>41749</v>
      </c>
      <c r="C123" s="111"/>
      <c r="D123" s="111"/>
      <c r="E123" s="111">
        <v>5.0952570117236877E-3</v>
      </c>
      <c r="F123" s="111">
        <v>5.0952570117236877E-3</v>
      </c>
      <c r="G123" s="111">
        <v>4.0847310584152689E-2</v>
      </c>
      <c r="H123" s="111">
        <v>4.0847310584152689E-2</v>
      </c>
      <c r="I123" s="111"/>
      <c r="J123" s="111"/>
      <c r="K123" s="112">
        <v>6.6482638201922567E-3</v>
      </c>
      <c r="L123" s="112">
        <v>6.6482638201922567E-3</v>
      </c>
      <c r="M123" s="118">
        <v>35</v>
      </c>
      <c r="N123" s="117">
        <v>34</v>
      </c>
      <c r="O123" s="77"/>
      <c r="P123" s="77"/>
      <c r="Q123" s="77"/>
      <c r="R123" s="77"/>
    </row>
    <row r="124" spans="2:18" x14ac:dyDescent="0.2">
      <c r="B124" s="87">
        <f t="shared" si="1"/>
        <v>41750</v>
      </c>
      <c r="C124" s="111"/>
      <c r="D124" s="111"/>
      <c r="E124" s="111">
        <v>0</v>
      </c>
      <c r="F124" s="111">
        <v>0</v>
      </c>
      <c r="G124" s="111">
        <v>4.4172932330827065E-2</v>
      </c>
      <c r="H124" s="111">
        <v>4.4172932330827065E-2</v>
      </c>
      <c r="I124" s="111"/>
      <c r="J124" s="111"/>
      <c r="K124" s="112">
        <v>1.9187950846185492E-3</v>
      </c>
      <c r="L124" s="112">
        <v>1.9187950846185492E-3</v>
      </c>
      <c r="M124" s="118">
        <v>129</v>
      </c>
      <c r="N124" s="117">
        <v>75</v>
      </c>
      <c r="O124" s="77"/>
      <c r="P124" s="77"/>
      <c r="Q124" s="77"/>
      <c r="R124" s="77"/>
    </row>
    <row r="125" spans="2:18" x14ac:dyDescent="0.2">
      <c r="B125" s="87">
        <f t="shared" si="1"/>
        <v>41751</v>
      </c>
      <c r="C125" s="111"/>
      <c r="D125" s="111"/>
      <c r="E125" s="111">
        <v>0</v>
      </c>
      <c r="F125" s="111">
        <v>0</v>
      </c>
      <c r="G125" s="111">
        <v>0</v>
      </c>
      <c r="H125" s="111">
        <v>0</v>
      </c>
      <c r="I125" s="111"/>
      <c r="J125" s="111"/>
      <c r="K125" s="112">
        <v>0</v>
      </c>
      <c r="L125" s="112">
        <v>0</v>
      </c>
      <c r="M125" s="118">
        <v>207</v>
      </c>
      <c r="N125" s="117">
        <v>153</v>
      </c>
      <c r="O125" s="77"/>
      <c r="P125" s="77"/>
      <c r="Q125" s="77"/>
      <c r="R125" s="77"/>
    </row>
    <row r="126" spans="2:18" x14ac:dyDescent="0.2">
      <c r="B126" s="87">
        <f t="shared" si="1"/>
        <v>41752</v>
      </c>
      <c r="C126" s="111"/>
      <c r="D126" s="111"/>
      <c r="E126" s="111">
        <v>0</v>
      </c>
      <c r="F126" s="111">
        <v>0</v>
      </c>
      <c r="G126" s="111">
        <v>0</v>
      </c>
      <c r="H126" s="111">
        <v>0</v>
      </c>
      <c r="I126" s="111"/>
      <c r="J126" s="111"/>
      <c r="K126" s="112">
        <v>0</v>
      </c>
      <c r="L126" s="112">
        <v>0</v>
      </c>
      <c r="M126" s="118">
        <v>152</v>
      </c>
      <c r="N126" s="117">
        <v>113</v>
      </c>
      <c r="O126" s="77"/>
      <c r="P126" s="77"/>
      <c r="Q126" s="77"/>
      <c r="R126" s="77"/>
    </row>
    <row r="127" spans="2:18" x14ac:dyDescent="0.2">
      <c r="B127" s="87">
        <f t="shared" si="1"/>
        <v>41753</v>
      </c>
      <c r="C127" s="111"/>
      <c r="D127" s="111"/>
      <c r="E127" s="111">
        <v>0</v>
      </c>
      <c r="F127" s="111">
        <v>0</v>
      </c>
      <c r="G127" s="111">
        <v>0</v>
      </c>
      <c r="H127" s="111">
        <v>0</v>
      </c>
      <c r="I127" s="111"/>
      <c r="J127" s="111"/>
      <c r="K127" s="112">
        <v>0</v>
      </c>
      <c r="L127" s="112">
        <v>0</v>
      </c>
      <c r="M127" s="118">
        <v>218</v>
      </c>
      <c r="N127" s="117">
        <v>181</v>
      </c>
      <c r="O127" s="77"/>
      <c r="P127" s="77"/>
      <c r="Q127" s="77"/>
      <c r="R127" s="77"/>
    </row>
    <row r="128" spans="2:18" x14ac:dyDescent="0.2">
      <c r="B128" s="87">
        <f t="shared" si="1"/>
        <v>41754</v>
      </c>
      <c r="C128" s="111"/>
      <c r="D128" s="111"/>
      <c r="E128" s="111">
        <v>5.0722758267481294E-3</v>
      </c>
      <c r="F128" s="111">
        <v>5.0722758267481294E-3</v>
      </c>
      <c r="G128" s="111">
        <v>0</v>
      </c>
      <c r="H128" s="111">
        <v>0</v>
      </c>
      <c r="I128" s="111"/>
      <c r="J128" s="111"/>
      <c r="K128" s="112">
        <v>4.8519450175706358E-3</v>
      </c>
      <c r="L128" s="112">
        <v>4.8519450175706358E-3</v>
      </c>
      <c r="M128" s="118">
        <v>56</v>
      </c>
      <c r="N128" s="117">
        <v>56</v>
      </c>
      <c r="O128" s="77"/>
      <c r="P128" s="77"/>
      <c r="Q128" s="77"/>
      <c r="R128" s="77"/>
    </row>
    <row r="129" spans="2:18" x14ac:dyDescent="0.2">
      <c r="B129" s="87">
        <f t="shared" si="1"/>
        <v>41755</v>
      </c>
      <c r="C129" s="111"/>
      <c r="D129" s="111"/>
      <c r="E129" s="111">
        <v>4.1792926391264525E-3</v>
      </c>
      <c r="F129" s="111">
        <v>4.1792926391264525E-3</v>
      </c>
      <c r="G129" s="111">
        <v>0</v>
      </c>
      <c r="H129" s="111">
        <v>0</v>
      </c>
      <c r="I129" s="111"/>
      <c r="J129" s="111"/>
      <c r="K129" s="112">
        <v>3.9977514610792355E-3</v>
      </c>
      <c r="L129" s="112">
        <v>3.9977514610792355E-3</v>
      </c>
      <c r="M129" s="118">
        <v>57</v>
      </c>
      <c r="N129" s="117">
        <v>54</v>
      </c>
      <c r="O129" s="77"/>
      <c r="P129" s="77"/>
      <c r="Q129" s="77"/>
      <c r="R129" s="77"/>
    </row>
    <row r="130" spans="2:18" x14ac:dyDescent="0.2">
      <c r="B130" s="87">
        <f t="shared" si="1"/>
        <v>41756</v>
      </c>
      <c r="C130" s="111"/>
      <c r="D130" s="111"/>
      <c r="E130" s="111">
        <v>7.8792634201912688E-4</v>
      </c>
      <c r="F130" s="111">
        <v>7.8792634201912688E-4</v>
      </c>
      <c r="G130" s="111">
        <v>0</v>
      </c>
      <c r="H130" s="111">
        <v>0</v>
      </c>
      <c r="I130" s="111"/>
      <c r="J130" s="111"/>
      <c r="K130" s="112">
        <v>7.5370019690417639E-4</v>
      </c>
      <c r="L130" s="112">
        <v>7.5370019690417639E-4</v>
      </c>
      <c r="M130" s="118">
        <v>42</v>
      </c>
      <c r="N130" s="117">
        <v>39</v>
      </c>
      <c r="O130" s="77"/>
      <c r="P130" s="77"/>
      <c r="Q130" s="77"/>
      <c r="R130" s="77"/>
    </row>
    <row r="131" spans="2:18" x14ac:dyDescent="0.2">
      <c r="B131" s="87">
        <f t="shared" si="1"/>
        <v>41757</v>
      </c>
      <c r="C131" s="111"/>
      <c r="D131" s="111"/>
      <c r="E131" s="111">
        <v>0</v>
      </c>
      <c r="F131" s="111">
        <v>0</v>
      </c>
      <c r="G131" s="111">
        <v>0</v>
      </c>
      <c r="H131" s="111">
        <v>0</v>
      </c>
      <c r="I131" s="111"/>
      <c r="J131" s="111"/>
      <c r="K131" s="112">
        <v>0</v>
      </c>
      <c r="L131" s="112">
        <v>0</v>
      </c>
      <c r="M131" s="118">
        <v>223</v>
      </c>
      <c r="N131" s="117">
        <v>147</v>
      </c>
      <c r="O131" s="77"/>
      <c r="P131" s="77"/>
      <c r="Q131" s="77"/>
      <c r="R131" s="77"/>
    </row>
    <row r="132" spans="2:18" x14ac:dyDescent="0.2">
      <c r="B132" s="87">
        <f t="shared" si="1"/>
        <v>41758</v>
      </c>
      <c r="C132" s="111"/>
      <c r="D132" s="111"/>
      <c r="E132" s="111">
        <v>0</v>
      </c>
      <c r="F132" s="111">
        <v>0</v>
      </c>
      <c r="G132" s="111">
        <v>0</v>
      </c>
      <c r="H132" s="111">
        <v>0</v>
      </c>
      <c r="I132" s="111"/>
      <c r="J132" s="111"/>
      <c r="K132" s="112">
        <v>0</v>
      </c>
      <c r="L132" s="112">
        <v>0</v>
      </c>
      <c r="M132" s="118">
        <v>222</v>
      </c>
      <c r="N132" s="117">
        <v>145</v>
      </c>
      <c r="O132" s="77"/>
      <c r="P132" s="77"/>
      <c r="Q132" s="77"/>
      <c r="R132" s="77"/>
    </row>
    <row r="133" spans="2:18" x14ac:dyDescent="0.2">
      <c r="B133" s="87">
        <f t="shared" si="1"/>
        <v>41759</v>
      </c>
      <c r="C133" s="111"/>
      <c r="D133" s="111"/>
      <c r="E133" s="111">
        <v>0</v>
      </c>
      <c r="F133" s="111">
        <v>0</v>
      </c>
      <c r="G133" s="111">
        <v>0</v>
      </c>
      <c r="H133" s="111">
        <v>0</v>
      </c>
      <c r="I133" s="111"/>
      <c r="J133" s="111"/>
      <c r="K133" s="112">
        <v>0</v>
      </c>
      <c r="L133" s="112">
        <v>0</v>
      </c>
      <c r="M133" s="118">
        <v>167</v>
      </c>
      <c r="N133" s="117">
        <v>150</v>
      </c>
      <c r="O133" s="77"/>
      <c r="P133" s="77"/>
      <c r="Q133" s="77"/>
      <c r="R133" s="77"/>
    </row>
    <row r="134" spans="2:18" x14ac:dyDescent="0.2">
      <c r="B134" s="87">
        <f t="shared" si="1"/>
        <v>41760</v>
      </c>
      <c r="C134" s="111"/>
      <c r="D134" s="111"/>
      <c r="E134" s="111">
        <v>5.0427285889224124E-3</v>
      </c>
      <c r="F134" s="111">
        <v>5.0427285889224124E-3</v>
      </c>
      <c r="G134" s="111">
        <v>0</v>
      </c>
      <c r="H134" s="111">
        <v>0</v>
      </c>
      <c r="I134" s="111"/>
      <c r="J134" s="111"/>
      <c r="K134" s="112">
        <v>4.8236812601867296E-3</v>
      </c>
      <c r="L134" s="112">
        <v>4.8236812601867296E-3</v>
      </c>
      <c r="M134" s="118">
        <v>200</v>
      </c>
      <c r="N134" s="117">
        <v>187</v>
      </c>
      <c r="O134" s="77"/>
      <c r="P134" s="77"/>
      <c r="Q134" s="77"/>
      <c r="R134" s="77"/>
    </row>
    <row r="135" spans="2:18" x14ac:dyDescent="0.2">
      <c r="B135" s="87">
        <f t="shared" si="1"/>
        <v>41761</v>
      </c>
      <c r="C135" s="111"/>
      <c r="D135" s="111"/>
      <c r="E135" s="111">
        <v>0</v>
      </c>
      <c r="F135" s="111">
        <v>0</v>
      </c>
      <c r="G135" s="111">
        <v>0</v>
      </c>
      <c r="H135" s="111">
        <v>0</v>
      </c>
      <c r="I135" s="111"/>
      <c r="J135" s="111"/>
      <c r="K135" s="112">
        <v>0</v>
      </c>
      <c r="L135" s="112">
        <v>0</v>
      </c>
      <c r="M135" s="118">
        <v>170</v>
      </c>
      <c r="N135" s="117">
        <v>152</v>
      </c>
      <c r="O135" s="77"/>
      <c r="P135" s="77"/>
      <c r="Q135" s="77"/>
      <c r="R135" s="77"/>
    </row>
    <row r="136" spans="2:18" x14ac:dyDescent="0.2">
      <c r="B136" s="87">
        <f t="shared" si="1"/>
        <v>41762</v>
      </c>
      <c r="C136" s="111"/>
      <c r="D136" s="111"/>
      <c r="E136" s="111">
        <v>0</v>
      </c>
      <c r="F136" s="111">
        <v>0</v>
      </c>
      <c r="G136" s="111">
        <v>0</v>
      </c>
      <c r="H136" s="111">
        <v>0</v>
      </c>
      <c r="I136" s="111"/>
      <c r="J136" s="111"/>
      <c r="K136" s="112">
        <v>0</v>
      </c>
      <c r="L136" s="112">
        <v>0</v>
      </c>
      <c r="M136" s="118">
        <v>93</v>
      </c>
      <c r="N136" s="117">
        <v>83</v>
      </c>
      <c r="O136" s="77"/>
      <c r="P136" s="77"/>
      <c r="Q136" s="77"/>
      <c r="R136" s="77"/>
    </row>
    <row r="137" spans="2:18" x14ac:dyDescent="0.2">
      <c r="B137" s="87">
        <f t="shared" si="1"/>
        <v>41763</v>
      </c>
      <c r="C137" s="111"/>
      <c r="D137" s="111"/>
      <c r="E137" s="111">
        <v>1.5111770634641837E-2</v>
      </c>
      <c r="F137" s="111">
        <v>1.5111770634641837E-2</v>
      </c>
      <c r="G137" s="111">
        <v>0.13389242336610757</v>
      </c>
      <c r="H137" s="111">
        <v>0.13389242336610757</v>
      </c>
      <c r="I137" s="111"/>
      <c r="J137" s="111"/>
      <c r="K137" s="112">
        <v>2.0271394879235245E-2</v>
      </c>
      <c r="L137" s="112">
        <v>2.0271394879235245E-2</v>
      </c>
      <c r="M137" s="118">
        <v>133</v>
      </c>
      <c r="N137" s="117">
        <v>114</v>
      </c>
      <c r="O137" s="77"/>
      <c r="P137" s="77"/>
      <c r="Q137" s="77"/>
      <c r="R137" s="77"/>
    </row>
    <row r="138" spans="2:18" x14ac:dyDescent="0.2">
      <c r="B138" s="87">
        <f t="shared" si="1"/>
        <v>41764</v>
      </c>
      <c r="C138" s="111"/>
      <c r="D138" s="111"/>
      <c r="E138" s="111">
        <v>1.2800520031385732E-2</v>
      </c>
      <c r="F138" s="111">
        <v>1.2800520031385732E-2</v>
      </c>
      <c r="G138" s="111">
        <v>0</v>
      </c>
      <c r="H138" s="111">
        <v>0</v>
      </c>
      <c r="I138" s="111"/>
      <c r="J138" s="111"/>
      <c r="K138" s="112">
        <v>1.2244487782205767E-2</v>
      </c>
      <c r="L138" s="112">
        <v>1.2244487782205767E-2</v>
      </c>
      <c r="M138" s="118">
        <v>190</v>
      </c>
      <c r="N138" s="117">
        <v>132</v>
      </c>
      <c r="O138" s="77"/>
      <c r="P138" s="77"/>
      <c r="Q138" s="77"/>
      <c r="R138" s="77"/>
    </row>
    <row r="139" spans="2:18" x14ac:dyDescent="0.2">
      <c r="B139" s="87">
        <f t="shared" si="1"/>
        <v>41765</v>
      </c>
      <c r="C139" s="111"/>
      <c r="D139" s="111"/>
      <c r="E139" s="111">
        <v>6.917336677642918E-3</v>
      </c>
      <c r="F139" s="111">
        <v>6.917336677642918E-3</v>
      </c>
      <c r="G139" s="111">
        <v>0</v>
      </c>
      <c r="H139" s="111">
        <v>0</v>
      </c>
      <c r="I139" s="111"/>
      <c r="J139" s="111"/>
      <c r="K139" s="112">
        <v>6.6168596453212488E-3</v>
      </c>
      <c r="L139" s="112">
        <v>6.6168596453212488E-3</v>
      </c>
      <c r="M139" s="118">
        <v>146</v>
      </c>
      <c r="N139" s="117">
        <v>130</v>
      </c>
      <c r="O139" s="77"/>
      <c r="P139" s="77"/>
      <c r="Q139" s="77"/>
      <c r="R139" s="77"/>
    </row>
    <row r="140" spans="2:18" x14ac:dyDescent="0.2">
      <c r="B140" s="87">
        <f t="shared" si="1"/>
        <v>41766</v>
      </c>
      <c r="C140" s="111"/>
      <c r="D140" s="111"/>
      <c r="E140" s="111">
        <v>0</v>
      </c>
      <c r="F140" s="111">
        <v>0</v>
      </c>
      <c r="G140" s="111">
        <v>0</v>
      </c>
      <c r="H140" s="111">
        <v>0</v>
      </c>
      <c r="I140" s="111"/>
      <c r="J140" s="111"/>
      <c r="K140" s="112">
        <v>0</v>
      </c>
      <c r="L140" s="112">
        <v>0</v>
      </c>
      <c r="M140" s="118">
        <v>157</v>
      </c>
      <c r="N140" s="117">
        <v>148</v>
      </c>
      <c r="O140" s="77"/>
      <c r="P140" s="77"/>
      <c r="Q140" s="77"/>
      <c r="R140" s="77"/>
    </row>
    <row r="141" spans="2:18" x14ac:dyDescent="0.2">
      <c r="B141" s="87">
        <f t="shared" si="1"/>
        <v>41767</v>
      </c>
      <c r="C141" s="111"/>
      <c r="D141" s="111"/>
      <c r="E141" s="111">
        <v>3.5949139354622666E-3</v>
      </c>
      <c r="F141" s="111">
        <v>3.5949139354622666E-3</v>
      </c>
      <c r="G141" s="111">
        <v>0</v>
      </c>
      <c r="H141" s="111">
        <v>0</v>
      </c>
      <c r="I141" s="111"/>
      <c r="J141" s="111"/>
      <c r="K141" s="112">
        <v>3.4387571483753048E-3</v>
      </c>
      <c r="L141" s="112">
        <v>3.4387571483753048E-3</v>
      </c>
      <c r="M141" s="118">
        <v>178</v>
      </c>
      <c r="N141" s="117">
        <v>150</v>
      </c>
      <c r="O141" s="77"/>
      <c r="P141" s="77"/>
      <c r="Q141" s="77"/>
      <c r="R141" s="77"/>
    </row>
    <row r="142" spans="2:18" x14ac:dyDescent="0.2">
      <c r="B142" s="87">
        <f t="shared" si="1"/>
        <v>41768</v>
      </c>
      <c r="C142" s="111"/>
      <c r="D142" s="111"/>
      <c r="E142" s="111">
        <v>0</v>
      </c>
      <c r="F142" s="111">
        <v>0</v>
      </c>
      <c r="G142" s="111">
        <v>0</v>
      </c>
      <c r="H142" s="111">
        <v>0</v>
      </c>
      <c r="I142" s="111"/>
      <c r="J142" s="111"/>
      <c r="K142" s="112">
        <v>0</v>
      </c>
      <c r="L142" s="112">
        <v>0</v>
      </c>
      <c r="M142" s="118">
        <v>114</v>
      </c>
      <c r="N142" s="117">
        <v>108</v>
      </c>
      <c r="O142" s="77"/>
      <c r="P142" s="77"/>
      <c r="Q142" s="77"/>
      <c r="R142" s="77"/>
    </row>
    <row r="143" spans="2:18" x14ac:dyDescent="0.2">
      <c r="B143" s="87">
        <f t="shared" ref="B143:B206" si="2">B142+1</f>
        <v>41769</v>
      </c>
      <c r="C143" s="111"/>
      <c r="D143" s="111"/>
      <c r="E143" s="111">
        <v>0</v>
      </c>
      <c r="F143" s="111">
        <v>0</v>
      </c>
      <c r="G143" s="111">
        <v>0</v>
      </c>
      <c r="H143" s="111">
        <v>0</v>
      </c>
      <c r="I143" s="111"/>
      <c r="J143" s="111"/>
      <c r="K143" s="112">
        <v>0</v>
      </c>
      <c r="L143" s="112">
        <v>0</v>
      </c>
      <c r="M143" s="118">
        <v>183</v>
      </c>
      <c r="N143" s="117">
        <v>102</v>
      </c>
      <c r="O143" s="77"/>
      <c r="P143" s="77"/>
      <c r="Q143" s="77"/>
      <c r="R143" s="77"/>
    </row>
    <row r="144" spans="2:18" x14ac:dyDescent="0.2">
      <c r="B144" s="87">
        <f t="shared" si="2"/>
        <v>41770</v>
      </c>
      <c r="C144" s="111"/>
      <c r="D144" s="111"/>
      <c r="E144" s="111">
        <v>0</v>
      </c>
      <c r="F144" s="111">
        <v>0</v>
      </c>
      <c r="G144" s="111">
        <v>0</v>
      </c>
      <c r="H144" s="111">
        <v>0</v>
      </c>
      <c r="I144" s="111"/>
      <c r="J144" s="111"/>
      <c r="K144" s="112">
        <v>0</v>
      </c>
      <c r="L144" s="112">
        <v>0</v>
      </c>
      <c r="M144" s="118">
        <v>163</v>
      </c>
      <c r="N144" s="117">
        <v>115</v>
      </c>
      <c r="O144" s="77"/>
      <c r="P144" s="77"/>
      <c r="Q144" s="77"/>
      <c r="R144" s="77"/>
    </row>
    <row r="145" spans="2:18" x14ac:dyDescent="0.2">
      <c r="B145" s="87">
        <f t="shared" si="2"/>
        <v>41771</v>
      </c>
      <c r="C145" s="111"/>
      <c r="D145" s="111"/>
      <c r="E145" s="111">
        <v>0</v>
      </c>
      <c r="F145" s="111">
        <v>0</v>
      </c>
      <c r="G145" s="111">
        <v>2.2556390977443608E-2</v>
      </c>
      <c r="H145" s="111">
        <v>2.2556390977443608E-2</v>
      </c>
      <c r="I145" s="111"/>
      <c r="J145" s="111"/>
      <c r="K145" s="112">
        <v>9.7981025597542945E-4</v>
      </c>
      <c r="L145" s="112">
        <v>9.7981025597542945E-4</v>
      </c>
      <c r="M145" s="118">
        <v>196</v>
      </c>
      <c r="N145" s="117">
        <v>177</v>
      </c>
      <c r="O145" s="77"/>
      <c r="P145" s="77"/>
      <c r="Q145" s="77"/>
      <c r="R145" s="77"/>
    </row>
    <row r="146" spans="2:18" x14ac:dyDescent="0.2">
      <c r="B146" s="87">
        <f t="shared" si="2"/>
        <v>41772</v>
      </c>
      <c r="C146" s="111"/>
      <c r="D146" s="111"/>
      <c r="E146" s="111">
        <v>0</v>
      </c>
      <c r="F146" s="111">
        <v>0</v>
      </c>
      <c r="G146" s="111">
        <v>0</v>
      </c>
      <c r="H146" s="111">
        <v>0</v>
      </c>
      <c r="I146" s="111"/>
      <c r="J146" s="111"/>
      <c r="K146" s="112">
        <v>0</v>
      </c>
      <c r="L146" s="112">
        <v>0</v>
      </c>
      <c r="M146" s="118">
        <v>154</v>
      </c>
      <c r="N146" s="117">
        <v>144</v>
      </c>
      <c r="O146" s="77"/>
      <c r="P146" s="77"/>
      <c r="Q146" s="77"/>
      <c r="R146" s="77"/>
    </row>
    <row r="147" spans="2:18" x14ac:dyDescent="0.2">
      <c r="B147" s="87">
        <f t="shared" si="2"/>
        <v>41773</v>
      </c>
      <c r="C147" s="111"/>
      <c r="D147" s="111"/>
      <c r="E147" s="111">
        <v>1.9369855907970204E-4</v>
      </c>
      <c r="F147" s="111">
        <v>1.9369855907970204E-4</v>
      </c>
      <c r="G147" s="111">
        <v>0</v>
      </c>
      <c r="H147" s="111">
        <v>0</v>
      </c>
      <c r="I147" s="111"/>
      <c r="J147" s="111"/>
      <c r="K147" s="112">
        <v>1.8528463173894338E-4</v>
      </c>
      <c r="L147" s="112">
        <v>1.8528463173894338E-4</v>
      </c>
      <c r="M147" s="118">
        <v>184</v>
      </c>
      <c r="N147" s="117">
        <v>153</v>
      </c>
      <c r="O147" s="77"/>
      <c r="P147" s="77"/>
      <c r="Q147" s="77"/>
      <c r="R147" s="77"/>
    </row>
    <row r="148" spans="2:18" x14ac:dyDescent="0.2">
      <c r="B148" s="87">
        <f t="shared" si="2"/>
        <v>41774</v>
      </c>
      <c r="C148" s="111"/>
      <c r="D148" s="111"/>
      <c r="E148" s="111">
        <v>0</v>
      </c>
      <c r="F148" s="111">
        <v>0</v>
      </c>
      <c r="G148" s="111">
        <v>0</v>
      </c>
      <c r="H148" s="111">
        <v>0</v>
      </c>
      <c r="I148" s="111"/>
      <c r="J148" s="111"/>
      <c r="K148" s="112">
        <v>0</v>
      </c>
      <c r="L148" s="112">
        <v>0</v>
      </c>
      <c r="M148" s="118">
        <v>374</v>
      </c>
      <c r="N148" s="117">
        <v>177</v>
      </c>
      <c r="O148" s="77"/>
      <c r="P148" s="77"/>
      <c r="Q148" s="77"/>
      <c r="R148" s="77"/>
    </row>
    <row r="149" spans="2:18" x14ac:dyDescent="0.2">
      <c r="B149" s="87">
        <f t="shared" si="2"/>
        <v>41775</v>
      </c>
      <c r="C149" s="111"/>
      <c r="D149" s="111"/>
      <c r="E149" s="111">
        <v>0</v>
      </c>
      <c r="F149" s="111">
        <v>0</v>
      </c>
      <c r="G149" s="111">
        <v>0</v>
      </c>
      <c r="H149" s="111">
        <v>0</v>
      </c>
      <c r="I149" s="111"/>
      <c r="J149" s="111"/>
      <c r="K149" s="112">
        <v>0</v>
      </c>
      <c r="L149" s="112">
        <v>0</v>
      </c>
      <c r="M149" s="118">
        <v>157</v>
      </c>
      <c r="N149" s="117">
        <v>141</v>
      </c>
      <c r="O149" s="77"/>
      <c r="P149" s="77"/>
      <c r="Q149" s="77"/>
      <c r="R149" s="77"/>
    </row>
    <row r="150" spans="2:18" x14ac:dyDescent="0.2">
      <c r="B150" s="87">
        <f t="shared" si="2"/>
        <v>41776</v>
      </c>
      <c r="C150" s="111"/>
      <c r="D150" s="111"/>
      <c r="E150" s="111">
        <v>0</v>
      </c>
      <c r="F150" s="111">
        <v>0</v>
      </c>
      <c r="G150" s="111">
        <v>0</v>
      </c>
      <c r="H150" s="111">
        <v>0</v>
      </c>
      <c r="I150" s="111"/>
      <c r="J150" s="111"/>
      <c r="K150" s="112">
        <v>0</v>
      </c>
      <c r="L150" s="112">
        <v>0</v>
      </c>
      <c r="M150" s="118">
        <v>97</v>
      </c>
      <c r="N150" s="117">
        <v>92</v>
      </c>
      <c r="O150" s="77"/>
      <c r="P150" s="77"/>
      <c r="Q150" s="77"/>
      <c r="R150" s="77"/>
    </row>
    <row r="151" spans="2:18" x14ac:dyDescent="0.2">
      <c r="B151" s="87">
        <f t="shared" si="2"/>
        <v>41777</v>
      </c>
      <c r="C151" s="111"/>
      <c r="D151" s="111"/>
      <c r="E151" s="111">
        <v>0</v>
      </c>
      <c r="F151" s="111">
        <v>0</v>
      </c>
      <c r="G151" s="111">
        <v>0</v>
      </c>
      <c r="H151" s="111">
        <v>0</v>
      </c>
      <c r="I151" s="111"/>
      <c r="J151" s="111"/>
      <c r="K151" s="112">
        <v>0</v>
      </c>
      <c r="L151" s="112">
        <v>0</v>
      </c>
      <c r="M151" s="118">
        <v>31</v>
      </c>
      <c r="N151" s="117">
        <v>31</v>
      </c>
      <c r="O151" s="77"/>
      <c r="P151" s="77"/>
      <c r="Q151" s="77"/>
      <c r="R151" s="77"/>
    </row>
    <row r="152" spans="2:18" x14ac:dyDescent="0.2">
      <c r="B152" s="87">
        <f t="shared" si="2"/>
        <v>41778</v>
      </c>
      <c r="C152" s="111"/>
      <c r="D152" s="111"/>
      <c r="E152" s="111">
        <v>0</v>
      </c>
      <c r="F152" s="111">
        <v>0</v>
      </c>
      <c r="G152" s="111">
        <v>0</v>
      </c>
      <c r="H152" s="111">
        <v>0</v>
      </c>
      <c r="I152" s="111"/>
      <c r="J152" s="111"/>
      <c r="K152" s="112">
        <v>0</v>
      </c>
      <c r="L152" s="112">
        <v>0</v>
      </c>
      <c r="M152" s="118">
        <v>173</v>
      </c>
      <c r="N152" s="117">
        <v>157</v>
      </c>
      <c r="O152" s="77"/>
      <c r="P152" s="77"/>
      <c r="Q152" s="77"/>
      <c r="R152" s="77"/>
    </row>
    <row r="153" spans="2:18" x14ac:dyDescent="0.2">
      <c r="B153" s="87">
        <f t="shared" si="2"/>
        <v>41779</v>
      </c>
      <c r="C153" s="111"/>
      <c r="D153" s="111"/>
      <c r="E153" s="111">
        <v>0</v>
      </c>
      <c r="F153" s="111">
        <v>0</v>
      </c>
      <c r="G153" s="111">
        <v>0</v>
      </c>
      <c r="H153" s="111">
        <v>0</v>
      </c>
      <c r="I153" s="111"/>
      <c r="J153" s="111"/>
      <c r="K153" s="112">
        <v>0</v>
      </c>
      <c r="L153" s="112">
        <v>0</v>
      </c>
      <c r="M153" s="118">
        <v>132</v>
      </c>
      <c r="N153" s="117">
        <v>120</v>
      </c>
      <c r="O153" s="77"/>
      <c r="P153" s="77"/>
      <c r="Q153" s="77"/>
      <c r="R153" s="77"/>
    </row>
    <row r="154" spans="2:18" x14ac:dyDescent="0.2">
      <c r="B154" s="87">
        <f t="shared" si="2"/>
        <v>41780</v>
      </c>
      <c r="C154" s="111"/>
      <c r="D154" s="111"/>
      <c r="E154" s="111">
        <v>0</v>
      </c>
      <c r="F154" s="111">
        <v>0</v>
      </c>
      <c r="G154" s="111">
        <v>0</v>
      </c>
      <c r="H154" s="111">
        <v>0</v>
      </c>
      <c r="I154" s="111"/>
      <c r="J154" s="111"/>
      <c r="K154" s="112">
        <v>0</v>
      </c>
      <c r="L154" s="112">
        <v>0</v>
      </c>
      <c r="M154" s="118">
        <v>166</v>
      </c>
      <c r="N154" s="117">
        <v>136</v>
      </c>
      <c r="O154" s="77"/>
      <c r="P154" s="77"/>
      <c r="Q154" s="77"/>
      <c r="R154" s="77"/>
    </row>
    <row r="155" spans="2:18" x14ac:dyDescent="0.2">
      <c r="B155" s="87">
        <f t="shared" si="2"/>
        <v>41781</v>
      </c>
      <c r="C155" s="111"/>
      <c r="D155" s="111"/>
      <c r="E155" s="111">
        <v>0</v>
      </c>
      <c r="F155" s="111">
        <v>0</v>
      </c>
      <c r="G155" s="111">
        <v>4.4172932330827065E-2</v>
      </c>
      <c r="H155" s="111">
        <v>4.4172932330827065E-2</v>
      </c>
      <c r="I155" s="111"/>
      <c r="J155" s="111"/>
      <c r="K155" s="112">
        <v>1.9187950846185492E-3</v>
      </c>
      <c r="L155" s="112">
        <v>1.9187950846185492E-3</v>
      </c>
      <c r="M155" s="118">
        <v>127</v>
      </c>
      <c r="N155" s="117">
        <v>120</v>
      </c>
      <c r="O155" s="77"/>
      <c r="P155" s="77"/>
      <c r="Q155" s="77"/>
      <c r="R155" s="77"/>
    </row>
    <row r="156" spans="2:18" x14ac:dyDescent="0.2">
      <c r="B156" s="87">
        <f t="shared" si="2"/>
        <v>41782</v>
      </c>
      <c r="C156" s="111"/>
      <c r="D156" s="111"/>
      <c r="E156" s="111">
        <v>0</v>
      </c>
      <c r="F156" s="111">
        <v>0</v>
      </c>
      <c r="G156" s="111">
        <v>0</v>
      </c>
      <c r="H156" s="111">
        <v>0</v>
      </c>
      <c r="I156" s="111"/>
      <c r="J156" s="111"/>
      <c r="K156" s="112">
        <v>0</v>
      </c>
      <c r="L156" s="112">
        <v>0</v>
      </c>
      <c r="M156" s="118">
        <v>107</v>
      </c>
      <c r="N156" s="117">
        <v>98</v>
      </c>
      <c r="O156" s="77"/>
      <c r="P156" s="77"/>
      <c r="Q156" s="77"/>
      <c r="R156" s="77"/>
    </row>
    <row r="157" spans="2:18" x14ac:dyDescent="0.2">
      <c r="B157" s="87">
        <f t="shared" si="2"/>
        <v>41783</v>
      </c>
      <c r="C157" s="111"/>
      <c r="D157" s="111"/>
      <c r="E157" s="111">
        <v>1.1562819069130688E-2</v>
      </c>
      <c r="F157" s="111">
        <v>1.1562819069130688E-2</v>
      </c>
      <c r="G157" s="111">
        <v>3.643724696356275E-2</v>
      </c>
      <c r="H157" s="111">
        <v>3.643724696356275E-2</v>
      </c>
      <c r="I157" s="111"/>
      <c r="J157" s="111"/>
      <c r="K157" s="112">
        <v>1.264332080306756E-2</v>
      </c>
      <c r="L157" s="112">
        <v>1.264332080306756E-2</v>
      </c>
      <c r="M157" s="118">
        <v>115</v>
      </c>
      <c r="N157" s="117">
        <v>85</v>
      </c>
      <c r="O157" s="77"/>
      <c r="P157" s="77"/>
      <c r="Q157" s="77"/>
      <c r="R157" s="77"/>
    </row>
    <row r="158" spans="2:18" x14ac:dyDescent="0.2">
      <c r="B158" s="87">
        <f t="shared" si="2"/>
        <v>41784</v>
      </c>
      <c r="C158" s="111"/>
      <c r="D158" s="111"/>
      <c r="E158" s="111">
        <v>0</v>
      </c>
      <c r="F158" s="111">
        <v>0</v>
      </c>
      <c r="G158" s="111">
        <v>0</v>
      </c>
      <c r="H158" s="111">
        <v>0</v>
      </c>
      <c r="I158" s="111"/>
      <c r="J158" s="111"/>
      <c r="K158" s="112">
        <v>0</v>
      </c>
      <c r="L158" s="112">
        <v>0</v>
      </c>
      <c r="M158" s="118">
        <v>47</v>
      </c>
      <c r="N158" s="117">
        <v>46</v>
      </c>
      <c r="O158" s="77"/>
      <c r="P158" s="77"/>
      <c r="Q158" s="77"/>
      <c r="R158" s="77"/>
    </row>
    <row r="159" spans="2:18" x14ac:dyDescent="0.2">
      <c r="B159" s="87">
        <f t="shared" si="2"/>
        <v>41785</v>
      </c>
      <c r="C159" s="111"/>
      <c r="D159" s="111"/>
      <c r="E159" s="111">
        <v>8.3782834368033837E-3</v>
      </c>
      <c r="F159" s="111">
        <v>8.3782834368033837E-3</v>
      </c>
      <c r="G159" s="111">
        <v>0</v>
      </c>
      <c r="H159" s="111">
        <v>0</v>
      </c>
      <c r="I159" s="111"/>
      <c r="J159" s="111"/>
      <c r="K159" s="112">
        <v>8.0143454270810762E-3</v>
      </c>
      <c r="L159" s="112">
        <v>8.0143454270810762E-3</v>
      </c>
      <c r="M159" s="118">
        <v>159</v>
      </c>
      <c r="N159" s="117">
        <v>127</v>
      </c>
      <c r="O159" s="77"/>
      <c r="P159" s="77"/>
      <c r="Q159" s="77"/>
      <c r="R159" s="77"/>
    </row>
    <row r="160" spans="2:18" x14ac:dyDescent="0.2">
      <c r="B160" s="87">
        <f t="shared" si="2"/>
        <v>41786</v>
      </c>
      <c r="C160" s="111"/>
      <c r="D160" s="111"/>
      <c r="E160" s="111">
        <v>1.262323660443143E-2</v>
      </c>
      <c r="F160" s="111">
        <v>1.262323660443143E-2</v>
      </c>
      <c r="G160" s="111">
        <v>0</v>
      </c>
      <c r="H160" s="111">
        <v>0</v>
      </c>
      <c r="I160" s="111"/>
      <c r="J160" s="111"/>
      <c r="K160" s="112">
        <v>1.2074905237902327E-2</v>
      </c>
      <c r="L160" s="112">
        <v>1.2074905237902327E-2</v>
      </c>
      <c r="M160" s="118">
        <v>226</v>
      </c>
      <c r="N160" s="117">
        <v>164</v>
      </c>
      <c r="O160" s="77"/>
      <c r="P160" s="77"/>
      <c r="Q160" s="77"/>
      <c r="R160" s="77"/>
    </row>
    <row r="161" spans="2:18" x14ac:dyDescent="0.2">
      <c r="B161" s="87">
        <f t="shared" si="2"/>
        <v>41787</v>
      </c>
      <c r="C161" s="111"/>
      <c r="D161" s="111"/>
      <c r="E161" s="111">
        <v>0</v>
      </c>
      <c r="F161" s="111">
        <v>0</v>
      </c>
      <c r="G161" s="111">
        <v>0</v>
      </c>
      <c r="H161" s="111">
        <v>0</v>
      </c>
      <c r="I161" s="111"/>
      <c r="J161" s="111"/>
      <c r="K161" s="112">
        <v>0</v>
      </c>
      <c r="L161" s="112">
        <v>0</v>
      </c>
      <c r="M161" s="118">
        <v>265</v>
      </c>
      <c r="N161" s="117">
        <v>232</v>
      </c>
      <c r="O161" s="77"/>
      <c r="P161" s="77"/>
      <c r="Q161" s="77"/>
      <c r="R161" s="77"/>
    </row>
    <row r="162" spans="2:18" x14ac:dyDescent="0.2">
      <c r="B162" s="87">
        <f t="shared" si="2"/>
        <v>41788</v>
      </c>
      <c r="C162" s="111"/>
      <c r="D162" s="111"/>
      <c r="E162" s="111">
        <v>0</v>
      </c>
      <c r="F162" s="111">
        <v>0</v>
      </c>
      <c r="G162" s="111">
        <v>0</v>
      </c>
      <c r="H162" s="111">
        <v>0</v>
      </c>
      <c r="I162" s="111"/>
      <c r="J162" s="111"/>
      <c r="K162" s="112">
        <v>0</v>
      </c>
      <c r="L162" s="112">
        <v>0</v>
      </c>
      <c r="M162" s="118">
        <v>170</v>
      </c>
      <c r="N162" s="117">
        <v>143</v>
      </c>
      <c r="O162" s="77"/>
      <c r="P162" s="77"/>
      <c r="Q162" s="77"/>
      <c r="R162" s="77"/>
    </row>
    <row r="163" spans="2:18" x14ac:dyDescent="0.2">
      <c r="B163" s="87">
        <f t="shared" si="2"/>
        <v>41789</v>
      </c>
      <c r="C163" s="111"/>
      <c r="D163" s="111"/>
      <c r="E163" s="111">
        <v>0</v>
      </c>
      <c r="F163" s="111">
        <v>0</v>
      </c>
      <c r="G163" s="111">
        <v>0</v>
      </c>
      <c r="H163" s="111">
        <v>0</v>
      </c>
      <c r="I163" s="111"/>
      <c r="J163" s="111"/>
      <c r="K163" s="112">
        <v>0</v>
      </c>
      <c r="L163" s="112">
        <v>0</v>
      </c>
      <c r="M163" s="118">
        <v>112</v>
      </c>
      <c r="N163" s="117">
        <v>109</v>
      </c>
      <c r="O163" s="77"/>
      <c r="P163" s="77"/>
      <c r="Q163" s="77"/>
      <c r="R163" s="77"/>
    </row>
    <row r="164" spans="2:18" x14ac:dyDescent="0.2">
      <c r="B164" s="87">
        <f t="shared" si="2"/>
        <v>41790</v>
      </c>
      <c r="C164" s="111"/>
      <c r="D164" s="111"/>
      <c r="E164" s="111">
        <v>0</v>
      </c>
      <c r="F164" s="111">
        <v>0</v>
      </c>
      <c r="G164" s="111">
        <v>0</v>
      </c>
      <c r="H164" s="111">
        <v>0</v>
      </c>
      <c r="I164" s="111"/>
      <c r="J164" s="111"/>
      <c r="K164" s="112">
        <v>0</v>
      </c>
      <c r="L164" s="112">
        <v>0</v>
      </c>
      <c r="M164" s="118">
        <v>87</v>
      </c>
      <c r="N164" s="117">
        <v>80</v>
      </c>
      <c r="O164" s="77"/>
      <c r="P164" s="77"/>
      <c r="Q164" s="77"/>
      <c r="R164" s="77"/>
    </row>
    <row r="165" spans="2:18" x14ac:dyDescent="0.2">
      <c r="B165" s="87">
        <f t="shared" si="2"/>
        <v>41791</v>
      </c>
      <c r="C165" s="111"/>
      <c r="D165" s="111"/>
      <c r="E165" s="111">
        <v>8.1878679041487608E-3</v>
      </c>
      <c r="F165" s="111">
        <v>8.1878679041487608E-3</v>
      </c>
      <c r="G165" s="111">
        <v>0</v>
      </c>
      <c r="H165" s="111">
        <v>0</v>
      </c>
      <c r="I165" s="111"/>
      <c r="J165" s="111"/>
      <c r="K165" s="112">
        <v>7.8322012128292338E-3</v>
      </c>
      <c r="L165" s="112">
        <v>7.8322012128292338E-3</v>
      </c>
      <c r="M165" s="118">
        <v>171</v>
      </c>
      <c r="N165" s="117">
        <v>83</v>
      </c>
      <c r="O165" s="77"/>
      <c r="P165" s="77"/>
      <c r="Q165" s="77"/>
      <c r="R165" s="77"/>
    </row>
    <row r="166" spans="2:18" x14ac:dyDescent="0.2">
      <c r="B166" s="87">
        <f t="shared" si="2"/>
        <v>41792</v>
      </c>
      <c r="C166" s="111"/>
      <c r="D166" s="111"/>
      <c r="E166" s="111">
        <v>0</v>
      </c>
      <c r="F166" s="111">
        <v>0</v>
      </c>
      <c r="G166" s="111">
        <v>0</v>
      </c>
      <c r="H166" s="111">
        <v>0</v>
      </c>
      <c r="I166" s="111"/>
      <c r="J166" s="111"/>
      <c r="K166" s="112">
        <v>0</v>
      </c>
      <c r="L166" s="112">
        <v>0</v>
      </c>
      <c r="M166" s="118">
        <v>203</v>
      </c>
      <c r="N166" s="117">
        <v>178</v>
      </c>
      <c r="O166" s="77"/>
      <c r="P166" s="77"/>
      <c r="Q166" s="77"/>
      <c r="R166" s="77"/>
    </row>
    <row r="167" spans="2:18" x14ac:dyDescent="0.2">
      <c r="B167" s="87">
        <f t="shared" si="2"/>
        <v>41793</v>
      </c>
      <c r="C167" s="111"/>
      <c r="D167" s="111"/>
      <c r="E167" s="111">
        <v>0</v>
      </c>
      <c r="F167" s="111">
        <v>0</v>
      </c>
      <c r="G167" s="111">
        <v>0</v>
      </c>
      <c r="H167" s="111">
        <v>0</v>
      </c>
      <c r="I167" s="111"/>
      <c r="J167" s="111"/>
      <c r="K167" s="112">
        <v>0</v>
      </c>
      <c r="L167" s="112">
        <v>0</v>
      </c>
      <c r="M167" s="118">
        <v>259</v>
      </c>
      <c r="N167" s="117">
        <v>205</v>
      </c>
      <c r="O167" s="77"/>
      <c r="P167" s="77"/>
      <c r="Q167" s="77"/>
      <c r="R167" s="77"/>
    </row>
    <row r="168" spans="2:18" x14ac:dyDescent="0.2">
      <c r="B168" s="87">
        <f t="shared" si="2"/>
        <v>41794</v>
      </c>
      <c r="C168" s="111"/>
      <c r="D168" s="111"/>
      <c r="E168" s="111">
        <v>0</v>
      </c>
      <c r="F168" s="111">
        <v>0</v>
      </c>
      <c r="G168" s="111">
        <v>0</v>
      </c>
      <c r="H168" s="111">
        <v>0</v>
      </c>
      <c r="I168" s="111"/>
      <c r="J168" s="111"/>
      <c r="K168" s="112">
        <v>0</v>
      </c>
      <c r="L168" s="112">
        <v>0</v>
      </c>
      <c r="M168" s="118">
        <v>188</v>
      </c>
      <c r="N168" s="117">
        <v>145</v>
      </c>
      <c r="O168" s="77"/>
      <c r="P168" s="77"/>
      <c r="Q168" s="77"/>
      <c r="R168" s="77"/>
    </row>
    <row r="169" spans="2:18" x14ac:dyDescent="0.2">
      <c r="B169" s="87">
        <f t="shared" si="2"/>
        <v>41795</v>
      </c>
      <c r="C169" s="111"/>
      <c r="D169" s="111"/>
      <c r="E169" s="111">
        <v>0</v>
      </c>
      <c r="F169" s="111">
        <v>0</v>
      </c>
      <c r="G169" s="111">
        <v>0</v>
      </c>
      <c r="H169" s="111">
        <v>0</v>
      </c>
      <c r="I169" s="111"/>
      <c r="J169" s="111"/>
      <c r="K169" s="112">
        <v>0</v>
      </c>
      <c r="L169" s="112">
        <v>0</v>
      </c>
      <c r="M169" s="118">
        <v>193</v>
      </c>
      <c r="N169" s="117">
        <v>164</v>
      </c>
      <c r="O169" s="77"/>
      <c r="P169" s="77"/>
      <c r="Q169" s="77"/>
      <c r="R169" s="77"/>
    </row>
    <row r="170" spans="2:18" x14ac:dyDescent="0.2">
      <c r="B170" s="87">
        <f t="shared" si="2"/>
        <v>41796</v>
      </c>
      <c r="C170" s="111"/>
      <c r="D170" s="111"/>
      <c r="E170" s="111">
        <v>0</v>
      </c>
      <c r="F170" s="111">
        <v>0</v>
      </c>
      <c r="G170" s="111">
        <v>0</v>
      </c>
      <c r="H170" s="111">
        <v>0</v>
      </c>
      <c r="I170" s="111"/>
      <c r="J170" s="111"/>
      <c r="K170" s="112">
        <v>0</v>
      </c>
      <c r="L170" s="112">
        <v>0</v>
      </c>
      <c r="M170" s="118">
        <v>134</v>
      </c>
      <c r="N170" s="117">
        <v>125</v>
      </c>
      <c r="O170" s="77"/>
      <c r="P170" s="77"/>
      <c r="Q170" s="77"/>
      <c r="R170" s="77"/>
    </row>
    <row r="171" spans="2:18" x14ac:dyDescent="0.2">
      <c r="B171" s="87">
        <f t="shared" si="2"/>
        <v>41797</v>
      </c>
      <c r="C171" s="111"/>
      <c r="D171" s="111"/>
      <c r="E171" s="111">
        <v>0</v>
      </c>
      <c r="F171" s="111">
        <v>0</v>
      </c>
      <c r="G171" s="111">
        <v>0</v>
      </c>
      <c r="H171" s="111">
        <v>0</v>
      </c>
      <c r="I171" s="111"/>
      <c r="J171" s="111"/>
      <c r="K171" s="112">
        <v>0</v>
      </c>
      <c r="L171" s="112">
        <v>0</v>
      </c>
      <c r="M171" s="118">
        <v>157</v>
      </c>
      <c r="N171" s="117">
        <v>141</v>
      </c>
      <c r="O171" s="77"/>
      <c r="P171" s="77"/>
      <c r="Q171" s="77"/>
      <c r="R171" s="77"/>
    </row>
    <row r="172" spans="2:18" x14ac:dyDescent="0.2">
      <c r="B172" s="87">
        <f t="shared" si="2"/>
        <v>41798</v>
      </c>
      <c r="C172" s="111"/>
      <c r="D172" s="111"/>
      <c r="E172" s="111">
        <v>0</v>
      </c>
      <c r="F172" s="111">
        <v>0</v>
      </c>
      <c r="G172" s="111">
        <v>0</v>
      </c>
      <c r="H172" s="111">
        <v>0</v>
      </c>
      <c r="I172" s="111"/>
      <c r="J172" s="111"/>
      <c r="K172" s="112">
        <v>0</v>
      </c>
      <c r="L172" s="112">
        <v>0</v>
      </c>
      <c r="M172" s="118">
        <v>57</v>
      </c>
      <c r="N172" s="117">
        <v>51</v>
      </c>
      <c r="O172" s="77"/>
      <c r="P172" s="77"/>
      <c r="Q172" s="77"/>
      <c r="R172" s="77"/>
    </row>
    <row r="173" spans="2:18" x14ac:dyDescent="0.2">
      <c r="B173" s="87">
        <f t="shared" si="2"/>
        <v>41799</v>
      </c>
      <c r="C173" s="111"/>
      <c r="D173" s="111"/>
      <c r="E173" s="111">
        <v>1.1162289845270965E-3</v>
      </c>
      <c r="F173" s="111">
        <v>1.1162289845270965E-3</v>
      </c>
      <c r="G173" s="111">
        <v>0</v>
      </c>
      <c r="H173" s="111">
        <v>0</v>
      </c>
      <c r="I173" s="111"/>
      <c r="J173" s="111"/>
      <c r="K173" s="112">
        <v>1.06774194561425E-3</v>
      </c>
      <c r="L173" s="112">
        <v>1.06774194561425E-3</v>
      </c>
      <c r="M173" s="118">
        <v>130</v>
      </c>
      <c r="N173" s="117">
        <v>43</v>
      </c>
      <c r="O173" s="77"/>
      <c r="P173" s="77"/>
      <c r="Q173" s="77"/>
      <c r="R173" s="77"/>
    </row>
    <row r="174" spans="2:18" x14ac:dyDescent="0.2">
      <c r="B174" s="87">
        <f t="shared" si="2"/>
        <v>41800</v>
      </c>
      <c r="C174" s="111"/>
      <c r="D174" s="111"/>
      <c r="E174" s="111">
        <v>0</v>
      </c>
      <c r="F174" s="111">
        <v>0</v>
      </c>
      <c r="G174" s="111">
        <v>0</v>
      </c>
      <c r="H174" s="111">
        <v>0</v>
      </c>
      <c r="I174" s="111"/>
      <c r="J174" s="111"/>
      <c r="K174" s="112">
        <v>0</v>
      </c>
      <c r="L174" s="112">
        <v>0</v>
      </c>
      <c r="M174" s="118">
        <v>289</v>
      </c>
      <c r="N174" s="117">
        <v>224</v>
      </c>
      <c r="O174" s="77"/>
      <c r="P174" s="77"/>
      <c r="Q174" s="77"/>
      <c r="R174" s="77"/>
    </row>
    <row r="175" spans="2:18" x14ac:dyDescent="0.2">
      <c r="B175" s="87">
        <f t="shared" si="2"/>
        <v>41801</v>
      </c>
      <c r="C175" s="111"/>
      <c r="D175" s="111"/>
      <c r="E175" s="111">
        <v>0</v>
      </c>
      <c r="F175" s="111">
        <v>0</v>
      </c>
      <c r="G175" s="111">
        <v>0</v>
      </c>
      <c r="H175" s="111">
        <v>0</v>
      </c>
      <c r="I175" s="111"/>
      <c r="J175" s="111"/>
      <c r="K175" s="112">
        <v>0</v>
      </c>
      <c r="L175" s="112">
        <v>0</v>
      </c>
      <c r="M175" s="118">
        <v>187</v>
      </c>
      <c r="N175" s="117">
        <v>155</v>
      </c>
      <c r="O175" s="77"/>
      <c r="P175" s="77"/>
      <c r="Q175" s="77"/>
      <c r="R175" s="77"/>
    </row>
    <row r="176" spans="2:18" x14ac:dyDescent="0.2">
      <c r="B176" s="87">
        <f t="shared" si="2"/>
        <v>41802</v>
      </c>
      <c r="C176" s="111"/>
      <c r="D176" s="111"/>
      <c r="E176" s="111">
        <v>0</v>
      </c>
      <c r="F176" s="111">
        <v>0</v>
      </c>
      <c r="G176" s="111">
        <v>0</v>
      </c>
      <c r="H176" s="111">
        <v>0</v>
      </c>
      <c r="I176" s="111"/>
      <c r="J176" s="111"/>
      <c r="K176" s="112">
        <v>0</v>
      </c>
      <c r="L176" s="112">
        <v>0</v>
      </c>
      <c r="M176" s="118">
        <v>178</v>
      </c>
      <c r="N176" s="117">
        <v>155</v>
      </c>
      <c r="O176" s="77"/>
      <c r="P176" s="77"/>
      <c r="Q176" s="77"/>
      <c r="R176" s="77"/>
    </row>
    <row r="177" spans="2:18" x14ac:dyDescent="0.2">
      <c r="B177" s="87">
        <f t="shared" si="2"/>
        <v>41803</v>
      </c>
      <c r="C177" s="111"/>
      <c r="D177" s="111"/>
      <c r="E177" s="111">
        <v>0</v>
      </c>
      <c r="F177" s="111">
        <v>0</v>
      </c>
      <c r="G177" s="111">
        <v>0</v>
      </c>
      <c r="H177" s="111">
        <v>0</v>
      </c>
      <c r="I177" s="111"/>
      <c r="J177" s="111"/>
      <c r="K177" s="112">
        <v>0</v>
      </c>
      <c r="L177" s="112">
        <v>0</v>
      </c>
      <c r="M177" s="118">
        <v>206</v>
      </c>
      <c r="N177" s="117">
        <v>175</v>
      </c>
      <c r="O177" s="77"/>
      <c r="P177" s="77"/>
      <c r="Q177" s="77"/>
      <c r="R177" s="77"/>
    </row>
    <row r="178" spans="2:18" x14ac:dyDescent="0.2">
      <c r="B178" s="87">
        <f t="shared" si="2"/>
        <v>41804</v>
      </c>
      <c r="C178" s="111"/>
      <c r="D178" s="111"/>
      <c r="E178" s="111">
        <v>0</v>
      </c>
      <c r="F178" s="111">
        <v>0</v>
      </c>
      <c r="G178" s="111">
        <v>0</v>
      </c>
      <c r="H178" s="111">
        <v>0</v>
      </c>
      <c r="I178" s="111"/>
      <c r="J178" s="111"/>
      <c r="K178" s="112">
        <v>0</v>
      </c>
      <c r="L178" s="112">
        <v>0</v>
      </c>
      <c r="M178" s="118">
        <v>144</v>
      </c>
      <c r="N178" s="117">
        <v>108</v>
      </c>
      <c r="O178" s="77"/>
      <c r="P178" s="77"/>
      <c r="Q178" s="77"/>
      <c r="R178" s="77"/>
    </row>
    <row r="179" spans="2:18" x14ac:dyDescent="0.2">
      <c r="B179" s="87">
        <f t="shared" si="2"/>
        <v>41805</v>
      </c>
      <c r="C179" s="111"/>
      <c r="D179" s="111"/>
      <c r="E179" s="111">
        <v>8.1681697455982822E-3</v>
      </c>
      <c r="F179" s="111">
        <v>8.1681697455982822E-3</v>
      </c>
      <c r="G179" s="111">
        <v>0</v>
      </c>
      <c r="H179" s="111">
        <v>0</v>
      </c>
      <c r="I179" s="111"/>
      <c r="J179" s="111"/>
      <c r="K179" s="112">
        <v>7.8133587079066286E-3</v>
      </c>
      <c r="L179" s="112">
        <v>7.8133587079066286E-3</v>
      </c>
      <c r="M179" s="118">
        <v>73</v>
      </c>
      <c r="N179" s="117">
        <v>67</v>
      </c>
      <c r="O179" s="77"/>
      <c r="P179" s="77"/>
      <c r="Q179" s="77"/>
      <c r="R179" s="77"/>
    </row>
    <row r="180" spans="2:18" x14ac:dyDescent="0.2">
      <c r="B180" s="87">
        <f t="shared" si="2"/>
        <v>41806</v>
      </c>
      <c r="C180" s="111"/>
      <c r="D180" s="111"/>
      <c r="E180" s="111">
        <v>0</v>
      </c>
      <c r="F180" s="111">
        <v>0</v>
      </c>
      <c r="G180" s="111">
        <v>0</v>
      </c>
      <c r="H180" s="111">
        <v>0</v>
      </c>
      <c r="I180" s="111"/>
      <c r="J180" s="111"/>
      <c r="K180" s="112">
        <v>0</v>
      </c>
      <c r="L180" s="112">
        <v>0</v>
      </c>
      <c r="M180" s="118">
        <v>197</v>
      </c>
      <c r="N180" s="117">
        <v>147</v>
      </c>
      <c r="O180" s="77"/>
      <c r="P180" s="77"/>
      <c r="Q180" s="77"/>
      <c r="R180" s="77"/>
    </row>
    <row r="181" spans="2:18" x14ac:dyDescent="0.2">
      <c r="B181" s="87">
        <f t="shared" si="2"/>
        <v>41807</v>
      </c>
      <c r="C181" s="111"/>
      <c r="D181" s="111"/>
      <c r="E181" s="111">
        <v>0</v>
      </c>
      <c r="F181" s="111">
        <v>0</v>
      </c>
      <c r="G181" s="111">
        <v>0</v>
      </c>
      <c r="H181" s="111">
        <v>0</v>
      </c>
      <c r="I181" s="111"/>
      <c r="J181" s="111"/>
      <c r="K181" s="112">
        <v>0</v>
      </c>
      <c r="L181" s="112">
        <v>0</v>
      </c>
      <c r="M181" s="118">
        <v>154</v>
      </c>
      <c r="N181" s="117">
        <v>149</v>
      </c>
      <c r="O181" s="77"/>
      <c r="P181" s="77"/>
      <c r="Q181" s="77"/>
      <c r="R181" s="77"/>
    </row>
    <row r="182" spans="2:18" x14ac:dyDescent="0.2">
      <c r="B182" s="87">
        <f t="shared" si="2"/>
        <v>41808</v>
      </c>
      <c r="C182" s="111"/>
      <c r="D182" s="111"/>
      <c r="E182" s="111">
        <v>0</v>
      </c>
      <c r="F182" s="111">
        <v>0</v>
      </c>
      <c r="G182" s="111">
        <v>0</v>
      </c>
      <c r="H182" s="111">
        <v>0</v>
      </c>
      <c r="I182" s="111"/>
      <c r="J182" s="111"/>
      <c r="K182" s="112">
        <v>0</v>
      </c>
      <c r="L182" s="112">
        <v>0</v>
      </c>
      <c r="M182" s="118">
        <v>176</v>
      </c>
      <c r="N182" s="117">
        <v>149</v>
      </c>
      <c r="O182" s="77"/>
      <c r="P182" s="77"/>
      <c r="Q182" s="77"/>
      <c r="R182" s="77"/>
    </row>
    <row r="183" spans="2:18" x14ac:dyDescent="0.2">
      <c r="B183" s="87">
        <f t="shared" si="2"/>
        <v>41809</v>
      </c>
      <c r="C183" s="111"/>
      <c r="D183" s="111"/>
      <c r="E183" s="111">
        <v>0</v>
      </c>
      <c r="F183" s="111">
        <v>0</v>
      </c>
      <c r="G183" s="111">
        <v>0</v>
      </c>
      <c r="H183" s="111">
        <v>0</v>
      </c>
      <c r="I183" s="111"/>
      <c r="J183" s="111"/>
      <c r="K183" s="112">
        <v>0</v>
      </c>
      <c r="L183" s="112">
        <v>0</v>
      </c>
      <c r="M183" s="118">
        <v>175</v>
      </c>
      <c r="N183" s="117">
        <v>159</v>
      </c>
      <c r="O183" s="77"/>
      <c r="P183" s="77"/>
      <c r="Q183" s="77"/>
      <c r="R183" s="77"/>
    </row>
    <row r="184" spans="2:18" x14ac:dyDescent="0.2">
      <c r="B184" s="87">
        <f t="shared" si="2"/>
        <v>41810</v>
      </c>
      <c r="C184" s="111"/>
      <c r="D184" s="111"/>
      <c r="E184" s="111">
        <v>0</v>
      </c>
      <c r="F184" s="111">
        <v>0</v>
      </c>
      <c r="G184" s="111">
        <v>0</v>
      </c>
      <c r="H184" s="111">
        <v>0</v>
      </c>
      <c r="I184" s="111"/>
      <c r="J184" s="111"/>
      <c r="K184" s="112">
        <v>0</v>
      </c>
      <c r="L184" s="112">
        <v>0</v>
      </c>
      <c r="M184" s="118">
        <v>134</v>
      </c>
      <c r="N184" s="117">
        <v>120</v>
      </c>
      <c r="O184" s="77"/>
      <c r="P184" s="77"/>
      <c r="Q184" s="77"/>
      <c r="R184" s="77"/>
    </row>
    <row r="185" spans="2:18" x14ac:dyDescent="0.2">
      <c r="B185" s="87">
        <f t="shared" si="2"/>
        <v>41811</v>
      </c>
      <c r="C185" s="111"/>
      <c r="D185" s="111"/>
      <c r="E185" s="111">
        <v>4.494463175934103E-3</v>
      </c>
      <c r="F185" s="111">
        <v>4.494463175934103E-3</v>
      </c>
      <c r="G185" s="111">
        <v>0</v>
      </c>
      <c r="H185" s="111">
        <v>0</v>
      </c>
      <c r="I185" s="111"/>
      <c r="J185" s="111"/>
      <c r="K185" s="112">
        <v>4.2992315398409061E-3</v>
      </c>
      <c r="L185" s="112">
        <v>4.2992315398409061E-3</v>
      </c>
      <c r="M185" s="118">
        <v>62</v>
      </c>
      <c r="N185" s="117">
        <v>61</v>
      </c>
      <c r="O185" s="77"/>
      <c r="P185" s="77"/>
      <c r="Q185" s="77"/>
      <c r="R185" s="77"/>
    </row>
    <row r="186" spans="2:18" x14ac:dyDescent="0.2">
      <c r="B186" s="87">
        <f t="shared" si="2"/>
        <v>41812</v>
      </c>
      <c r="C186" s="111"/>
      <c r="D186" s="111"/>
      <c r="E186" s="111">
        <v>0</v>
      </c>
      <c r="F186" s="111">
        <v>0</v>
      </c>
      <c r="G186" s="111">
        <v>0</v>
      </c>
      <c r="H186" s="111">
        <v>0</v>
      </c>
      <c r="I186" s="111"/>
      <c r="J186" s="111"/>
      <c r="K186" s="112">
        <v>0</v>
      </c>
      <c r="L186" s="112">
        <v>0</v>
      </c>
      <c r="M186" s="118">
        <v>39</v>
      </c>
      <c r="N186" s="117">
        <v>37</v>
      </c>
      <c r="O186" s="77"/>
      <c r="P186" s="77"/>
      <c r="Q186" s="77"/>
      <c r="R186" s="77"/>
    </row>
    <row r="187" spans="2:18" x14ac:dyDescent="0.2">
      <c r="B187" s="87">
        <f t="shared" si="2"/>
        <v>41813</v>
      </c>
      <c r="C187" s="111"/>
      <c r="D187" s="111"/>
      <c r="E187" s="111">
        <v>1.0289004816199765E-2</v>
      </c>
      <c r="F187" s="111">
        <v>1.0289004816199765E-2</v>
      </c>
      <c r="G187" s="111">
        <v>0</v>
      </c>
      <c r="H187" s="111">
        <v>0</v>
      </c>
      <c r="I187" s="111"/>
      <c r="J187" s="111"/>
      <c r="K187" s="112">
        <v>9.8420684045737034E-3</v>
      </c>
      <c r="L187" s="112">
        <v>9.8420684045737034E-3</v>
      </c>
      <c r="M187" s="118">
        <v>534</v>
      </c>
      <c r="N187" s="117">
        <v>191</v>
      </c>
      <c r="O187" s="77"/>
      <c r="P187" s="77"/>
      <c r="Q187" s="77"/>
      <c r="R187" s="77"/>
    </row>
    <row r="188" spans="2:18" x14ac:dyDescent="0.2">
      <c r="B188" s="87">
        <f t="shared" si="2"/>
        <v>41814</v>
      </c>
      <c r="C188" s="111"/>
      <c r="D188" s="111"/>
      <c r="E188" s="111">
        <v>2.8037045670180599E-2</v>
      </c>
      <c r="F188" s="111">
        <v>2.8037045670180599E-2</v>
      </c>
      <c r="G188" s="111">
        <v>0</v>
      </c>
      <c r="H188" s="111">
        <v>0</v>
      </c>
      <c r="I188" s="111"/>
      <c r="J188" s="111"/>
      <c r="K188" s="112">
        <v>2.681916533984028E-2</v>
      </c>
      <c r="L188" s="112">
        <v>2.681916533984028E-2</v>
      </c>
      <c r="M188" s="118">
        <v>1540</v>
      </c>
      <c r="N188" s="117">
        <v>330</v>
      </c>
      <c r="O188" s="77"/>
      <c r="P188" s="77"/>
      <c r="Q188" s="77"/>
      <c r="R188" s="77"/>
    </row>
    <row r="189" spans="2:18" x14ac:dyDescent="0.2">
      <c r="B189" s="87">
        <f t="shared" si="2"/>
        <v>41815</v>
      </c>
      <c r="C189" s="111"/>
      <c r="D189" s="111"/>
      <c r="E189" s="111">
        <v>0</v>
      </c>
      <c r="F189" s="111">
        <v>0</v>
      </c>
      <c r="G189" s="111">
        <v>0</v>
      </c>
      <c r="H189" s="111">
        <v>0</v>
      </c>
      <c r="I189" s="111"/>
      <c r="J189" s="111"/>
      <c r="K189" s="112">
        <v>0</v>
      </c>
      <c r="L189" s="112">
        <v>0</v>
      </c>
      <c r="M189" s="118">
        <v>320</v>
      </c>
      <c r="N189" s="117">
        <v>242</v>
      </c>
      <c r="O189" s="77"/>
      <c r="P189" s="77"/>
      <c r="Q189" s="77"/>
      <c r="R189" s="77"/>
    </row>
    <row r="190" spans="2:18" x14ac:dyDescent="0.2">
      <c r="B190" s="87">
        <f t="shared" si="2"/>
        <v>41816</v>
      </c>
      <c r="C190" s="111"/>
      <c r="D190" s="111"/>
      <c r="E190" s="111">
        <v>0</v>
      </c>
      <c r="F190" s="111">
        <v>0</v>
      </c>
      <c r="G190" s="111">
        <v>0</v>
      </c>
      <c r="H190" s="111">
        <v>0</v>
      </c>
      <c r="I190" s="111"/>
      <c r="J190" s="111"/>
      <c r="K190" s="112">
        <v>0</v>
      </c>
      <c r="L190" s="112">
        <v>0</v>
      </c>
      <c r="M190" s="118">
        <v>194</v>
      </c>
      <c r="N190" s="117">
        <v>155</v>
      </c>
      <c r="O190" s="77"/>
      <c r="P190" s="77"/>
      <c r="Q190" s="77"/>
      <c r="R190" s="77"/>
    </row>
    <row r="191" spans="2:18" x14ac:dyDescent="0.2">
      <c r="B191" s="87">
        <f t="shared" si="2"/>
        <v>41817</v>
      </c>
      <c r="C191" s="111"/>
      <c r="D191" s="111"/>
      <c r="E191" s="111">
        <v>0</v>
      </c>
      <c r="F191" s="111">
        <v>0</v>
      </c>
      <c r="G191" s="111">
        <v>0</v>
      </c>
      <c r="H191" s="111">
        <v>0</v>
      </c>
      <c r="I191" s="111"/>
      <c r="J191" s="111"/>
      <c r="K191" s="112">
        <v>0</v>
      </c>
      <c r="L191" s="112">
        <v>0</v>
      </c>
      <c r="M191" s="118">
        <v>236</v>
      </c>
      <c r="N191" s="117">
        <v>186</v>
      </c>
      <c r="O191" s="77"/>
      <c r="P191" s="77"/>
      <c r="Q191" s="77"/>
      <c r="R191" s="77"/>
    </row>
    <row r="192" spans="2:18" x14ac:dyDescent="0.2">
      <c r="B192" s="87">
        <f t="shared" si="2"/>
        <v>41818</v>
      </c>
      <c r="C192" s="111"/>
      <c r="D192" s="111"/>
      <c r="E192" s="111">
        <v>0</v>
      </c>
      <c r="F192" s="111">
        <v>0</v>
      </c>
      <c r="G192" s="111">
        <v>0</v>
      </c>
      <c r="H192" s="111">
        <v>0</v>
      </c>
      <c r="I192" s="111"/>
      <c r="J192" s="111"/>
      <c r="K192" s="112">
        <v>0</v>
      </c>
      <c r="L192" s="112">
        <v>0</v>
      </c>
      <c r="M192" s="118">
        <v>128</v>
      </c>
      <c r="N192" s="117">
        <v>96</v>
      </c>
      <c r="O192" s="77"/>
      <c r="P192" s="77"/>
      <c r="Q192" s="77"/>
      <c r="R192" s="77"/>
    </row>
    <row r="193" spans="2:18" x14ac:dyDescent="0.2">
      <c r="B193" s="87">
        <f t="shared" si="2"/>
        <v>41819</v>
      </c>
      <c r="C193" s="111"/>
      <c r="D193" s="111"/>
      <c r="E193" s="111">
        <v>1.1703989205409115E-2</v>
      </c>
      <c r="F193" s="111">
        <v>1.1703989205409115E-2</v>
      </c>
      <c r="G193" s="111">
        <v>0</v>
      </c>
      <c r="H193" s="111">
        <v>0</v>
      </c>
      <c r="I193" s="111"/>
      <c r="J193" s="111"/>
      <c r="K193" s="112">
        <v>1.119558834151412E-2</v>
      </c>
      <c r="L193" s="112">
        <v>1.119558834151412E-2</v>
      </c>
      <c r="M193" s="118">
        <v>172</v>
      </c>
      <c r="N193" s="117">
        <v>118</v>
      </c>
      <c r="O193" s="77"/>
      <c r="P193" s="77"/>
      <c r="Q193" s="77"/>
      <c r="R193" s="77"/>
    </row>
    <row r="194" spans="2:18" x14ac:dyDescent="0.2">
      <c r="B194" s="87">
        <f t="shared" si="2"/>
        <v>41820</v>
      </c>
      <c r="C194" s="111"/>
      <c r="D194" s="111"/>
      <c r="E194" s="111">
        <v>0</v>
      </c>
      <c r="F194" s="111">
        <v>0</v>
      </c>
      <c r="G194" s="111">
        <v>1.3157894736842105E-2</v>
      </c>
      <c r="H194" s="111">
        <v>1.3157894736842105E-2</v>
      </c>
      <c r="I194" s="111"/>
      <c r="J194" s="111"/>
      <c r="K194" s="112">
        <v>5.7155598265233381E-4</v>
      </c>
      <c r="L194" s="112">
        <v>5.7155598265233381E-4</v>
      </c>
      <c r="M194" s="118">
        <v>249</v>
      </c>
      <c r="N194" s="117">
        <v>180</v>
      </c>
      <c r="O194" s="77"/>
      <c r="P194" s="77"/>
      <c r="Q194" s="77"/>
      <c r="R194" s="77"/>
    </row>
    <row r="195" spans="2:18" x14ac:dyDescent="0.2">
      <c r="B195" s="87">
        <f t="shared" si="2"/>
        <v>41821</v>
      </c>
      <c r="C195" s="111"/>
      <c r="D195" s="111"/>
      <c r="E195" s="111">
        <v>0</v>
      </c>
      <c r="F195" s="111">
        <v>0</v>
      </c>
      <c r="G195" s="111">
        <v>0</v>
      </c>
      <c r="H195" s="111">
        <v>0</v>
      </c>
      <c r="I195" s="111"/>
      <c r="J195" s="111"/>
      <c r="K195" s="112">
        <v>0</v>
      </c>
      <c r="L195" s="112">
        <v>0</v>
      </c>
      <c r="M195" s="118">
        <v>157</v>
      </c>
      <c r="N195" s="117">
        <v>153</v>
      </c>
      <c r="O195" s="77"/>
      <c r="P195" s="77"/>
      <c r="Q195" s="77"/>
      <c r="R195" s="77"/>
    </row>
    <row r="196" spans="2:18" x14ac:dyDescent="0.2">
      <c r="B196" s="87">
        <f t="shared" si="2"/>
        <v>41822</v>
      </c>
      <c r="C196" s="111"/>
      <c r="D196" s="111"/>
      <c r="E196" s="111">
        <v>0</v>
      </c>
      <c r="F196" s="111">
        <v>0</v>
      </c>
      <c r="G196" s="111">
        <v>0</v>
      </c>
      <c r="H196" s="111">
        <v>0</v>
      </c>
      <c r="I196" s="111"/>
      <c r="J196" s="111"/>
      <c r="K196" s="112">
        <v>0</v>
      </c>
      <c r="L196" s="112">
        <v>0</v>
      </c>
      <c r="M196" s="118">
        <v>185</v>
      </c>
      <c r="N196" s="117">
        <v>163</v>
      </c>
      <c r="O196" s="77"/>
      <c r="P196" s="77"/>
      <c r="Q196" s="77"/>
      <c r="R196" s="77"/>
    </row>
    <row r="197" spans="2:18" x14ac:dyDescent="0.2">
      <c r="B197" s="87">
        <f t="shared" si="2"/>
        <v>41823</v>
      </c>
      <c r="C197" s="111"/>
      <c r="D197" s="111"/>
      <c r="E197" s="111">
        <v>0</v>
      </c>
      <c r="F197" s="111">
        <v>0</v>
      </c>
      <c r="G197" s="111">
        <v>0</v>
      </c>
      <c r="H197" s="111">
        <v>0</v>
      </c>
      <c r="I197" s="111"/>
      <c r="J197" s="111"/>
      <c r="K197" s="112">
        <v>0</v>
      </c>
      <c r="L197" s="112">
        <v>0</v>
      </c>
      <c r="M197" s="118">
        <v>406</v>
      </c>
      <c r="N197" s="117">
        <v>136</v>
      </c>
      <c r="O197" s="77"/>
      <c r="P197" s="77"/>
      <c r="Q197" s="77"/>
      <c r="R197" s="77"/>
    </row>
    <row r="198" spans="2:18" x14ac:dyDescent="0.2">
      <c r="B198" s="87">
        <f t="shared" si="2"/>
        <v>41824</v>
      </c>
      <c r="C198" s="111"/>
      <c r="D198" s="111"/>
      <c r="E198" s="111">
        <v>0</v>
      </c>
      <c r="F198" s="111">
        <v>0</v>
      </c>
      <c r="G198" s="111">
        <v>0</v>
      </c>
      <c r="H198" s="111">
        <v>0</v>
      </c>
      <c r="I198" s="111"/>
      <c r="J198" s="111"/>
      <c r="K198" s="112">
        <v>0</v>
      </c>
      <c r="L198" s="112">
        <v>0</v>
      </c>
      <c r="M198" s="118">
        <v>160</v>
      </c>
      <c r="N198" s="117">
        <v>145</v>
      </c>
      <c r="O198" s="77"/>
      <c r="P198" s="77"/>
      <c r="Q198" s="77"/>
      <c r="R198" s="77"/>
    </row>
    <row r="199" spans="2:18" x14ac:dyDescent="0.2">
      <c r="B199" s="87">
        <f t="shared" si="2"/>
        <v>41825</v>
      </c>
      <c r="C199" s="111"/>
      <c r="D199" s="111"/>
      <c r="E199" s="111">
        <v>0</v>
      </c>
      <c r="F199" s="111">
        <v>0</v>
      </c>
      <c r="G199" s="111">
        <v>0</v>
      </c>
      <c r="H199" s="111">
        <v>0</v>
      </c>
      <c r="I199" s="111"/>
      <c r="J199" s="111"/>
      <c r="K199" s="112">
        <v>0</v>
      </c>
      <c r="L199" s="112">
        <v>0</v>
      </c>
      <c r="M199" s="118">
        <v>72</v>
      </c>
      <c r="N199" s="117">
        <v>67</v>
      </c>
      <c r="O199" s="77"/>
      <c r="P199" s="77"/>
      <c r="Q199" s="77"/>
      <c r="R199" s="77"/>
    </row>
    <row r="200" spans="2:18" x14ac:dyDescent="0.2">
      <c r="B200" s="87">
        <f t="shared" si="2"/>
        <v>41826</v>
      </c>
      <c r="C200" s="111"/>
      <c r="D200" s="111"/>
      <c r="E200" s="111">
        <v>0</v>
      </c>
      <c r="F200" s="111">
        <v>0</v>
      </c>
      <c r="G200" s="111">
        <v>0</v>
      </c>
      <c r="H200" s="111">
        <v>0</v>
      </c>
      <c r="I200" s="111"/>
      <c r="J200" s="111"/>
      <c r="K200" s="112">
        <v>0</v>
      </c>
      <c r="L200" s="112">
        <v>0</v>
      </c>
      <c r="M200" s="118">
        <v>50</v>
      </c>
      <c r="N200" s="117">
        <v>45</v>
      </c>
      <c r="O200" s="77"/>
      <c r="P200" s="77"/>
      <c r="Q200" s="77"/>
      <c r="R200" s="77"/>
    </row>
    <row r="201" spans="2:18" x14ac:dyDescent="0.2">
      <c r="B201" s="87">
        <f t="shared" si="2"/>
        <v>41827</v>
      </c>
      <c r="C201" s="111"/>
      <c r="D201" s="111"/>
      <c r="E201" s="111">
        <v>0</v>
      </c>
      <c r="F201" s="111">
        <v>0</v>
      </c>
      <c r="G201" s="111">
        <v>0</v>
      </c>
      <c r="H201" s="111">
        <v>0</v>
      </c>
      <c r="I201" s="111"/>
      <c r="J201" s="111"/>
      <c r="K201" s="112">
        <v>0</v>
      </c>
      <c r="L201" s="112">
        <v>0</v>
      </c>
      <c r="M201" s="118">
        <v>187</v>
      </c>
      <c r="N201" s="117">
        <v>143</v>
      </c>
      <c r="O201" s="77"/>
      <c r="P201" s="77"/>
      <c r="Q201" s="77"/>
      <c r="R201" s="77"/>
    </row>
    <row r="202" spans="2:18" x14ac:dyDescent="0.2">
      <c r="B202" s="87">
        <f t="shared" si="2"/>
        <v>41828</v>
      </c>
      <c r="C202" s="111"/>
      <c r="D202" s="111"/>
      <c r="E202" s="111">
        <v>0</v>
      </c>
      <c r="F202" s="111">
        <v>0</v>
      </c>
      <c r="G202" s="111">
        <v>0</v>
      </c>
      <c r="H202" s="111">
        <v>0</v>
      </c>
      <c r="I202" s="111"/>
      <c r="J202" s="111"/>
      <c r="K202" s="112">
        <v>0</v>
      </c>
      <c r="L202" s="112">
        <v>0</v>
      </c>
      <c r="M202" s="118">
        <v>167</v>
      </c>
      <c r="N202" s="117">
        <v>146</v>
      </c>
      <c r="O202" s="77"/>
      <c r="P202" s="77"/>
      <c r="Q202" s="77"/>
      <c r="R202" s="77"/>
    </row>
    <row r="203" spans="2:18" x14ac:dyDescent="0.2">
      <c r="B203" s="87">
        <f t="shared" si="2"/>
        <v>41829</v>
      </c>
      <c r="C203" s="111"/>
      <c r="D203" s="111"/>
      <c r="E203" s="111">
        <v>0</v>
      </c>
      <c r="F203" s="111">
        <v>0</v>
      </c>
      <c r="G203" s="111">
        <v>0</v>
      </c>
      <c r="H203" s="111">
        <v>0</v>
      </c>
      <c r="I203" s="111"/>
      <c r="J203" s="111"/>
      <c r="K203" s="112">
        <v>0</v>
      </c>
      <c r="L203" s="112">
        <v>0</v>
      </c>
      <c r="M203" s="118">
        <v>221</v>
      </c>
      <c r="N203" s="117">
        <v>170</v>
      </c>
      <c r="O203" s="77"/>
      <c r="P203" s="77"/>
      <c r="Q203" s="77"/>
      <c r="R203" s="77"/>
    </row>
    <row r="204" spans="2:18" x14ac:dyDescent="0.2">
      <c r="B204" s="87">
        <f t="shared" si="2"/>
        <v>41830</v>
      </c>
      <c r="C204" s="111"/>
      <c r="D204" s="111"/>
      <c r="E204" s="111">
        <v>0</v>
      </c>
      <c r="F204" s="111">
        <v>0</v>
      </c>
      <c r="G204" s="111">
        <v>0</v>
      </c>
      <c r="H204" s="111">
        <v>0</v>
      </c>
      <c r="I204" s="111"/>
      <c r="J204" s="111"/>
      <c r="K204" s="112">
        <v>0</v>
      </c>
      <c r="L204" s="112">
        <v>0</v>
      </c>
      <c r="M204" s="118">
        <v>232</v>
      </c>
      <c r="N204" s="117">
        <v>175</v>
      </c>
      <c r="O204" s="77"/>
      <c r="P204" s="77"/>
      <c r="Q204" s="77"/>
      <c r="R204" s="77"/>
    </row>
    <row r="205" spans="2:18" x14ac:dyDescent="0.2">
      <c r="B205" s="87">
        <f t="shared" si="2"/>
        <v>41831</v>
      </c>
      <c r="C205" s="111"/>
      <c r="D205" s="111"/>
      <c r="E205" s="111">
        <v>0</v>
      </c>
      <c r="F205" s="111">
        <v>0</v>
      </c>
      <c r="G205" s="111">
        <v>0</v>
      </c>
      <c r="H205" s="111">
        <v>0</v>
      </c>
      <c r="I205" s="111"/>
      <c r="J205" s="111"/>
      <c r="K205" s="112">
        <v>0</v>
      </c>
      <c r="L205" s="112">
        <v>0</v>
      </c>
      <c r="M205" s="118">
        <v>211</v>
      </c>
      <c r="N205" s="117">
        <v>178</v>
      </c>
      <c r="O205" s="77"/>
      <c r="P205" s="77"/>
      <c r="Q205" s="77"/>
      <c r="R205" s="77"/>
    </row>
    <row r="206" spans="2:18" x14ac:dyDescent="0.2">
      <c r="B206" s="87">
        <f t="shared" si="2"/>
        <v>41832</v>
      </c>
      <c r="C206" s="111"/>
      <c r="D206" s="111"/>
      <c r="E206" s="111">
        <v>0</v>
      </c>
      <c r="F206" s="111">
        <v>0</v>
      </c>
      <c r="G206" s="111">
        <v>0</v>
      </c>
      <c r="H206" s="111">
        <v>0</v>
      </c>
      <c r="I206" s="111"/>
      <c r="J206" s="111"/>
      <c r="K206" s="112">
        <v>0</v>
      </c>
      <c r="L206" s="112">
        <v>0</v>
      </c>
      <c r="M206" s="118">
        <v>106</v>
      </c>
      <c r="N206" s="117">
        <v>76</v>
      </c>
      <c r="O206" s="77"/>
      <c r="P206" s="77"/>
      <c r="Q206" s="77"/>
      <c r="R206" s="77"/>
    </row>
    <row r="207" spans="2:18" x14ac:dyDescent="0.2">
      <c r="B207" s="87">
        <f t="shared" ref="B207:B270" si="3">B206+1</f>
        <v>41833</v>
      </c>
      <c r="C207" s="111"/>
      <c r="D207" s="111"/>
      <c r="E207" s="111">
        <v>0</v>
      </c>
      <c r="F207" s="111">
        <v>0</v>
      </c>
      <c r="G207" s="111">
        <v>0</v>
      </c>
      <c r="H207" s="111">
        <v>0</v>
      </c>
      <c r="I207" s="111"/>
      <c r="J207" s="111"/>
      <c r="K207" s="112">
        <v>0</v>
      </c>
      <c r="L207" s="112">
        <v>0</v>
      </c>
      <c r="M207" s="118">
        <v>96</v>
      </c>
      <c r="N207" s="117">
        <v>59</v>
      </c>
      <c r="O207" s="77"/>
      <c r="P207" s="77"/>
      <c r="Q207" s="77"/>
      <c r="R207" s="77"/>
    </row>
    <row r="208" spans="2:18" x14ac:dyDescent="0.2">
      <c r="B208" s="87">
        <f t="shared" si="3"/>
        <v>41834</v>
      </c>
      <c r="C208" s="111"/>
      <c r="D208" s="111"/>
      <c r="E208" s="111">
        <v>0</v>
      </c>
      <c r="F208" s="111">
        <v>0</v>
      </c>
      <c r="G208" s="111">
        <v>0</v>
      </c>
      <c r="H208" s="111">
        <v>0</v>
      </c>
      <c r="I208" s="111"/>
      <c r="J208" s="111"/>
      <c r="K208" s="112">
        <v>0</v>
      </c>
      <c r="L208" s="112">
        <v>0</v>
      </c>
      <c r="M208" s="118">
        <v>320</v>
      </c>
      <c r="N208" s="117">
        <v>182</v>
      </c>
      <c r="O208" s="77"/>
      <c r="P208" s="77"/>
      <c r="Q208" s="77"/>
      <c r="R208" s="77"/>
    </row>
    <row r="209" spans="2:18" x14ac:dyDescent="0.2">
      <c r="B209" s="87">
        <f t="shared" si="3"/>
        <v>41835</v>
      </c>
      <c r="C209" s="111"/>
      <c r="D209" s="111"/>
      <c r="E209" s="111">
        <v>7.3868094564293147E-3</v>
      </c>
      <c r="F209" s="111">
        <v>7.3868094564293147E-3</v>
      </c>
      <c r="G209" s="111">
        <v>0</v>
      </c>
      <c r="H209" s="111">
        <v>0</v>
      </c>
      <c r="I209" s="111"/>
      <c r="J209" s="111"/>
      <c r="K209" s="112">
        <v>7.0659393459766538E-3</v>
      </c>
      <c r="L209" s="112">
        <v>7.0659393459766538E-3</v>
      </c>
      <c r="M209" s="118">
        <v>149</v>
      </c>
      <c r="N209" s="117">
        <v>122</v>
      </c>
      <c r="O209" s="77"/>
      <c r="P209" s="77"/>
      <c r="Q209" s="77"/>
      <c r="R209" s="77"/>
    </row>
    <row r="210" spans="2:18" x14ac:dyDescent="0.2">
      <c r="B210" s="87">
        <f t="shared" si="3"/>
        <v>41836</v>
      </c>
      <c r="C210" s="111"/>
      <c r="D210" s="111"/>
      <c r="E210" s="111">
        <v>4.2712173790286842E-3</v>
      </c>
      <c r="F210" s="111">
        <v>4.2712173790286842E-3</v>
      </c>
      <c r="G210" s="111">
        <v>0</v>
      </c>
      <c r="H210" s="111">
        <v>0</v>
      </c>
      <c r="I210" s="111"/>
      <c r="J210" s="111"/>
      <c r="K210" s="112">
        <v>4.0856831507180566E-3</v>
      </c>
      <c r="L210" s="112">
        <v>4.0856831507180566E-3</v>
      </c>
      <c r="M210" s="118">
        <v>237</v>
      </c>
      <c r="N210" s="117">
        <v>177</v>
      </c>
      <c r="O210" s="77"/>
      <c r="P210" s="77"/>
      <c r="Q210" s="77"/>
      <c r="R210" s="77"/>
    </row>
    <row r="211" spans="2:18" x14ac:dyDescent="0.2">
      <c r="B211" s="87">
        <f t="shared" si="3"/>
        <v>41837</v>
      </c>
      <c r="C211" s="111"/>
      <c r="D211" s="111"/>
      <c r="E211" s="111">
        <v>0</v>
      </c>
      <c r="F211" s="111">
        <v>0</v>
      </c>
      <c r="G211" s="111">
        <v>0</v>
      </c>
      <c r="H211" s="111">
        <v>0</v>
      </c>
      <c r="I211" s="111"/>
      <c r="J211" s="111"/>
      <c r="K211" s="112">
        <v>0</v>
      </c>
      <c r="L211" s="112">
        <v>0</v>
      </c>
      <c r="M211" s="118">
        <v>177</v>
      </c>
      <c r="N211" s="117">
        <v>127</v>
      </c>
      <c r="O211" s="77"/>
      <c r="P211" s="77"/>
      <c r="Q211" s="77"/>
      <c r="R211" s="77"/>
    </row>
    <row r="212" spans="2:18" x14ac:dyDescent="0.2">
      <c r="B212" s="87">
        <f t="shared" si="3"/>
        <v>41838</v>
      </c>
      <c r="C212" s="111"/>
      <c r="D212" s="111"/>
      <c r="E212" s="111">
        <v>0</v>
      </c>
      <c r="F212" s="111">
        <v>0</v>
      </c>
      <c r="G212" s="111">
        <v>0</v>
      </c>
      <c r="H212" s="111">
        <v>0</v>
      </c>
      <c r="I212" s="111"/>
      <c r="J212" s="111"/>
      <c r="K212" s="112">
        <v>0</v>
      </c>
      <c r="L212" s="112">
        <v>0</v>
      </c>
      <c r="M212" s="118">
        <v>139</v>
      </c>
      <c r="N212" s="117">
        <v>123</v>
      </c>
      <c r="O212" s="77"/>
      <c r="P212" s="77"/>
      <c r="Q212" s="77"/>
      <c r="R212" s="77"/>
    </row>
    <row r="213" spans="2:18" x14ac:dyDescent="0.2">
      <c r="B213" s="87">
        <f t="shared" si="3"/>
        <v>41839</v>
      </c>
      <c r="C213" s="111"/>
      <c r="D213" s="111"/>
      <c r="E213" s="111">
        <v>0</v>
      </c>
      <c r="F213" s="111">
        <v>0</v>
      </c>
      <c r="G213" s="111">
        <v>0</v>
      </c>
      <c r="H213" s="111">
        <v>0</v>
      </c>
      <c r="I213" s="111"/>
      <c r="J213" s="111"/>
      <c r="K213" s="112">
        <v>0</v>
      </c>
      <c r="L213" s="112">
        <v>0</v>
      </c>
      <c r="M213" s="118">
        <v>76</v>
      </c>
      <c r="N213" s="117">
        <v>69</v>
      </c>
      <c r="O213" s="77"/>
      <c r="P213" s="77"/>
      <c r="Q213" s="77"/>
      <c r="R213" s="77"/>
    </row>
    <row r="214" spans="2:18" x14ac:dyDescent="0.2">
      <c r="B214" s="87">
        <f t="shared" si="3"/>
        <v>41840</v>
      </c>
      <c r="C214" s="111"/>
      <c r="D214" s="111"/>
      <c r="E214" s="111">
        <v>0</v>
      </c>
      <c r="F214" s="111">
        <v>0</v>
      </c>
      <c r="G214" s="111">
        <v>0</v>
      </c>
      <c r="H214" s="111">
        <v>0</v>
      </c>
      <c r="I214" s="111"/>
      <c r="J214" s="111"/>
      <c r="K214" s="112">
        <v>0</v>
      </c>
      <c r="L214" s="112">
        <v>0</v>
      </c>
      <c r="M214" s="118">
        <v>39</v>
      </c>
      <c r="N214" s="117">
        <v>38</v>
      </c>
      <c r="O214" s="77"/>
      <c r="P214" s="77"/>
      <c r="Q214" s="77"/>
      <c r="R214" s="77"/>
    </row>
    <row r="215" spans="2:18" x14ac:dyDescent="0.2">
      <c r="B215" s="87">
        <f t="shared" si="3"/>
        <v>41841</v>
      </c>
      <c r="C215" s="111"/>
      <c r="D215" s="111"/>
      <c r="E215" s="111">
        <v>0</v>
      </c>
      <c r="F215" s="111">
        <v>0</v>
      </c>
      <c r="G215" s="111">
        <v>0</v>
      </c>
      <c r="H215" s="111">
        <v>0</v>
      </c>
      <c r="I215" s="111"/>
      <c r="J215" s="111"/>
      <c r="K215" s="112">
        <v>0</v>
      </c>
      <c r="L215" s="112">
        <v>0</v>
      </c>
      <c r="M215" s="118">
        <v>231</v>
      </c>
      <c r="N215" s="117">
        <v>150</v>
      </c>
      <c r="O215" s="77"/>
      <c r="P215" s="77"/>
      <c r="Q215" s="77"/>
      <c r="R215" s="77"/>
    </row>
    <row r="216" spans="2:18" x14ac:dyDescent="0.2">
      <c r="B216" s="87">
        <f t="shared" si="3"/>
        <v>41842</v>
      </c>
      <c r="C216" s="111"/>
      <c r="D216" s="111"/>
      <c r="E216" s="111">
        <v>0</v>
      </c>
      <c r="F216" s="111">
        <v>0</v>
      </c>
      <c r="G216" s="111">
        <v>0</v>
      </c>
      <c r="H216" s="111">
        <v>0</v>
      </c>
      <c r="I216" s="111"/>
      <c r="J216" s="111"/>
      <c r="K216" s="112">
        <v>0</v>
      </c>
      <c r="L216" s="112">
        <v>0</v>
      </c>
      <c r="M216" s="118">
        <v>189</v>
      </c>
      <c r="N216" s="117">
        <v>164</v>
      </c>
      <c r="O216" s="77"/>
      <c r="P216" s="77"/>
      <c r="Q216" s="77"/>
      <c r="R216" s="77"/>
    </row>
    <row r="217" spans="2:18" x14ac:dyDescent="0.2">
      <c r="B217" s="87">
        <f t="shared" si="3"/>
        <v>41843</v>
      </c>
      <c r="C217" s="111"/>
      <c r="D217" s="111"/>
      <c r="E217" s="111">
        <v>0</v>
      </c>
      <c r="F217" s="111">
        <v>0</v>
      </c>
      <c r="G217" s="111">
        <v>0</v>
      </c>
      <c r="H217" s="111">
        <v>0</v>
      </c>
      <c r="I217" s="111"/>
      <c r="J217" s="111"/>
      <c r="K217" s="112">
        <v>0</v>
      </c>
      <c r="L217" s="112">
        <v>0</v>
      </c>
      <c r="M217" s="118">
        <v>211</v>
      </c>
      <c r="N217" s="117">
        <v>173</v>
      </c>
      <c r="O217" s="77"/>
      <c r="P217" s="77"/>
      <c r="Q217" s="77"/>
      <c r="R217" s="77"/>
    </row>
    <row r="218" spans="2:18" x14ac:dyDescent="0.2">
      <c r="B218" s="87">
        <f t="shared" si="3"/>
        <v>41844</v>
      </c>
      <c r="C218" s="111"/>
      <c r="D218" s="111"/>
      <c r="E218" s="111">
        <v>0</v>
      </c>
      <c r="F218" s="111">
        <v>0</v>
      </c>
      <c r="G218" s="111">
        <v>4.4172932330827065E-2</v>
      </c>
      <c r="H218" s="111">
        <v>4.4172932330827065E-2</v>
      </c>
      <c r="I218" s="111"/>
      <c r="J218" s="111"/>
      <c r="K218" s="112">
        <v>1.9187950846185492E-3</v>
      </c>
      <c r="L218" s="112">
        <v>1.9187950846185492E-3</v>
      </c>
      <c r="M218" s="118">
        <v>166</v>
      </c>
      <c r="N218" s="117">
        <v>148</v>
      </c>
      <c r="O218" s="77"/>
      <c r="P218" s="77"/>
      <c r="Q218" s="77"/>
      <c r="R218" s="77"/>
    </row>
    <row r="219" spans="2:18" x14ac:dyDescent="0.2">
      <c r="B219" s="87">
        <f t="shared" si="3"/>
        <v>41845</v>
      </c>
      <c r="C219" s="111"/>
      <c r="D219" s="111"/>
      <c r="E219" s="111">
        <v>0</v>
      </c>
      <c r="F219" s="111">
        <v>0</v>
      </c>
      <c r="G219" s="111">
        <v>0</v>
      </c>
      <c r="H219" s="111">
        <v>0</v>
      </c>
      <c r="I219" s="111"/>
      <c r="J219" s="111"/>
      <c r="K219" s="112">
        <v>0</v>
      </c>
      <c r="L219" s="112">
        <v>0</v>
      </c>
      <c r="M219" s="118">
        <v>165</v>
      </c>
      <c r="N219" s="117">
        <v>129</v>
      </c>
      <c r="O219" s="77"/>
      <c r="P219" s="77"/>
      <c r="Q219" s="77"/>
      <c r="R219" s="77"/>
    </row>
    <row r="220" spans="2:18" x14ac:dyDescent="0.2">
      <c r="B220" s="87">
        <f t="shared" si="3"/>
        <v>41846</v>
      </c>
      <c r="C220" s="111"/>
      <c r="D220" s="111"/>
      <c r="E220" s="111">
        <v>0</v>
      </c>
      <c r="F220" s="111">
        <v>0</v>
      </c>
      <c r="G220" s="111">
        <v>0</v>
      </c>
      <c r="H220" s="111">
        <v>0</v>
      </c>
      <c r="I220" s="111"/>
      <c r="J220" s="111"/>
      <c r="K220" s="112">
        <v>0</v>
      </c>
      <c r="L220" s="112">
        <v>0</v>
      </c>
      <c r="M220" s="118">
        <v>92</v>
      </c>
      <c r="N220" s="117">
        <v>84</v>
      </c>
      <c r="O220" s="77"/>
      <c r="P220" s="77"/>
      <c r="Q220" s="77"/>
      <c r="R220" s="77"/>
    </row>
    <row r="221" spans="2:18" x14ac:dyDescent="0.2">
      <c r="B221" s="87">
        <f t="shared" si="3"/>
        <v>41847</v>
      </c>
      <c r="C221" s="111"/>
      <c r="D221" s="111"/>
      <c r="E221" s="111">
        <v>0</v>
      </c>
      <c r="F221" s="111">
        <v>0</v>
      </c>
      <c r="G221" s="111">
        <v>0</v>
      </c>
      <c r="H221" s="111">
        <v>0</v>
      </c>
      <c r="I221" s="111"/>
      <c r="J221" s="111"/>
      <c r="K221" s="112">
        <v>0</v>
      </c>
      <c r="L221" s="112">
        <v>0</v>
      </c>
      <c r="M221" s="118">
        <v>65</v>
      </c>
      <c r="N221" s="117">
        <v>63</v>
      </c>
      <c r="O221" s="77"/>
      <c r="P221" s="77"/>
      <c r="Q221" s="77"/>
      <c r="R221" s="77"/>
    </row>
    <row r="222" spans="2:18" x14ac:dyDescent="0.2">
      <c r="B222" s="87">
        <f t="shared" si="3"/>
        <v>41848</v>
      </c>
      <c r="C222" s="111"/>
      <c r="D222" s="111"/>
      <c r="E222" s="111">
        <v>7.5115644605823432E-3</v>
      </c>
      <c r="F222" s="111">
        <v>7.5115644605823432E-3</v>
      </c>
      <c r="G222" s="111">
        <v>0</v>
      </c>
      <c r="H222" s="111">
        <v>0</v>
      </c>
      <c r="I222" s="111"/>
      <c r="J222" s="111"/>
      <c r="K222" s="112">
        <v>7.1852752104864821E-3</v>
      </c>
      <c r="L222" s="112">
        <v>7.1852752104864821E-3</v>
      </c>
      <c r="M222" s="118">
        <v>160</v>
      </c>
      <c r="N222" s="117">
        <v>130</v>
      </c>
      <c r="O222" s="77"/>
      <c r="P222" s="77"/>
      <c r="Q222" s="77"/>
      <c r="R222" s="77"/>
    </row>
    <row r="223" spans="2:18" x14ac:dyDescent="0.2">
      <c r="B223" s="87">
        <f t="shared" si="3"/>
        <v>41849</v>
      </c>
      <c r="C223" s="111"/>
      <c r="D223" s="111"/>
      <c r="E223" s="111">
        <v>0</v>
      </c>
      <c r="F223" s="111">
        <v>0</v>
      </c>
      <c r="G223" s="111">
        <v>0</v>
      </c>
      <c r="H223" s="111">
        <v>0</v>
      </c>
      <c r="I223" s="111"/>
      <c r="J223" s="111"/>
      <c r="K223" s="112">
        <v>0</v>
      </c>
      <c r="L223" s="112">
        <v>0</v>
      </c>
      <c r="M223" s="118">
        <v>174</v>
      </c>
      <c r="N223" s="117">
        <v>153</v>
      </c>
      <c r="O223" s="77"/>
      <c r="P223" s="77"/>
      <c r="Q223" s="77"/>
      <c r="R223" s="77"/>
    </row>
    <row r="224" spans="2:18" x14ac:dyDescent="0.2">
      <c r="B224" s="87">
        <f t="shared" si="3"/>
        <v>41850</v>
      </c>
      <c r="C224" s="111"/>
      <c r="D224" s="111"/>
      <c r="E224" s="111">
        <v>0</v>
      </c>
      <c r="F224" s="111">
        <v>0</v>
      </c>
      <c r="G224" s="111">
        <v>0</v>
      </c>
      <c r="H224" s="111">
        <v>0</v>
      </c>
      <c r="I224" s="111"/>
      <c r="J224" s="111"/>
      <c r="K224" s="112">
        <v>0</v>
      </c>
      <c r="L224" s="112">
        <v>0</v>
      </c>
      <c r="M224" s="118">
        <v>154</v>
      </c>
      <c r="N224" s="117">
        <v>135</v>
      </c>
      <c r="O224" s="77"/>
      <c r="P224" s="77"/>
      <c r="Q224" s="77"/>
      <c r="R224" s="77"/>
    </row>
    <row r="225" spans="2:18" x14ac:dyDescent="0.2">
      <c r="B225" s="87">
        <f t="shared" si="3"/>
        <v>41851</v>
      </c>
      <c r="C225" s="111"/>
      <c r="D225" s="111"/>
      <c r="E225" s="111">
        <v>9.7177582182358989E-4</v>
      </c>
      <c r="F225" s="111">
        <v>9.7177582182358989E-4</v>
      </c>
      <c r="G225" s="111">
        <v>1.8290919606709082E-2</v>
      </c>
      <c r="H225" s="111">
        <v>1.8290919606709082E-2</v>
      </c>
      <c r="I225" s="111"/>
      <c r="J225" s="111"/>
      <c r="K225" s="112">
        <v>1.7240892004183035E-3</v>
      </c>
      <c r="L225" s="112">
        <v>1.7240892004183035E-3</v>
      </c>
      <c r="M225" s="118">
        <v>431</v>
      </c>
      <c r="N225" s="117">
        <v>233</v>
      </c>
      <c r="O225" s="77"/>
      <c r="P225" s="77"/>
      <c r="Q225" s="77"/>
      <c r="R225" s="77"/>
    </row>
    <row r="226" spans="2:18" x14ac:dyDescent="0.2">
      <c r="B226" s="87">
        <f t="shared" si="3"/>
        <v>41852</v>
      </c>
      <c r="C226" s="111"/>
      <c r="D226" s="111"/>
      <c r="E226" s="111">
        <v>8.4767742295557731E-3</v>
      </c>
      <c r="F226" s="111">
        <v>8.4767742295557731E-3</v>
      </c>
      <c r="G226" s="111">
        <v>0</v>
      </c>
      <c r="H226" s="111">
        <v>0</v>
      </c>
      <c r="I226" s="111"/>
      <c r="J226" s="111"/>
      <c r="K226" s="112">
        <v>8.1085579516940974E-3</v>
      </c>
      <c r="L226" s="112">
        <v>8.1085579516940974E-3</v>
      </c>
      <c r="M226" s="118">
        <v>202</v>
      </c>
      <c r="N226" s="117">
        <v>126</v>
      </c>
      <c r="O226" s="77"/>
      <c r="P226" s="77"/>
      <c r="Q226" s="77"/>
      <c r="R226" s="77"/>
    </row>
    <row r="227" spans="2:18" x14ac:dyDescent="0.2">
      <c r="B227" s="87">
        <f t="shared" si="3"/>
        <v>41853</v>
      </c>
      <c r="C227" s="111"/>
      <c r="D227" s="111"/>
      <c r="E227" s="111">
        <v>0</v>
      </c>
      <c r="F227" s="111">
        <v>0</v>
      </c>
      <c r="G227" s="111">
        <v>0</v>
      </c>
      <c r="H227" s="111">
        <v>0</v>
      </c>
      <c r="I227" s="111"/>
      <c r="J227" s="111"/>
      <c r="K227" s="112">
        <v>0</v>
      </c>
      <c r="L227" s="112">
        <v>0</v>
      </c>
      <c r="M227" s="118">
        <v>160</v>
      </c>
      <c r="N227" s="117">
        <v>103</v>
      </c>
      <c r="O227" s="77"/>
      <c r="P227" s="77"/>
      <c r="Q227" s="77"/>
      <c r="R227" s="77"/>
    </row>
    <row r="228" spans="2:18" x14ac:dyDescent="0.2">
      <c r="B228" s="87">
        <f t="shared" si="3"/>
        <v>41854</v>
      </c>
      <c r="C228" s="111"/>
      <c r="D228" s="111"/>
      <c r="E228" s="111">
        <v>0</v>
      </c>
      <c r="F228" s="111">
        <v>0</v>
      </c>
      <c r="G228" s="111">
        <v>0</v>
      </c>
      <c r="H228" s="111">
        <v>0</v>
      </c>
      <c r="I228" s="111"/>
      <c r="J228" s="111"/>
      <c r="K228" s="112">
        <v>0</v>
      </c>
      <c r="L228" s="112">
        <v>0</v>
      </c>
      <c r="M228" s="118">
        <v>100</v>
      </c>
      <c r="N228" s="117">
        <v>78</v>
      </c>
      <c r="O228" s="77"/>
      <c r="P228" s="77"/>
      <c r="Q228" s="77"/>
      <c r="R228" s="77"/>
    </row>
    <row r="229" spans="2:18" x14ac:dyDescent="0.2">
      <c r="B229" s="87">
        <f t="shared" si="3"/>
        <v>41855</v>
      </c>
      <c r="C229" s="111"/>
      <c r="D229" s="111"/>
      <c r="E229" s="111">
        <v>0</v>
      </c>
      <c r="F229" s="111">
        <v>0</v>
      </c>
      <c r="G229" s="111">
        <v>0</v>
      </c>
      <c r="H229" s="111">
        <v>0</v>
      </c>
      <c r="I229" s="111"/>
      <c r="J229" s="111"/>
      <c r="K229" s="112">
        <v>0</v>
      </c>
      <c r="L229" s="112">
        <v>0</v>
      </c>
      <c r="M229" s="118">
        <v>5</v>
      </c>
      <c r="N229" s="117">
        <v>4</v>
      </c>
      <c r="O229" s="77"/>
      <c r="P229" s="77"/>
      <c r="Q229" s="77"/>
      <c r="R229" s="77"/>
    </row>
    <row r="230" spans="2:18" x14ac:dyDescent="0.2">
      <c r="B230" s="87">
        <f t="shared" si="3"/>
        <v>41856</v>
      </c>
      <c r="C230" s="111"/>
      <c r="D230" s="111"/>
      <c r="E230" s="111">
        <v>0</v>
      </c>
      <c r="F230" s="111">
        <v>0</v>
      </c>
      <c r="G230" s="111">
        <v>0</v>
      </c>
      <c r="H230" s="111">
        <v>0</v>
      </c>
      <c r="I230" s="111"/>
      <c r="J230" s="111"/>
      <c r="K230" s="112">
        <v>0</v>
      </c>
      <c r="L230" s="112">
        <v>0</v>
      </c>
      <c r="M230" s="118">
        <v>127</v>
      </c>
      <c r="N230" s="117">
        <v>113</v>
      </c>
      <c r="O230" s="77"/>
      <c r="P230" s="77"/>
      <c r="Q230" s="77"/>
      <c r="R230" s="77"/>
    </row>
    <row r="231" spans="2:18" x14ac:dyDescent="0.2">
      <c r="B231" s="87">
        <f t="shared" si="3"/>
        <v>41857</v>
      </c>
      <c r="C231" s="111"/>
      <c r="D231" s="111"/>
      <c r="E231" s="111">
        <v>0</v>
      </c>
      <c r="F231" s="111">
        <v>0</v>
      </c>
      <c r="G231" s="111">
        <v>0</v>
      </c>
      <c r="H231" s="111">
        <v>0</v>
      </c>
      <c r="I231" s="111"/>
      <c r="J231" s="111"/>
      <c r="K231" s="112">
        <v>0</v>
      </c>
      <c r="L231" s="112">
        <v>0</v>
      </c>
      <c r="M231" s="118">
        <v>189</v>
      </c>
      <c r="N231" s="117">
        <v>147</v>
      </c>
      <c r="O231" s="77"/>
      <c r="P231" s="77"/>
      <c r="Q231" s="77"/>
      <c r="R231" s="77"/>
    </row>
    <row r="232" spans="2:18" x14ac:dyDescent="0.2">
      <c r="B232" s="87">
        <f t="shared" si="3"/>
        <v>41858</v>
      </c>
      <c r="C232" s="111"/>
      <c r="D232" s="111"/>
      <c r="E232" s="111">
        <v>0</v>
      </c>
      <c r="F232" s="111">
        <v>0</v>
      </c>
      <c r="G232" s="111">
        <v>0</v>
      </c>
      <c r="H232" s="111">
        <v>0</v>
      </c>
      <c r="I232" s="111"/>
      <c r="J232" s="111"/>
      <c r="K232" s="112">
        <v>0</v>
      </c>
      <c r="L232" s="112">
        <v>0</v>
      </c>
      <c r="M232" s="118">
        <v>224</v>
      </c>
      <c r="N232" s="117">
        <v>187</v>
      </c>
      <c r="O232" s="77"/>
      <c r="P232" s="77"/>
      <c r="Q232" s="77"/>
      <c r="R232" s="77"/>
    </row>
    <row r="233" spans="2:18" x14ac:dyDescent="0.2">
      <c r="B233" s="87">
        <f t="shared" si="3"/>
        <v>41859</v>
      </c>
      <c r="C233" s="111"/>
      <c r="D233" s="111"/>
      <c r="E233" s="111">
        <v>1.1621913544782121E-3</v>
      </c>
      <c r="F233" s="111">
        <v>1.1621913544782121E-3</v>
      </c>
      <c r="G233" s="111">
        <v>0</v>
      </c>
      <c r="H233" s="111">
        <v>0</v>
      </c>
      <c r="I233" s="111"/>
      <c r="J233" s="111"/>
      <c r="K233" s="112">
        <v>1.1117077904336603E-3</v>
      </c>
      <c r="L233" s="112">
        <v>1.1117077904336603E-3</v>
      </c>
      <c r="M233" s="118">
        <v>171</v>
      </c>
      <c r="N233" s="117">
        <v>151</v>
      </c>
      <c r="O233" s="77"/>
      <c r="P233" s="77"/>
      <c r="Q233" s="77"/>
      <c r="R233" s="77"/>
    </row>
    <row r="234" spans="2:18" x14ac:dyDescent="0.2">
      <c r="B234" s="87">
        <f t="shared" si="3"/>
        <v>41860</v>
      </c>
      <c r="C234" s="111"/>
      <c r="D234" s="111"/>
      <c r="E234" s="111">
        <v>0</v>
      </c>
      <c r="F234" s="111">
        <v>0</v>
      </c>
      <c r="G234" s="111">
        <v>0</v>
      </c>
      <c r="H234" s="111">
        <v>0</v>
      </c>
      <c r="I234" s="111"/>
      <c r="J234" s="111"/>
      <c r="K234" s="112">
        <v>0</v>
      </c>
      <c r="L234" s="112">
        <v>0</v>
      </c>
      <c r="M234" s="118">
        <v>101</v>
      </c>
      <c r="N234" s="117">
        <v>83</v>
      </c>
      <c r="O234" s="77"/>
      <c r="P234" s="77"/>
      <c r="Q234" s="77"/>
      <c r="R234" s="77"/>
    </row>
    <row r="235" spans="2:18" x14ac:dyDescent="0.2">
      <c r="B235" s="87">
        <f t="shared" si="3"/>
        <v>41861</v>
      </c>
      <c r="C235" s="111"/>
      <c r="D235" s="111"/>
      <c r="E235" s="111">
        <v>0</v>
      </c>
      <c r="F235" s="111">
        <v>0</v>
      </c>
      <c r="G235" s="111">
        <v>0</v>
      </c>
      <c r="H235" s="111">
        <v>0</v>
      </c>
      <c r="I235" s="111"/>
      <c r="J235" s="111"/>
      <c r="K235" s="112">
        <v>0</v>
      </c>
      <c r="L235" s="112">
        <v>0</v>
      </c>
      <c r="M235" s="118">
        <v>50</v>
      </c>
      <c r="N235" s="117">
        <v>45</v>
      </c>
      <c r="O235" s="77"/>
      <c r="P235" s="77"/>
      <c r="Q235" s="77"/>
      <c r="R235" s="77"/>
    </row>
    <row r="236" spans="2:18" x14ac:dyDescent="0.2">
      <c r="B236" s="87">
        <f t="shared" si="3"/>
        <v>41862</v>
      </c>
      <c r="C236" s="111"/>
      <c r="D236" s="111"/>
      <c r="E236" s="111">
        <v>0</v>
      </c>
      <c r="F236" s="111">
        <v>0</v>
      </c>
      <c r="G236" s="111">
        <v>0</v>
      </c>
      <c r="H236" s="111">
        <v>0</v>
      </c>
      <c r="I236" s="111"/>
      <c r="J236" s="111"/>
      <c r="K236" s="112">
        <v>0</v>
      </c>
      <c r="L236" s="112">
        <v>0</v>
      </c>
      <c r="M236" s="118">
        <v>156</v>
      </c>
      <c r="N236" s="117">
        <v>142</v>
      </c>
      <c r="O236" s="77"/>
      <c r="P236" s="77"/>
      <c r="Q236" s="77"/>
      <c r="R236" s="77"/>
    </row>
    <row r="237" spans="2:18" x14ac:dyDescent="0.2">
      <c r="B237" s="87">
        <f t="shared" si="3"/>
        <v>41863</v>
      </c>
      <c r="C237" s="111"/>
      <c r="D237" s="111"/>
      <c r="E237" s="111">
        <v>0</v>
      </c>
      <c r="F237" s="111">
        <v>0</v>
      </c>
      <c r="G237" s="111">
        <v>0</v>
      </c>
      <c r="H237" s="111">
        <v>0</v>
      </c>
      <c r="I237" s="111"/>
      <c r="J237" s="111"/>
      <c r="K237" s="112">
        <v>0</v>
      </c>
      <c r="L237" s="112">
        <v>0</v>
      </c>
      <c r="M237" s="118">
        <v>152</v>
      </c>
      <c r="N237" s="117">
        <v>146</v>
      </c>
      <c r="O237" s="77"/>
      <c r="P237" s="77"/>
      <c r="Q237" s="77"/>
      <c r="R237" s="77"/>
    </row>
    <row r="238" spans="2:18" x14ac:dyDescent="0.2">
      <c r="B238" s="87">
        <f t="shared" si="3"/>
        <v>41864</v>
      </c>
      <c r="C238" s="111"/>
      <c r="D238" s="111"/>
      <c r="E238" s="111">
        <v>0</v>
      </c>
      <c r="F238" s="111">
        <v>0</v>
      </c>
      <c r="G238" s="111">
        <v>0</v>
      </c>
      <c r="H238" s="111">
        <v>0</v>
      </c>
      <c r="I238" s="111"/>
      <c r="J238" s="111"/>
      <c r="K238" s="112">
        <v>0</v>
      </c>
      <c r="L238" s="112">
        <v>0</v>
      </c>
      <c r="M238" s="118">
        <v>203</v>
      </c>
      <c r="N238" s="117">
        <v>174</v>
      </c>
      <c r="O238" s="77"/>
      <c r="P238" s="77"/>
      <c r="Q238" s="77"/>
      <c r="R238" s="77"/>
    </row>
    <row r="239" spans="2:18" x14ac:dyDescent="0.2">
      <c r="B239" s="87">
        <f t="shared" si="3"/>
        <v>41865</v>
      </c>
      <c r="C239" s="111"/>
      <c r="D239" s="111"/>
      <c r="E239" s="111">
        <v>0</v>
      </c>
      <c r="F239" s="111">
        <v>0</v>
      </c>
      <c r="G239" s="111">
        <v>0</v>
      </c>
      <c r="H239" s="111">
        <v>0</v>
      </c>
      <c r="I239" s="111"/>
      <c r="J239" s="111"/>
      <c r="K239" s="112">
        <v>0</v>
      </c>
      <c r="L239" s="112">
        <v>0</v>
      </c>
      <c r="M239" s="118">
        <v>184</v>
      </c>
      <c r="N239" s="117">
        <v>173</v>
      </c>
      <c r="O239" s="77"/>
      <c r="P239" s="77"/>
      <c r="Q239" s="77"/>
      <c r="R239" s="77"/>
    </row>
    <row r="240" spans="2:18" x14ac:dyDescent="0.2">
      <c r="B240" s="87">
        <f t="shared" si="3"/>
        <v>41866</v>
      </c>
      <c r="C240" s="111"/>
      <c r="D240" s="111"/>
      <c r="E240" s="111">
        <v>0</v>
      </c>
      <c r="F240" s="111">
        <v>0</v>
      </c>
      <c r="G240" s="111">
        <v>0</v>
      </c>
      <c r="H240" s="111">
        <v>0</v>
      </c>
      <c r="I240" s="111"/>
      <c r="J240" s="111"/>
      <c r="K240" s="112">
        <v>0</v>
      </c>
      <c r="L240" s="112">
        <v>0</v>
      </c>
      <c r="M240" s="118">
        <v>145</v>
      </c>
      <c r="N240" s="117">
        <v>128</v>
      </c>
      <c r="O240" s="77"/>
      <c r="P240" s="77"/>
      <c r="Q240" s="77"/>
      <c r="R240" s="77"/>
    </row>
    <row r="241" spans="2:18" x14ac:dyDescent="0.2">
      <c r="B241" s="87">
        <f t="shared" si="3"/>
        <v>41867</v>
      </c>
      <c r="C241" s="111"/>
      <c r="D241" s="111"/>
      <c r="E241" s="111">
        <v>0</v>
      </c>
      <c r="F241" s="111">
        <v>0</v>
      </c>
      <c r="G241" s="111">
        <v>0</v>
      </c>
      <c r="H241" s="111">
        <v>0</v>
      </c>
      <c r="I241" s="111"/>
      <c r="J241" s="111"/>
      <c r="K241" s="112">
        <v>0</v>
      </c>
      <c r="L241" s="112">
        <v>0</v>
      </c>
      <c r="M241" s="118">
        <v>114</v>
      </c>
      <c r="N241" s="117">
        <v>95</v>
      </c>
      <c r="O241" s="77"/>
      <c r="P241" s="77"/>
      <c r="Q241" s="77"/>
      <c r="R241" s="77"/>
    </row>
    <row r="242" spans="2:18" x14ac:dyDescent="0.2">
      <c r="B242" s="87">
        <f t="shared" si="3"/>
        <v>41868</v>
      </c>
      <c r="C242" s="111"/>
      <c r="D242" s="111"/>
      <c r="E242" s="111">
        <v>0</v>
      </c>
      <c r="F242" s="111">
        <v>0</v>
      </c>
      <c r="G242" s="111">
        <v>0</v>
      </c>
      <c r="H242" s="111">
        <v>0</v>
      </c>
      <c r="I242" s="111"/>
      <c r="J242" s="111"/>
      <c r="K242" s="112">
        <v>0</v>
      </c>
      <c r="L242" s="112">
        <v>0</v>
      </c>
      <c r="M242" s="118">
        <v>97</v>
      </c>
      <c r="N242" s="117">
        <v>78</v>
      </c>
      <c r="O242" s="77"/>
      <c r="P242" s="77"/>
      <c r="Q242" s="77"/>
      <c r="R242" s="77"/>
    </row>
    <row r="243" spans="2:18" x14ac:dyDescent="0.2">
      <c r="B243" s="87">
        <f t="shared" si="3"/>
        <v>41869</v>
      </c>
      <c r="C243" s="111"/>
      <c r="D243" s="111"/>
      <c r="E243" s="111">
        <v>0</v>
      </c>
      <c r="F243" s="111">
        <v>0</v>
      </c>
      <c r="G243" s="111">
        <v>0</v>
      </c>
      <c r="H243" s="111">
        <v>0</v>
      </c>
      <c r="I243" s="111"/>
      <c r="J243" s="111"/>
      <c r="K243" s="112">
        <v>0</v>
      </c>
      <c r="L243" s="112">
        <v>0</v>
      </c>
      <c r="M243" s="118">
        <v>223</v>
      </c>
      <c r="N243" s="117">
        <v>181</v>
      </c>
      <c r="O243" s="77"/>
      <c r="P243" s="77"/>
      <c r="Q243" s="77"/>
      <c r="R243" s="77"/>
    </row>
    <row r="244" spans="2:18" x14ac:dyDescent="0.2">
      <c r="B244" s="87">
        <f t="shared" si="3"/>
        <v>41870</v>
      </c>
      <c r="C244" s="111"/>
      <c r="D244" s="111"/>
      <c r="E244" s="111">
        <v>0</v>
      </c>
      <c r="F244" s="111">
        <v>0</v>
      </c>
      <c r="G244" s="111">
        <v>0</v>
      </c>
      <c r="H244" s="111">
        <v>0</v>
      </c>
      <c r="I244" s="111"/>
      <c r="J244" s="111"/>
      <c r="K244" s="112">
        <v>0</v>
      </c>
      <c r="L244" s="112">
        <v>0</v>
      </c>
      <c r="M244" s="118">
        <v>102</v>
      </c>
      <c r="N244" s="117">
        <v>98</v>
      </c>
      <c r="O244" s="77"/>
      <c r="P244" s="77"/>
      <c r="Q244" s="77"/>
      <c r="R244" s="77"/>
    </row>
    <row r="245" spans="2:18" x14ac:dyDescent="0.2">
      <c r="B245" s="87">
        <f t="shared" si="3"/>
        <v>41871</v>
      </c>
      <c r="C245" s="111"/>
      <c r="D245" s="111"/>
      <c r="E245" s="111">
        <v>0</v>
      </c>
      <c r="F245" s="111">
        <v>0</v>
      </c>
      <c r="G245" s="111">
        <v>0</v>
      </c>
      <c r="H245" s="111">
        <v>0</v>
      </c>
      <c r="I245" s="111"/>
      <c r="J245" s="111"/>
      <c r="K245" s="112">
        <v>0</v>
      </c>
      <c r="L245" s="112">
        <v>0</v>
      </c>
      <c r="M245" s="118">
        <v>129</v>
      </c>
      <c r="N245" s="117">
        <v>115</v>
      </c>
      <c r="O245" s="77"/>
      <c r="P245" s="77"/>
      <c r="Q245" s="77"/>
      <c r="R245" s="77"/>
    </row>
    <row r="246" spans="2:18" x14ac:dyDescent="0.2">
      <c r="B246" s="87">
        <f t="shared" si="3"/>
        <v>41872</v>
      </c>
      <c r="C246" s="111"/>
      <c r="D246" s="111"/>
      <c r="E246" s="111">
        <v>0</v>
      </c>
      <c r="F246" s="111">
        <v>0</v>
      </c>
      <c r="G246" s="111">
        <v>0</v>
      </c>
      <c r="H246" s="111">
        <v>0</v>
      </c>
      <c r="I246" s="111"/>
      <c r="J246" s="111"/>
      <c r="K246" s="112">
        <v>0</v>
      </c>
      <c r="L246" s="112">
        <v>0</v>
      </c>
      <c r="M246" s="118">
        <v>187</v>
      </c>
      <c r="N246" s="117">
        <v>124</v>
      </c>
      <c r="O246" s="77"/>
      <c r="P246" s="77"/>
      <c r="Q246" s="77"/>
      <c r="R246" s="77"/>
    </row>
    <row r="247" spans="2:18" x14ac:dyDescent="0.2">
      <c r="B247" s="87">
        <f t="shared" si="3"/>
        <v>41873</v>
      </c>
      <c r="C247" s="111"/>
      <c r="D247" s="111"/>
      <c r="E247" s="111">
        <v>0</v>
      </c>
      <c r="F247" s="111">
        <v>0</v>
      </c>
      <c r="G247" s="111">
        <v>0</v>
      </c>
      <c r="H247" s="111">
        <v>0</v>
      </c>
      <c r="I247" s="111"/>
      <c r="J247" s="111"/>
      <c r="K247" s="112">
        <v>0</v>
      </c>
      <c r="L247" s="112">
        <v>0</v>
      </c>
      <c r="M247" s="118">
        <v>139</v>
      </c>
      <c r="N247" s="117">
        <v>123</v>
      </c>
      <c r="O247" s="77"/>
      <c r="P247" s="77"/>
      <c r="Q247" s="77"/>
      <c r="R247" s="77"/>
    </row>
    <row r="248" spans="2:18" x14ac:dyDescent="0.2">
      <c r="B248" s="87">
        <f t="shared" si="3"/>
        <v>41874</v>
      </c>
      <c r="C248" s="111"/>
      <c r="D248" s="111"/>
      <c r="E248" s="111">
        <v>0</v>
      </c>
      <c r="F248" s="111">
        <v>0</v>
      </c>
      <c r="G248" s="111">
        <v>0</v>
      </c>
      <c r="H248" s="111">
        <v>0</v>
      </c>
      <c r="I248" s="111"/>
      <c r="J248" s="111"/>
      <c r="K248" s="112">
        <v>0</v>
      </c>
      <c r="L248" s="112">
        <v>0</v>
      </c>
      <c r="M248" s="118">
        <v>92</v>
      </c>
      <c r="N248" s="117">
        <v>68</v>
      </c>
      <c r="O248" s="77"/>
      <c r="P248" s="77"/>
      <c r="Q248" s="77"/>
      <c r="R248" s="77"/>
    </row>
    <row r="249" spans="2:18" x14ac:dyDescent="0.2">
      <c r="B249" s="87">
        <f t="shared" si="3"/>
        <v>41875</v>
      </c>
      <c r="C249" s="111"/>
      <c r="D249" s="111"/>
      <c r="E249" s="111">
        <v>0</v>
      </c>
      <c r="F249" s="111">
        <v>0</v>
      </c>
      <c r="G249" s="111">
        <v>0</v>
      </c>
      <c r="H249" s="111">
        <v>0</v>
      </c>
      <c r="I249" s="111"/>
      <c r="J249" s="111"/>
      <c r="K249" s="112">
        <v>0</v>
      </c>
      <c r="L249" s="112">
        <v>0</v>
      </c>
      <c r="M249" s="118">
        <v>43</v>
      </c>
      <c r="N249" s="117">
        <v>37</v>
      </c>
      <c r="O249" s="77"/>
      <c r="P249" s="77"/>
      <c r="Q249" s="77"/>
      <c r="R249" s="77"/>
    </row>
    <row r="250" spans="2:18" x14ac:dyDescent="0.2">
      <c r="B250" s="87">
        <f t="shared" si="3"/>
        <v>41876</v>
      </c>
      <c r="C250" s="111"/>
      <c r="D250" s="111"/>
      <c r="E250" s="111">
        <v>0</v>
      </c>
      <c r="F250" s="111">
        <v>0</v>
      </c>
      <c r="G250" s="111">
        <v>0</v>
      </c>
      <c r="H250" s="111">
        <v>0</v>
      </c>
      <c r="I250" s="111"/>
      <c r="J250" s="111"/>
      <c r="K250" s="112">
        <v>0</v>
      </c>
      <c r="L250" s="112">
        <v>0</v>
      </c>
      <c r="M250" s="118">
        <v>128</v>
      </c>
      <c r="N250" s="117">
        <v>108</v>
      </c>
      <c r="O250" s="77"/>
      <c r="P250" s="77"/>
      <c r="Q250" s="77"/>
      <c r="R250" s="77"/>
    </row>
    <row r="251" spans="2:18" x14ac:dyDescent="0.2">
      <c r="B251" s="87">
        <f t="shared" si="3"/>
        <v>41877</v>
      </c>
      <c r="C251" s="111"/>
      <c r="D251" s="111"/>
      <c r="E251" s="111">
        <v>0</v>
      </c>
      <c r="F251" s="111">
        <v>0</v>
      </c>
      <c r="G251" s="111">
        <v>0</v>
      </c>
      <c r="H251" s="111">
        <v>0</v>
      </c>
      <c r="I251" s="111"/>
      <c r="J251" s="111"/>
      <c r="K251" s="112">
        <v>0</v>
      </c>
      <c r="L251" s="112">
        <v>0</v>
      </c>
      <c r="M251" s="118">
        <v>129</v>
      </c>
      <c r="N251" s="117">
        <v>109</v>
      </c>
      <c r="O251" s="77"/>
      <c r="P251" s="77"/>
      <c r="Q251" s="77"/>
      <c r="R251" s="77"/>
    </row>
    <row r="252" spans="2:18" x14ac:dyDescent="0.2">
      <c r="B252" s="87">
        <f t="shared" si="3"/>
        <v>41878</v>
      </c>
      <c r="C252" s="111"/>
      <c r="D252" s="111"/>
      <c r="E252" s="111">
        <v>0</v>
      </c>
      <c r="F252" s="111">
        <v>0</v>
      </c>
      <c r="G252" s="111">
        <v>0</v>
      </c>
      <c r="H252" s="111">
        <v>0</v>
      </c>
      <c r="I252" s="111"/>
      <c r="J252" s="111"/>
      <c r="K252" s="112">
        <v>0</v>
      </c>
      <c r="L252" s="112">
        <v>0</v>
      </c>
      <c r="M252" s="118">
        <v>279</v>
      </c>
      <c r="N252" s="117">
        <v>231</v>
      </c>
      <c r="O252" s="77"/>
      <c r="P252" s="77"/>
      <c r="Q252" s="77"/>
      <c r="R252" s="77"/>
    </row>
    <row r="253" spans="2:18" x14ac:dyDescent="0.2">
      <c r="B253" s="87">
        <f t="shared" si="3"/>
        <v>41879</v>
      </c>
      <c r="C253" s="111"/>
      <c r="D253" s="111"/>
      <c r="E253" s="111">
        <v>0</v>
      </c>
      <c r="F253" s="111">
        <v>0</v>
      </c>
      <c r="G253" s="111">
        <v>0</v>
      </c>
      <c r="H253" s="111">
        <v>0</v>
      </c>
      <c r="I253" s="111"/>
      <c r="J253" s="111"/>
      <c r="K253" s="112">
        <v>0</v>
      </c>
      <c r="L253" s="112">
        <v>0</v>
      </c>
      <c r="M253" s="118">
        <v>229</v>
      </c>
      <c r="N253" s="117">
        <v>185</v>
      </c>
      <c r="O253" s="77"/>
      <c r="P253" s="77"/>
      <c r="Q253" s="77"/>
      <c r="R253" s="77"/>
    </row>
    <row r="254" spans="2:18" x14ac:dyDescent="0.2">
      <c r="B254" s="87">
        <f t="shared" si="3"/>
        <v>41880</v>
      </c>
      <c r="C254" s="111"/>
      <c r="D254" s="111"/>
      <c r="E254" s="111">
        <v>0</v>
      </c>
      <c r="F254" s="111">
        <v>0</v>
      </c>
      <c r="G254" s="111">
        <v>0</v>
      </c>
      <c r="H254" s="111">
        <v>0</v>
      </c>
      <c r="I254" s="111"/>
      <c r="J254" s="111"/>
      <c r="K254" s="112">
        <v>0</v>
      </c>
      <c r="L254" s="112">
        <v>0</v>
      </c>
      <c r="M254" s="118">
        <v>117</v>
      </c>
      <c r="N254" s="117">
        <v>107</v>
      </c>
      <c r="O254" s="77"/>
      <c r="P254" s="77"/>
      <c r="Q254" s="77"/>
      <c r="R254" s="77"/>
    </row>
    <row r="255" spans="2:18" x14ac:dyDescent="0.2">
      <c r="B255" s="87">
        <f t="shared" si="3"/>
        <v>41881</v>
      </c>
      <c r="C255" s="111"/>
      <c r="D255" s="111"/>
      <c r="E255" s="111">
        <v>0</v>
      </c>
      <c r="F255" s="111">
        <v>0</v>
      </c>
      <c r="G255" s="111">
        <v>0</v>
      </c>
      <c r="H255" s="111">
        <v>0</v>
      </c>
      <c r="I255" s="111"/>
      <c r="J255" s="111"/>
      <c r="K255" s="112">
        <v>0</v>
      </c>
      <c r="L255" s="112">
        <v>0</v>
      </c>
      <c r="M255" s="118">
        <v>69</v>
      </c>
      <c r="N255" s="117">
        <v>55</v>
      </c>
      <c r="O255" s="77"/>
      <c r="P255" s="77"/>
      <c r="Q255" s="77"/>
      <c r="R255" s="77"/>
    </row>
    <row r="256" spans="2:18" x14ac:dyDescent="0.2">
      <c r="B256" s="87">
        <f t="shared" si="3"/>
        <v>41882</v>
      </c>
      <c r="C256" s="111"/>
      <c r="D256" s="111"/>
      <c r="E256" s="111">
        <v>0</v>
      </c>
      <c r="F256" s="111">
        <v>0</v>
      </c>
      <c r="G256" s="111">
        <v>0</v>
      </c>
      <c r="H256" s="111">
        <v>0</v>
      </c>
      <c r="I256" s="111"/>
      <c r="J256" s="111"/>
      <c r="K256" s="112">
        <v>0</v>
      </c>
      <c r="L256" s="112">
        <v>0</v>
      </c>
      <c r="M256" s="118">
        <v>31</v>
      </c>
      <c r="N256" s="117">
        <v>31</v>
      </c>
      <c r="O256" s="77"/>
      <c r="P256" s="77"/>
      <c r="Q256" s="77"/>
      <c r="R256" s="77"/>
    </row>
    <row r="257" spans="2:18" x14ac:dyDescent="0.2">
      <c r="B257" s="87">
        <f t="shared" si="3"/>
        <v>41883</v>
      </c>
      <c r="C257" s="111"/>
      <c r="D257" s="111"/>
      <c r="E257" s="111">
        <v>9.8490792752390867E-6</v>
      </c>
      <c r="F257" s="111">
        <v>9.8490792752390867E-6</v>
      </c>
      <c r="G257" s="111">
        <v>0</v>
      </c>
      <c r="H257" s="111">
        <v>0</v>
      </c>
      <c r="I257" s="111"/>
      <c r="J257" s="111"/>
      <c r="K257" s="112">
        <v>9.4212524613022063E-6</v>
      </c>
      <c r="L257" s="112">
        <v>9.4212524613022063E-6</v>
      </c>
      <c r="M257" s="118">
        <v>201</v>
      </c>
      <c r="N257" s="117">
        <v>156</v>
      </c>
      <c r="O257" s="77"/>
      <c r="P257" s="77"/>
      <c r="Q257" s="77"/>
      <c r="R257" s="77"/>
    </row>
    <row r="258" spans="2:18" x14ac:dyDescent="0.2">
      <c r="B258" s="87">
        <f t="shared" si="3"/>
        <v>41884</v>
      </c>
      <c r="C258" s="111"/>
      <c r="D258" s="111"/>
      <c r="E258" s="111">
        <v>0</v>
      </c>
      <c r="F258" s="111">
        <v>0</v>
      </c>
      <c r="G258" s="111">
        <v>0</v>
      </c>
      <c r="H258" s="111">
        <v>0</v>
      </c>
      <c r="I258" s="111"/>
      <c r="J258" s="111"/>
      <c r="K258" s="112">
        <v>0</v>
      </c>
      <c r="L258" s="112">
        <v>0</v>
      </c>
      <c r="M258" s="118">
        <v>162</v>
      </c>
      <c r="N258" s="117">
        <v>148</v>
      </c>
      <c r="O258" s="77"/>
      <c r="P258" s="77"/>
      <c r="Q258" s="77"/>
      <c r="R258" s="77"/>
    </row>
    <row r="259" spans="2:18" x14ac:dyDescent="0.2">
      <c r="B259" s="87">
        <f t="shared" si="3"/>
        <v>41885</v>
      </c>
      <c r="C259" s="111"/>
      <c r="D259" s="111"/>
      <c r="E259" s="111">
        <v>5.7682774288650247E-3</v>
      </c>
      <c r="F259" s="111">
        <v>5.7682774288650247E-3</v>
      </c>
      <c r="G259" s="111">
        <v>0</v>
      </c>
      <c r="H259" s="111">
        <v>0</v>
      </c>
      <c r="I259" s="111"/>
      <c r="J259" s="111"/>
      <c r="K259" s="112">
        <v>5.517713524835992E-3</v>
      </c>
      <c r="L259" s="112">
        <v>5.517713524835992E-3</v>
      </c>
      <c r="M259" s="118">
        <v>355</v>
      </c>
      <c r="N259" s="117">
        <v>139</v>
      </c>
      <c r="O259" s="77"/>
      <c r="P259" s="77"/>
      <c r="Q259" s="77"/>
      <c r="R259" s="77"/>
    </row>
    <row r="260" spans="2:18" x14ac:dyDescent="0.2">
      <c r="B260" s="87">
        <f t="shared" si="3"/>
        <v>41886</v>
      </c>
      <c r="C260" s="111"/>
      <c r="D260" s="111"/>
      <c r="E260" s="111">
        <v>0</v>
      </c>
      <c r="F260" s="111">
        <v>0</v>
      </c>
      <c r="G260" s="111">
        <v>0</v>
      </c>
      <c r="H260" s="111">
        <v>0</v>
      </c>
      <c r="I260" s="111"/>
      <c r="J260" s="111"/>
      <c r="K260" s="112">
        <v>0</v>
      </c>
      <c r="L260" s="112">
        <v>0</v>
      </c>
      <c r="M260" s="118">
        <v>131</v>
      </c>
      <c r="N260" s="117">
        <v>125</v>
      </c>
      <c r="O260" s="77"/>
      <c r="P260" s="77"/>
      <c r="Q260" s="77"/>
      <c r="R260" s="77"/>
    </row>
    <row r="261" spans="2:18" x14ac:dyDescent="0.2">
      <c r="B261" s="87">
        <f t="shared" si="3"/>
        <v>41887</v>
      </c>
      <c r="C261" s="111"/>
      <c r="D261" s="111"/>
      <c r="E261" s="111">
        <v>1.4865543652760861E-2</v>
      </c>
      <c r="F261" s="111">
        <v>1.4865543652760861E-2</v>
      </c>
      <c r="G261" s="111">
        <v>0</v>
      </c>
      <c r="H261" s="111">
        <v>0</v>
      </c>
      <c r="I261" s="111"/>
      <c r="J261" s="111"/>
      <c r="K261" s="112">
        <v>1.4219810381592129E-2</v>
      </c>
      <c r="L261" s="112">
        <v>1.4219810381592129E-2</v>
      </c>
      <c r="M261" s="118">
        <v>192</v>
      </c>
      <c r="N261" s="117">
        <v>137</v>
      </c>
      <c r="O261" s="77"/>
      <c r="P261" s="77"/>
      <c r="Q261" s="77"/>
      <c r="R261" s="77"/>
    </row>
    <row r="262" spans="2:18" x14ac:dyDescent="0.2">
      <c r="B262" s="87">
        <f t="shared" si="3"/>
        <v>41888</v>
      </c>
      <c r="C262" s="111"/>
      <c r="D262" s="111"/>
      <c r="E262" s="111">
        <v>0</v>
      </c>
      <c r="F262" s="111">
        <v>0</v>
      </c>
      <c r="G262" s="111">
        <v>0</v>
      </c>
      <c r="H262" s="111">
        <v>0</v>
      </c>
      <c r="I262" s="111"/>
      <c r="J262" s="111"/>
      <c r="K262" s="112">
        <v>0</v>
      </c>
      <c r="L262" s="112">
        <v>0</v>
      </c>
      <c r="M262" s="118">
        <v>84</v>
      </c>
      <c r="N262" s="117">
        <v>78</v>
      </c>
      <c r="O262" s="77"/>
      <c r="P262" s="77"/>
      <c r="Q262" s="77"/>
      <c r="R262" s="77"/>
    </row>
    <row r="263" spans="2:18" x14ac:dyDescent="0.2">
      <c r="B263" s="87">
        <f t="shared" si="3"/>
        <v>41889</v>
      </c>
      <c r="C263" s="111"/>
      <c r="D263" s="111"/>
      <c r="E263" s="111">
        <v>5.8634851951923361E-3</v>
      </c>
      <c r="F263" s="111">
        <v>5.8634851951923361E-3</v>
      </c>
      <c r="G263" s="111">
        <v>0</v>
      </c>
      <c r="H263" s="111">
        <v>0</v>
      </c>
      <c r="I263" s="111"/>
      <c r="J263" s="111"/>
      <c r="K263" s="112">
        <v>5.6087856319619132E-3</v>
      </c>
      <c r="L263" s="112">
        <v>5.6087856319619132E-3</v>
      </c>
      <c r="M263" s="118">
        <v>42</v>
      </c>
      <c r="N263" s="117">
        <v>38</v>
      </c>
      <c r="O263" s="77"/>
      <c r="P263" s="77"/>
      <c r="Q263" s="77"/>
      <c r="R263" s="77"/>
    </row>
    <row r="264" spans="2:18" x14ac:dyDescent="0.2">
      <c r="B264" s="87">
        <f t="shared" si="3"/>
        <v>41890</v>
      </c>
      <c r="C264" s="111"/>
      <c r="D264" s="111"/>
      <c r="E264" s="111">
        <v>8.8247750306142212E-3</v>
      </c>
      <c r="F264" s="111">
        <v>8.8247750306142212E-3</v>
      </c>
      <c r="G264" s="111">
        <v>0</v>
      </c>
      <c r="H264" s="111">
        <v>0</v>
      </c>
      <c r="I264" s="111"/>
      <c r="J264" s="111"/>
      <c r="K264" s="112">
        <v>8.4414422053267768E-3</v>
      </c>
      <c r="L264" s="112">
        <v>8.4414422053267768E-3</v>
      </c>
      <c r="M264" s="118">
        <v>165</v>
      </c>
      <c r="N264" s="117">
        <v>141</v>
      </c>
      <c r="O264" s="77"/>
      <c r="P264" s="77"/>
      <c r="Q264" s="77"/>
      <c r="R264" s="77"/>
    </row>
    <row r="265" spans="2:18" x14ac:dyDescent="0.2">
      <c r="B265" s="87">
        <f t="shared" si="3"/>
        <v>41891</v>
      </c>
      <c r="C265" s="111"/>
      <c r="D265" s="111"/>
      <c r="E265" s="111">
        <v>1.0679684960784249E-2</v>
      </c>
      <c r="F265" s="111">
        <v>1.0679684960784249E-2</v>
      </c>
      <c r="G265" s="111">
        <v>0</v>
      </c>
      <c r="H265" s="111">
        <v>0</v>
      </c>
      <c r="I265" s="111"/>
      <c r="J265" s="111"/>
      <c r="K265" s="112">
        <v>1.0215778085538691E-2</v>
      </c>
      <c r="L265" s="112">
        <v>1.0215778085538691E-2</v>
      </c>
      <c r="M265" s="118">
        <v>617</v>
      </c>
      <c r="N265" s="117">
        <v>370</v>
      </c>
      <c r="O265" s="77"/>
      <c r="P265" s="77"/>
      <c r="Q265" s="77"/>
      <c r="R265" s="77"/>
    </row>
    <row r="266" spans="2:18" x14ac:dyDescent="0.2">
      <c r="B266" s="87">
        <f t="shared" si="3"/>
        <v>41892</v>
      </c>
      <c r="C266" s="111"/>
      <c r="D266" s="111"/>
      <c r="E266" s="111">
        <v>0</v>
      </c>
      <c r="F266" s="111">
        <v>0</v>
      </c>
      <c r="G266" s="111">
        <v>0</v>
      </c>
      <c r="H266" s="111">
        <v>0</v>
      </c>
      <c r="I266" s="111"/>
      <c r="J266" s="111"/>
      <c r="K266" s="112">
        <v>0</v>
      </c>
      <c r="L266" s="112">
        <v>0</v>
      </c>
      <c r="M266" s="118">
        <v>159</v>
      </c>
      <c r="N266" s="117">
        <v>157</v>
      </c>
      <c r="O266" s="77"/>
      <c r="P266" s="77"/>
      <c r="Q266" s="77"/>
      <c r="R266" s="77"/>
    </row>
    <row r="267" spans="2:18" x14ac:dyDescent="0.2">
      <c r="B267" s="87">
        <f t="shared" si="3"/>
        <v>41893</v>
      </c>
      <c r="C267" s="111"/>
      <c r="D267" s="111"/>
      <c r="E267" s="111">
        <v>0</v>
      </c>
      <c r="F267" s="111">
        <v>0</v>
      </c>
      <c r="G267" s="111">
        <v>0</v>
      </c>
      <c r="H267" s="111">
        <v>0</v>
      </c>
      <c r="I267" s="111"/>
      <c r="J267" s="111"/>
      <c r="K267" s="112">
        <v>0</v>
      </c>
      <c r="L267" s="112">
        <v>0</v>
      </c>
      <c r="M267" s="118">
        <v>89</v>
      </c>
      <c r="N267" s="117">
        <v>84</v>
      </c>
      <c r="O267" s="77"/>
      <c r="P267" s="77"/>
      <c r="Q267" s="77"/>
      <c r="R267" s="77"/>
    </row>
    <row r="268" spans="2:18" x14ac:dyDescent="0.2">
      <c r="B268" s="87">
        <f t="shared" si="3"/>
        <v>41894</v>
      </c>
      <c r="C268" s="111"/>
      <c r="D268" s="111"/>
      <c r="E268" s="111">
        <v>0</v>
      </c>
      <c r="F268" s="111">
        <v>0</v>
      </c>
      <c r="G268" s="111">
        <v>0.21052631578947367</v>
      </c>
      <c r="H268" s="111">
        <v>0.21052631578947367</v>
      </c>
      <c r="I268" s="111"/>
      <c r="J268" s="111"/>
      <c r="K268" s="112">
        <v>9.144895722437341E-3</v>
      </c>
      <c r="L268" s="112">
        <v>9.144895722437341E-3</v>
      </c>
      <c r="M268" s="118">
        <v>143</v>
      </c>
      <c r="N268" s="117">
        <v>126</v>
      </c>
      <c r="O268" s="77"/>
      <c r="P268" s="77"/>
      <c r="Q268" s="77"/>
      <c r="R268" s="77"/>
    </row>
    <row r="269" spans="2:18" x14ac:dyDescent="0.2">
      <c r="B269" s="87">
        <f t="shared" si="3"/>
        <v>41895</v>
      </c>
      <c r="C269" s="111"/>
      <c r="D269" s="111"/>
      <c r="E269" s="111">
        <v>0</v>
      </c>
      <c r="F269" s="111">
        <v>0</v>
      </c>
      <c r="G269" s="111">
        <v>0</v>
      </c>
      <c r="H269" s="111">
        <v>0</v>
      </c>
      <c r="I269" s="111"/>
      <c r="J269" s="111"/>
      <c r="K269" s="112">
        <v>0</v>
      </c>
      <c r="L269" s="112">
        <v>0</v>
      </c>
      <c r="M269" s="118">
        <v>73</v>
      </c>
      <c r="N269" s="117">
        <v>64</v>
      </c>
      <c r="O269" s="77"/>
      <c r="P269" s="77"/>
      <c r="Q269" s="77"/>
      <c r="R269" s="77"/>
    </row>
    <row r="270" spans="2:18" x14ac:dyDescent="0.2">
      <c r="B270" s="87">
        <f t="shared" si="3"/>
        <v>41896</v>
      </c>
      <c r="C270" s="111"/>
      <c r="D270" s="111"/>
      <c r="E270" s="111">
        <v>1.5495884726376163E-3</v>
      </c>
      <c r="F270" s="111">
        <v>1.5495884726376163E-3</v>
      </c>
      <c r="G270" s="111">
        <v>0</v>
      </c>
      <c r="H270" s="111">
        <v>0</v>
      </c>
      <c r="I270" s="111"/>
      <c r="J270" s="111"/>
      <c r="K270" s="112">
        <v>1.482277053911547E-3</v>
      </c>
      <c r="L270" s="112">
        <v>1.482277053911547E-3</v>
      </c>
      <c r="M270" s="118">
        <v>50</v>
      </c>
      <c r="N270" s="117">
        <v>48</v>
      </c>
      <c r="O270" s="77"/>
      <c r="P270" s="77"/>
      <c r="Q270" s="77"/>
      <c r="R270" s="77"/>
    </row>
    <row r="271" spans="2:18" x14ac:dyDescent="0.2">
      <c r="B271" s="87">
        <f t="shared" ref="B271:B334" si="4">B270+1</f>
        <v>41897</v>
      </c>
      <c r="C271" s="111"/>
      <c r="D271" s="111"/>
      <c r="E271" s="111">
        <v>0</v>
      </c>
      <c r="F271" s="111">
        <v>0</v>
      </c>
      <c r="G271" s="111">
        <v>0</v>
      </c>
      <c r="H271" s="111">
        <v>0</v>
      </c>
      <c r="I271" s="111"/>
      <c r="J271" s="111"/>
      <c r="K271" s="112">
        <v>0</v>
      </c>
      <c r="L271" s="112">
        <v>0</v>
      </c>
      <c r="M271" s="118">
        <v>163</v>
      </c>
      <c r="N271" s="117">
        <v>122</v>
      </c>
      <c r="O271" s="77"/>
      <c r="P271" s="77"/>
      <c r="Q271" s="77"/>
      <c r="R271" s="77"/>
    </row>
    <row r="272" spans="2:18" x14ac:dyDescent="0.2">
      <c r="B272" s="87">
        <f t="shared" si="4"/>
        <v>41898</v>
      </c>
      <c r="C272" s="111"/>
      <c r="D272" s="111"/>
      <c r="E272" s="111">
        <v>0</v>
      </c>
      <c r="F272" s="111">
        <v>0</v>
      </c>
      <c r="G272" s="111">
        <v>0</v>
      </c>
      <c r="H272" s="111">
        <v>0</v>
      </c>
      <c r="I272" s="111"/>
      <c r="J272" s="111"/>
      <c r="K272" s="112">
        <v>0</v>
      </c>
      <c r="L272" s="112">
        <v>0</v>
      </c>
      <c r="M272" s="118">
        <v>175</v>
      </c>
      <c r="N272" s="117">
        <v>137</v>
      </c>
      <c r="O272" s="77"/>
      <c r="P272" s="77"/>
      <c r="Q272" s="77"/>
      <c r="R272" s="77"/>
    </row>
    <row r="273" spans="2:18" x14ac:dyDescent="0.2">
      <c r="B273" s="87">
        <f t="shared" si="4"/>
        <v>41899</v>
      </c>
      <c r="C273" s="111"/>
      <c r="D273" s="111"/>
      <c r="E273" s="111">
        <v>0</v>
      </c>
      <c r="F273" s="111">
        <v>0</v>
      </c>
      <c r="G273" s="111">
        <v>0</v>
      </c>
      <c r="H273" s="111">
        <v>0</v>
      </c>
      <c r="I273" s="111"/>
      <c r="J273" s="111"/>
      <c r="K273" s="112">
        <v>0</v>
      </c>
      <c r="L273" s="112">
        <v>0</v>
      </c>
      <c r="M273" s="118">
        <v>170</v>
      </c>
      <c r="N273" s="117">
        <v>158</v>
      </c>
      <c r="O273" s="77"/>
      <c r="P273" s="77"/>
      <c r="Q273" s="77"/>
      <c r="R273" s="77"/>
    </row>
    <row r="274" spans="2:18" x14ac:dyDescent="0.2">
      <c r="B274" s="87">
        <f t="shared" si="4"/>
        <v>41900</v>
      </c>
      <c r="C274" s="111"/>
      <c r="D274" s="111"/>
      <c r="E274" s="111">
        <v>0</v>
      </c>
      <c r="F274" s="111">
        <v>0</v>
      </c>
      <c r="G274" s="111">
        <v>0</v>
      </c>
      <c r="H274" s="111">
        <v>0</v>
      </c>
      <c r="I274" s="111"/>
      <c r="J274" s="111"/>
      <c r="K274" s="112">
        <v>0</v>
      </c>
      <c r="L274" s="112">
        <v>0</v>
      </c>
      <c r="M274" s="118">
        <v>124</v>
      </c>
      <c r="N274" s="117">
        <v>98</v>
      </c>
      <c r="O274" s="77"/>
      <c r="P274" s="77"/>
      <c r="Q274" s="77"/>
      <c r="R274" s="77"/>
    </row>
    <row r="275" spans="2:18" x14ac:dyDescent="0.2">
      <c r="B275" s="87">
        <f t="shared" si="4"/>
        <v>41901</v>
      </c>
      <c r="C275" s="111"/>
      <c r="D275" s="111"/>
      <c r="E275" s="111">
        <v>2.4396169364767219E-2</v>
      </c>
      <c r="F275" s="111">
        <v>2.4396169364767219E-2</v>
      </c>
      <c r="G275" s="111">
        <v>0</v>
      </c>
      <c r="H275" s="111">
        <v>0</v>
      </c>
      <c r="I275" s="111"/>
      <c r="J275" s="111"/>
      <c r="K275" s="112">
        <v>2.3336442346645562E-2</v>
      </c>
      <c r="L275" s="112">
        <v>2.3336442346645562E-2</v>
      </c>
      <c r="M275" s="118">
        <v>235</v>
      </c>
      <c r="N275" s="117">
        <v>154</v>
      </c>
      <c r="O275" s="77"/>
      <c r="P275" s="77"/>
      <c r="Q275" s="77"/>
      <c r="R275" s="77"/>
    </row>
    <row r="276" spans="2:18" x14ac:dyDescent="0.2">
      <c r="B276" s="87">
        <f t="shared" si="4"/>
        <v>41902</v>
      </c>
      <c r="C276" s="111"/>
      <c r="D276" s="111"/>
      <c r="E276" s="111">
        <v>0</v>
      </c>
      <c r="F276" s="111">
        <v>0</v>
      </c>
      <c r="G276" s="111">
        <v>0</v>
      </c>
      <c r="H276" s="111">
        <v>0</v>
      </c>
      <c r="I276" s="111"/>
      <c r="J276" s="111"/>
      <c r="K276" s="112">
        <v>0</v>
      </c>
      <c r="L276" s="112">
        <v>0</v>
      </c>
      <c r="M276" s="118">
        <v>64</v>
      </c>
      <c r="N276" s="117">
        <v>60</v>
      </c>
      <c r="O276" s="77"/>
      <c r="P276" s="77"/>
      <c r="Q276" s="77"/>
      <c r="R276" s="77"/>
    </row>
    <row r="277" spans="2:18" x14ac:dyDescent="0.2">
      <c r="B277" s="87">
        <f t="shared" si="4"/>
        <v>41903</v>
      </c>
      <c r="C277" s="111"/>
      <c r="D277" s="111"/>
      <c r="E277" s="111">
        <v>0</v>
      </c>
      <c r="F277" s="111">
        <v>0</v>
      </c>
      <c r="G277" s="111">
        <v>0</v>
      </c>
      <c r="H277" s="111">
        <v>0</v>
      </c>
      <c r="I277" s="111"/>
      <c r="J277" s="111"/>
      <c r="K277" s="112">
        <v>0</v>
      </c>
      <c r="L277" s="112">
        <v>0</v>
      </c>
      <c r="M277" s="118">
        <v>38</v>
      </c>
      <c r="N277" s="117">
        <v>35</v>
      </c>
      <c r="O277" s="77"/>
      <c r="P277" s="77"/>
      <c r="Q277" s="77"/>
      <c r="R277" s="77"/>
    </row>
    <row r="278" spans="2:18" x14ac:dyDescent="0.2">
      <c r="B278" s="87">
        <f t="shared" si="4"/>
        <v>41904</v>
      </c>
      <c r="C278" s="111"/>
      <c r="D278" s="111"/>
      <c r="E278" s="111">
        <v>0</v>
      </c>
      <c r="F278" s="111">
        <v>0</v>
      </c>
      <c r="G278" s="111">
        <v>0</v>
      </c>
      <c r="H278" s="111">
        <v>0</v>
      </c>
      <c r="I278" s="111"/>
      <c r="J278" s="111"/>
      <c r="K278" s="112">
        <v>0</v>
      </c>
      <c r="L278" s="112">
        <v>0</v>
      </c>
      <c r="M278" s="118">
        <v>180</v>
      </c>
      <c r="N278" s="117">
        <v>123</v>
      </c>
      <c r="O278" s="77"/>
      <c r="P278" s="77"/>
      <c r="Q278" s="77"/>
      <c r="R278" s="77"/>
    </row>
    <row r="279" spans="2:18" x14ac:dyDescent="0.2">
      <c r="B279" s="87">
        <f t="shared" si="4"/>
        <v>41905</v>
      </c>
      <c r="C279" s="111"/>
      <c r="D279" s="111"/>
      <c r="E279" s="111">
        <v>0</v>
      </c>
      <c r="F279" s="111">
        <v>0</v>
      </c>
      <c r="G279" s="111">
        <v>0</v>
      </c>
      <c r="H279" s="111">
        <v>0</v>
      </c>
      <c r="I279" s="111"/>
      <c r="J279" s="111"/>
      <c r="K279" s="112">
        <v>0</v>
      </c>
      <c r="L279" s="112">
        <v>0</v>
      </c>
      <c r="M279" s="118">
        <v>123</v>
      </c>
      <c r="N279" s="117">
        <v>115</v>
      </c>
      <c r="O279" s="77"/>
      <c r="P279" s="77"/>
      <c r="Q279" s="77"/>
      <c r="R279" s="77"/>
    </row>
    <row r="280" spans="2:18" x14ac:dyDescent="0.2">
      <c r="B280" s="87">
        <f t="shared" si="4"/>
        <v>41906</v>
      </c>
      <c r="C280" s="111"/>
      <c r="D280" s="111"/>
      <c r="E280" s="111">
        <v>0</v>
      </c>
      <c r="F280" s="111">
        <v>0</v>
      </c>
      <c r="G280" s="111">
        <v>0</v>
      </c>
      <c r="H280" s="111">
        <v>0</v>
      </c>
      <c r="I280" s="111"/>
      <c r="J280" s="111"/>
      <c r="K280" s="112">
        <v>0</v>
      </c>
      <c r="L280" s="112">
        <v>0</v>
      </c>
      <c r="M280" s="118">
        <v>133</v>
      </c>
      <c r="N280" s="117">
        <v>121</v>
      </c>
      <c r="O280" s="77"/>
      <c r="P280" s="77"/>
      <c r="Q280" s="77"/>
      <c r="R280" s="77"/>
    </row>
    <row r="281" spans="2:18" x14ac:dyDescent="0.2">
      <c r="B281" s="87">
        <f t="shared" si="4"/>
        <v>41907</v>
      </c>
      <c r="C281" s="111"/>
      <c r="D281" s="111"/>
      <c r="E281" s="111">
        <v>0</v>
      </c>
      <c r="F281" s="111">
        <v>0</v>
      </c>
      <c r="G281" s="111">
        <v>0</v>
      </c>
      <c r="H281" s="111">
        <v>0</v>
      </c>
      <c r="I281" s="111"/>
      <c r="J281" s="111"/>
      <c r="K281" s="112">
        <v>0</v>
      </c>
      <c r="L281" s="112">
        <v>0</v>
      </c>
      <c r="M281" s="118">
        <v>162</v>
      </c>
      <c r="N281" s="117">
        <v>142</v>
      </c>
      <c r="O281" s="77"/>
      <c r="P281" s="77"/>
      <c r="Q281" s="77"/>
      <c r="R281" s="77"/>
    </row>
    <row r="282" spans="2:18" x14ac:dyDescent="0.2">
      <c r="B282" s="87">
        <f t="shared" si="4"/>
        <v>41908</v>
      </c>
      <c r="C282" s="111"/>
      <c r="D282" s="111"/>
      <c r="E282" s="111">
        <v>0</v>
      </c>
      <c r="F282" s="111">
        <v>0</v>
      </c>
      <c r="G282" s="111">
        <v>0</v>
      </c>
      <c r="H282" s="111">
        <v>0</v>
      </c>
      <c r="I282" s="111"/>
      <c r="J282" s="111"/>
      <c r="K282" s="112">
        <v>0</v>
      </c>
      <c r="L282" s="112">
        <v>0</v>
      </c>
      <c r="M282" s="118">
        <v>135</v>
      </c>
      <c r="N282" s="117">
        <v>122</v>
      </c>
      <c r="O282" s="77"/>
      <c r="P282" s="77"/>
      <c r="Q282" s="77"/>
      <c r="R282" s="77"/>
    </row>
    <row r="283" spans="2:18" x14ac:dyDescent="0.2">
      <c r="B283" s="87">
        <f t="shared" si="4"/>
        <v>41909</v>
      </c>
      <c r="C283" s="111"/>
      <c r="D283" s="111"/>
      <c r="E283" s="111">
        <v>0</v>
      </c>
      <c r="F283" s="111">
        <v>0</v>
      </c>
      <c r="G283" s="111">
        <v>0</v>
      </c>
      <c r="H283" s="111">
        <v>0</v>
      </c>
      <c r="I283" s="111"/>
      <c r="J283" s="111"/>
      <c r="K283" s="112">
        <v>0</v>
      </c>
      <c r="L283" s="112">
        <v>0</v>
      </c>
      <c r="M283" s="118">
        <v>81</v>
      </c>
      <c r="N283" s="117">
        <v>75</v>
      </c>
      <c r="O283" s="77"/>
      <c r="P283" s="77"/>
      <c r="Q283" s="77"/>
      <c r="R283" s="77"/>
    </row>
    <row r="284" spans="2:18" x14ac:dyDescent="0.2">
      <c r="B284" s="87">
        <f t="shared" si="4"/>
        <v>41910</v>
      </c>
      <c r="C284" s="111"/>
      <c r="D284" s="111"/>
      <c r="E284" s="111">
        <v>1.2068405138592961E-2</v>
      </c>
      <c r="F284" s="111">
        <v>1.2068405138592961E-2</v>
      </c>
      <c r="G284" s="111">
        <v>0</v>
      </c>
      <c r="H284" s="111">
        <v>0</v>
      </c>
      <c r="I284" s="111"/>
      <c r="J284" s="111"/>
      <c r="K284" s="112">
        <v>1.1544174682582302E-2</v>
      </c>
      <c r="L284" s="112">
        <v>1.1544174682582302E-2</v>
      </c>
      <c r="M284" s="118">
        <v>202</v>
      </c>
      <c r="N284" s="117">
        <v>119</v>
      </c>
      <c r="O284" s="77"/>
      <c r="P284" s="77"/>
      <c r="Q284" s="77"/>
      <c r="R284" s="77"/>
    </row>
    <row r="285" spans="2:18" x14ac:dyDescent="0.2">
      <c r="B285" s="87">
        <f t="shared" si="4"/>
        <v>41911</v>
      </c>
      <c r="C285" s="111"/>
      <c r="D285" s="111"/>
      <c r="E285" s="111">
        <v>0</v>
      </c>
      <c r="F285" s="111">
        <v>0</v>
      </c>
      <c r="G285" s="111">
        <v>0</v>
      </c>
      <c r="H285" s="111">
        <v>0</v>
      </c>
      <c r="I285" s="111"/>
      <c r="J285" s="111"/>
      <c r="K285" s="112">
        <v>0</v>
      </c>
      <c r="L285" s="112">
        <v>0</v>
      </c>
      <c r="M285" s="118">
        <v>179</v>
      </c>
      <c r="N285" s="117">
        <v>132</v>
      </c>
      <c r="O285" s="77"/>
      <c r="P285" s="77"/>
      <c r="Q285" s="77"/>
      <c r="R285" s="77"/>
    </row>
    <row r="286" spans="2:18" x14ac:dyDescent="0.2">
      <c r="B286" s="87">
        <f t="shared" si="4"/>
        <v>41912</v>
      </c>
      <c r="C286" s="111"/>
      <c r="D286" s="111"/>
      <c r="E286" s="111">
        <v>2.6264211400637563E-5</v>
      </c>
      <c r="F286" s="111">
        <v>2.6264211400637563E-5</v>
      </c>
      <c r="G286" s="111">
        <v>0</v>
      </c>
      <c r="H286" s="111">
        <v>0</v>
      </c>
      <c r="I286" s="111"/>
      <c r="J286" s="111"/>
      <c r="K286" s="112">
        <v>2.5123339896805881E-5</v>
      </c>
      <c r="L286" s="112">
        <v>2.5123339896805881E-5</v>
      </c>
      <c r="M286" s="118">
        <v>466</v>
      </c>
      <c r="N286" s="117">
        <v>229</v>
      </c>
      <c r="O286" s="77"/>
      <c r="P286" s="77"/>
      <c r="Q286" s="77"/>
      <c r="R286" s="77"/>
    </row>
    <row r="287" spans="2:18" x14ac:dyDescent="0.2">
      <c r="B287" s="87">
        <f t="shared" si="4"/>
        <v>41913</v>
      </c>
      <c r="C287" s="111"/>
      <c r="D287" s="111"/>
      <c r="E287" s="111">
        <v>0</v>
      </c>
      <c r="F287" s="111">
        <v>0</v>
      </c>
      <c r="G287" s="111">
        <v>0</v>
      </c>
      <c r="H287" s="111">
        <v>0</v>
      </c>
      <c r="I287" s="111"/>
      <c r="J287" s="111"/>
      <c r="K287" s="112">
        <v>0</v>
      </c>
      <c r="L287" s="112">
        <v>0</v>
      </c>
      <c r="M287" s="118">
        <v>244</v>
      </c>
      <c r="N287" s="117">
        <v>192</v>
      </c>
      <c r="O287" s="77"/>
      <c r="P287" s="77"/>
      <c r="Q287" s="77"/>
      <c r="R287" s="77"/>
    </row>
    <row r="288" spans="2:18" x14ac:dyDescent="0.2">
      <c r="B288" s="87">
        <f t="shared" si="4"/>
        <v>41914</v>
      </c>
      <c r="C288" s="111"/>
      <c r="D288" s="111"/>
      <c r="E288" s="111">
        <v>0</v>
      </c>
      <c r="F288" s="111">
        <v>0</v>
      </c>
      <c r="G288" s="111">
        <v>0</v>
      </c>
      <c r="H288" s="111">
        <v>0</v>
      </c>
      <c r="I288" s="111"/>
      <c r="J288" s="111"/>
      <c r="K288" s="112">
        <v>0</v>
      </c>
      <c r="L288" s="112">
        <v>0</v>
      </c>
      <c r="M288" s="118">
        <v>135</v>
      </c>
      <c r="N288" s="117">
        <v>121</v>
      </c>
      <c r="O288" s="77"/>
      <c r="P288" s="77"/>
      <c r="Q288" s="77"/>
      <c r="R288" s="77"/>
    </row>
    <row r="289" spans="2:18" x14ac:dyDescent="0.2">
      <c r="B289" s="87">
        <f t="shared" si="4"/>
        <v>41915</v>
      </c>
      <c r="C289" s="111"/>
      <c r="D289" s="111"/>
      <c r="E289" s="111">
        <v>0</v>
      </c>
      <c r="F289" s="111">
        <v>0</v>
      </c>
      <c r="G289" s="111">
        <v>0</v>
      </c>
      <c r="H289" s="111">
        <v>0</v>
      </c>
      <c r="I289" s="111"/>
      <c r="J289" s="111"/>
      <c r="K289" s="112">
        <v>0</v>
      </c>
      <c r="L289" s="112">
        <v>0</v>
      </c>
      <c r="M289" s="118">
        <v>129</v>
      </c>
      <c r="N289" s="117">
        <v>102</v>
      </c>
      <c r="O289" s="77"/>
      <c r="P289" s="77"/>
      <c r="Q289" s="77"/>
      <c r="R289" s="77"/>
    </row>
    <row r="290" spans="2:18" x14ac:dyDescent="0.2">
      <c r="B290" s="87">
        <f t="shared" si="4"/>
        <v>41916</v>
      </c>
      <c r="C290" s="111"/>
      <c r="D290" s="111"/>
      <c r="E290" s="111">
        <v>0</v>
      </c>
      <c r="F290" s="111">
        <v>0</v>
      </c>
      <c r="G290" s="111">
        <v>0</v>
      </c>
      <c r="H290" s="111">
        <v>0</v>
      </c>
      <c r="I290" s="111"/>
      <c r="J290" s="111"/>
      <c r="K290" s="112">
        <v>0</v>
      </c>
      <c r="L290" s="112">
        <v>0</v>
      </c>
      <c r="M290" s="118">
        <v>75</v>
      </c>
      <c r="N290" s="117">
        <v>61</v>
      </c>
      <c r="O290" s="77"/>
      <c r="P290" s="77"/>
      <c r="Q290" s="77"/>
      <c r="R290" s="77"/>
    </row>
    <row r="291" spans="2:18" x14ac:dyDescent="0.2">
      <c r="B291" s="87">
        <f t="shared" si="4"/>
        <v>41917</v>
      </c>
      <c r="C291" s="111"/>
      <c r="D291" s="111"/>
      <c r="E291" s="111">
        <v>3.8772542080191203E-3</v>
      </c>
      <c r="F291" s="111">
        <v>3.8772542080191203E-3</v>
      </c>
      <c r="G291" s="111">
        <v>0</v>
      </c>
      <c r="H291" s="111">
        <v>0</v>
      </c>
      <c r="I291" s="111"/>
      <c r="J291" s="111"/>
      <c r="K291" s="112">
        <v>3.7088330522659684E-3</v>
      </c>
      <c r="L291" s="112">
        <v>3.7088330522659684E-3</v>
      </c>
      <c r="M291" s="118">
        <v>72</v>
      </c>
      <c r="N291" s="117">
        <v>62</v>
      </c>
      <c r="O291" s="77"/>
      <c r="P291" s="77"/>
      <c r="Q291" s="77"/>
      <c r="R291" s="77"/>
    </row>
    <row r="292" spans="2:18" x14ac:dyDescent="0.2">
      <c r="B292" s="87">
        <f t="shared" si="4"/>
        <v>41918</v>
      </c>
      <c r="C292" s="111"/>
      <c r="D292" s="111"/>
      <c r="E292" s="111">
        <v>0</v>
      </c>
      <c r="F292" s="111">
        <v>0</v>
      </c>
      <c r="G292" s="111">
        <v>0</v>
      </c>
      <c r="H292" s="111">
        <v>0</v>
      </c>
      <c r="I292" s="111"/>
      <c r="J292" s="111"/>
      <c r="K292" s="112">
        <v>0</v>
      </c>
      <c r="L292" s="112">
        <v>0</v>
      </c>
      <c r="M292" s="118">
        <v>133</v>
      </c>
      <c r="N292" s="117">
        <v>125</v>
      </c>
      <c r="O292" s="77"/>
      <c r="P292" s="77"/>
      <c r="Q292" s="77"/>
      <c r="R292" s="77"/>
    </row>
    <row r="293" spans="2:18" x14ac:dyDescent="0.2">
      <c r="B293" s="87">
        <f t="shared" si="4"/>
        <v>41919</v>
      </c>
      <c r="C293" s="111"/>
      <c r="D293" s="111"/>
      <c r="E293" s="111">
        <v>0</v>
      </c>
      <c r="F293" s="111">
        <v>0</v>
      </c>
      <c r="G293" s="111">
        <v>0</v>
      </c>
      <c r="H293" s="111">
        <v>0</v>
      </c>
      <c r="I293" s="111"/>
      <c r="J293" s="111"/>
      <c r="K293" s="112">
        <v>0</v>
      </c>
      <c r="L293" s="112">
        <v>0</v>
      </c>
      <c r="M293" s="118">
        <v>138</v>
      </c>
      <c r="N293" s="117">
        <v>130</v>
      </c>
      <c r="O293" s="77"/>
      <c r="P293" s="77"/>
      <c r="Q293" s="77"/>
      <c r="R293" s="77"/>
    </row>
    <row r="294" spans="2:18" x14ac:dyDescent="0.2">
      <c r="B294" s="87">
        <f t="shared" si="4"/>
        <v>41920</v>
      </c>
      <c r="C294" s="111"/>
      <c r="D294" s="111"/>
      <c r="E294" s="111">
        <v>0</v>
      </c>
      <c r="F294" s="111">
        <v>0</v>
      </c>
      <c r="G294" s="111">
        <v>0</v>
      </c>
      <c r="H294" s="111">
        <v>0</v>
      </c>
      <c r="I294" s="111"/>
      <c r="J294" s="111"/>
      <c r="K294" s="112">
        <v>0</v>
      </c>
      <c r="L294" s="112">
        <v>0</v>
      </c>
      <c r="M294" s="118">
        <v>122</v>
      </c>
      <c r="N294" s="117">
        <v>103</v>
      </c>
      <c r="O294" s="77"/>
      <c r="P294" s="77"/>
      <c r="Q294" s="77"/>
      <c r="R294" s="77"/>
    </row>
    <row r="295" spans="2:18" x14ac:dyDescent="0.2">
      <c r="B295" s="87">
        <f t="shared" si="4"/>
        <v>41921</v>
      </c>
      <c r="C295" s="111"/>
      <c r="D295" s="111"/>
      <c r="E295" s="111">
        <v>0</v>
      </c>
      <c r="F295" s="111">
        <v>0</v>
      </c>
      <c r="G295" s="111">
        <v>0</v>
      </c>
      <c r="H295" s="111">
        <v>0</v>
      </c>
      <c r="I295" s="111"/>
      <c r="J295" s="111"/>
      <c r="K295" s="112">
        <v>0</v>
      </c>
      <c r="L295" s="112">
        <v>0</v>
      </c>
      <c r="M295" s="118">
        <v>154</v>
      </c>
      <c r="N295" s="117">
        <v>127</v>
      </c>
      <c r="O295" s="77"/>
      <c r="P295" s="77"/>
      <c r="Q295" s="77"/>
      <c r="R295" s="77"/>
    </row>
    <row r="296" spans="2:18" x14ac:dyDescent="0.2">
      <c r="B296" s="87">
        <f t="shared" si="4"/>
        <v>41922</v>
      </c>
      <c r="C296" s="111"/>
      <c r="D296" s="111"/>
      <c r="E296" s="111">
        <v>4.1661605334261335E-3</v>
      </c>
      <c r="F296" s="111">
        <v>4.1661605334261335E-3</v>
      </c>
      <c r="G296" s="111">
        <v>0</v>
      </c>
      <c r="H296" s="111">
        <v>0</v>
      </c>
      <c r="I296" s="111"/>
      <c r="J296" s="111"/>
      <c r="K296" s="112">
        <v>3.9851897911308328E-3</v>
      </c>
      <c r="L296" s="112">
        <v>3.9851897911308328E-3</v>
      </c>
      <c r="M296" s="118">
        <v>159</v>
      </c>
      <c r="N296" s="117">
        <v>113</v>
      </c>
      <c r="O296" s="77"/>
      <c r="P296" s="77"/>
      <c r="Q296" s="77"/>
      <c r="R296" s="77"/>
    </row>
    <row r="297" spans="2:18" x14ac:dyDescent="0.2">
      <c r="B297" s="87">
        <f t="shared" si="4"/>
        <v>41923</v>
      </c>
      <c r="C297" s="111"/>
      <c r="D297" s="111"/>
      <c r="E297" s="111">
        <v>0</v>
      </c>
      <c r="F297" s="111">
        <v>0</v>
      </c>
      <c r="G297" s="111">
        <v>0</v>
      </c>
      <c r="H297" s="111">
        <v>0</v>
      </c>
      <c r="I297" s="111"/>
      <c r="J297" s="111"/>
      <c r="K297" s="112">
        <v>0</v>
      </c>
      <c r="L297" s="112">
        <v>0</v>
      </c>
      <c r="M297" s="118">
        <v>84</v>
      </c>
      <c r="N297" s="117">
        <v>77</v>
      </c>
      <c r="O297" s="77"/>
      <c r="P297" s="77"/>
      <c r="Q297" s="77"/>
      <c r="R297" s="77"/>
    </row>
    <row r="298" spans="2:18" x14ac:dyDescent="0.2">
      <c r="B298" s="87">
        <f t="shared" si="4"/>
        <v>41924</v>
      </c>
      <c r="C298" s="111"/>
      <c r="D298" s="111"/>
      <c r="E298" s="111">
        <v>0</v>
      </c>
      <c r="F298" s="111">
        <v>0</v>
      </c>
      <c r="G298" s="111">
        <v>0</v>
      </c>
      <c r="H298" s="111">
        <v>0</v>
      </c>
      <c r="I298" s="111"/>
      <c r="J298" s="111"/>
      <c r="K298" s="112">
        <v>0</v>
      </c>
      <c r="L298" s="112">
        <v>0</v>
      </c>
      <c r="M298" s="118">
        <v>50</v>
      </c>
      <c r="N298" s="117">
        <v>46</v>
      </c>
      <c r="O298" s="77"/>
      <c r="P298" s="77"/>
      <c r="Q298" s="77"/>
      <c r="R298" s="77"/>
    </row>
    <row r="299" spans="2:18" x14ac:dyDescent="0.2">
      <c r="B299" s="87">
        <f t="shared" si="4"/>
        <v>41925</v>
      </c>
      <c r="C299" s="111"/>
      <c r="D299" s="111"/>
      <c r="E299" s="111">
        <v>1.1543120910580209E-2</v>
      </c>
      <c r="F299" s="111">
        <v>1.1543120910580209E-2</v>
      </c>
      <c r="G299" s="111">
        <v>0</v>
      </c>
      <c r="H299" s="111">
        <v>0</v>
      </c>
      <c r="I299" s="111"/>
      <c r="J299" s="111"/>
      <c r="K299" s="112">
        <v>1.1041707884646186E-2</v>
      </c>
      <c r="L299" s="112">
        <v>1.1041707884646186E-2</v>
      </c>
      <c r="M299" s="118">
        <v>269</v>
      </c>
      <c r="N299" s="117">
        <v>157</v>
      </c>
      <c r="O299" s="77"/>
      <c r="P299" s="77"/>
      <c r="Q299" s="77"/>
      <c r="R299" s="77"/>
    </row>
    <row r="300" spans="2:18" x14ac:dyDescent="0.2">
      <c r="B300" s="87">
        <f t="shared" si="4"/>
        <v>41926</v>
      </c>
      <c r="C300" s="111"/>
      <c r="D300" s="111"/>
      <c r="E300" s="111">
        <v>0</v>
      </c>
      <c r="F300" s="111">
        <v>0</v>
      </c>
      <c r="G300" s="111">
        <v>0</v>
      </c>
      <c r="H300" s="111">
        <v>0</v>
      </c>
      <c r="I300" s="111"/>
      <c r="J300" s="111"/>
      <c r="K300" s="112">
        <v>0</v>
      </c>
      <c r="L300" s="112">
        <v>0</v>
      </c>
      <c r="M300" s="118">
        <v>211</v>
      </c>
      <c r="N300" s="117">
        <v>158</v>
      </c>
      <c r="O300" s="77"/>
      <c r="P300" s="77"/>
      <c r="Q300" s="77"/>
      <c r="R300" s="77"/>
    </row>
    <row r="301" spans="2:18" x14ac:dyDescent="0.2">
      <c r="B301" s="87">
        <f t="shared" si="4"/>
        <v>41927</v>
      </c>
      <c r="C301" s="111"/>
      <c r="D301" s="111"/>
      <c r="E301" s="111">
        <v>0</v>
      </c>
      <c r="F301" s="111">
        <v>0</v>
      </c>
      <c r="G301" s="111">
        <v>0</v>
      </c>
      <c r="H301" s="111">
        <v>0</v>
      </c>
      <c r="I301" s="111"/>
      <c r="J301" s="111"/>
      <c r="K301" s="112">
        <v>0</v>
      </c>
      <c r="L301" s="112">
        <v>0</v>
      </c>
      <c r="M301" s="118">
        <v>102</v>
      </c>
      <c r="N301" s="117">
        <v>85</v>
      </c>
      <c r="O301" s="77"/>
      <c r="P301" s="77"/>
      <c r="Q301" s="77"/>
      <c r="R301" s="77"/>
    </row>
    <row r="302" spans="2:18" x14ac:dyDescent="0.2">
      <c r="B302" s="87">
        <f t="shared" si="4"/>
        <v>41928</v>
      </c>
      <c r="C302" s="111"/>
      <c r="D302" s="111"/>
      <c r="E302" s="111">
        <v>0</v>
      </c>
      <c r="F302" s="111">
        <v>0</v>
      </c>
      <c r="G302" s="111">
        <v>0</v>
      </c>
      <c r="H302" s="111">
        <v>0</v>
      </c>
      <c r="I302" s="111"/>
      <c r="J302" s="111"/>
      <c r="K302" s="112">
        <v>0</v>
      </c>
      <c r="L302" s="112">
        <v>0</v>
      </c>
      <c r="M302" s="118">
        <v>130</v>
      </c>
      <c r="N302" s="117">
        <v>111</v>
      </c>
      <c r="O302" s="77"/>
      <c r="P302" s="77"/>
      <c r="Q302" s="77"/>
      <c r="R302" s="77"/>
    </row>
    <row r="303" spans="2:18" x14ac:dyDescent="0.2">
      <c r="B303" s="87">
        <f t="shared" si="4"/>
        <v>41929</v>
      </c>
      <c r="C303" s="111"/>
      <c r="D303" s="111"/>
      <c r="E303" s="111">
        <v>0</v>
      </c>
      <c r="F303" s="111">
        <v>0</v>
      </c>
      <c r="G303" s="111">
        <v>0</v>
      </c>
      <c r="H303" s="111">
        <v>0</v>
      </c>
      <c r="I303" s="111"/>
      <c r="J303" s="111"/>
      <c r="K303" s="112">
        <v>0</v>
      </c>
      <c r="L303" s="112">
        <v>0</v>
      </c>
      <c r="M303" s="118">
        <v>111</v>
      </c>
      <c r="N303" s="117">
        <v>98</v>
      </c>
      <c r="O303" s="77"/>
      <c r="P303" s="77"/>
      <c r="Q303" s="77"/>
      <c r="R303" s="77"/>
    </row>
    <row r="304" spans="2:18" x14ac:dyDescent="0.2">
      <c r="B304" s="87">
        <f t="shared" si="4"/>
        <v>41930</v>
      </c>
      <c r="C304" s="111"/>
      <c r="D304" s="111"/>
      <c r="E304" s="111">
        <v>0</v>
      </c>
      <c r="F304" s="111">
        <v>0</v>
      </c>
      <c r="G304" s="111">
        <v>0</v>
      </c>
      <c r="H304" s="111">
        <v>0</v>
      </c>
      <c r="I304" s="111"/>
      <c r="J304" s="111"/>
      <c r="K304" s="112">
        <v>0</v>
      </c>
      <c r="L304" s="112">
        <v>0</v>
      </c>
      <c r="M304" s="118">
        <v>68</v>
      </c>
      <c r="N304" s="117">
        <v>58</v>
      </c>
      <c r="O304" s="77"/>
      <c r="P304" s="77"/>
      <c r="Q304" s="77"/>
      <c r="R304" s="77"/>
    </row>
    <row r="305" spans="2:18" x14ac:dyDescent="0.2">
      <c r="B305" s="87">
        <f t="shared" si="4"/>
        <v>41931</v>
      </c>
      <c r="C305" s="111"/>
      <c r="D305" s="111"/>
      <c r="E305" s="111">
        <v>0</v>
      </c>
      <c r="F305" s="111">
        <v>0</v>
      </c>
      <c r="G305" s="111">
        <v>0</v>
      </c>
      <c r="H305" s="111">
        <v>0</v>
      </c>
      <c r="I305" s="111"/>
      <c r="J305" s="111"/>
      <c r="K305" s="112">
        <v>0</v>
      </c>
      <c r="L305" s="112">
        <v>0</v>
      </c>
      <c r="M305" s="118">
        <v>37</v>
      </c>
      <c r="N305" s="117">
        <v>31</v>
      </c>
      <c r="O305" s="77"/>
      <c r="P305" s="77"/>
      <c r="Q305" s="77"/>
      <c r="R305" s="77"/>
    </row>
    <row r="306" spans="2:18" x14ac:dyDescent="0.2">
      <c r="B306" s="87">
        <f t="shared" si="4"/>
        <v>41932</v>
      </c>
      <c r="C306" s="111"/>
      <c r="D306" s="111"/>
      <c r="E306" s="111">
        <v>0</v>
      </c>
      <c r="F306" s="111">
        <v>0</v>
      </c>
      <c r="G306" s="111">
        <v>0</v>
      </c>
      <c r="H306" s="111">
        <v>0</v>
      </c>
      <c r="I306" s="111"/>
      <c r="J306" s="111"/>
      <c r="K306" s="112">
        <v>0</v>
      </c>
      <c r="L306" s="112">
        <v>0</v>
      </c>
      <c r="M306" s="118">
        <v>152</v>
      </c>
      <c r="N306" s="117">
        <v>101</v>
      </c>
      <c r="O306" s="77"/>
      <c r="P306" s="77"/>
      <c r="Q306" s="77"/>
      <c r="R306" s="77"/>
    </row>
    <row r="307" spans="2:18" x14ac:dyDescent="0.2">
      <c r="B307" s="87">
        <f t="shared" si="4"/>
        <v>41933</v>
      </c>
      <c r="C307" s="111"/>
      <c r="D307" s="111"/>
      <c r="E307" s="111">
        <v>0</v>
      </c>
      <c r="F307" s="111">
        <v>0</v>
      </c>
      <c r="G307" s="111">
        <v>0</v>
      </c>
      <c r="H307" s="111">
        <v>0</v>
      </c>
      <c r="I307" s="111"/>
      <c r="J307" s="111"/>
      <c r="K307" s="112">
        <v>0</v>
      </c>
      <c r="L307" s="112">
        <v>0</v>
      </c>
      <c r="M307" s="118">
        <v>132</v>
      </c>
      <c r="N307" s="117">
        <v>104</v>
      </c>
      <c r="O307" s="77"/>
      <c r="P307" s="77"/>
      <c r="Q307" s="77"/>
      <c r="R307" s="77"/>
    </row>
    <row r="308" spans="2:18" x14ac:dyDescent="0.2">
      <c r="B308" s="87">
        <f t="shared" si="4"/>
        <v>41934</v>
      </c>
      <c r="C308" s="111"/>
      <c r="D308" s="111"/>
      <c r="E308" s="111">
        <v>1.7961437571611012E-2</v>
      </c>
      <c r="F308" s="111">
        <v>1.7961437571611012E-2</v>
      </c>
      <c r="G308" s="111">
        <v>0</v>
      </c>
      <c r="H308" s="111">
        <v>0</v>
      </c>
      <c r="I308" s="111"/>
      <c r="J308" s="111"/>
      <c r="K308" s="112">
        <v>1.7181224071928122E-2</v>
      </c>
      <c r="L308" s="112">
        <v>1.7181224071928122E-2</v>
      </c>
      <c r="M308" s="118">
        <v>162</v>
      </c>
      <c r="N308" s="117">
        <v>100</v>
      </c>
      <c r="O308" s="77"/>
      <c r="P308" s="77"/>
      <c r="Q308" s="77"/>
      <c r="R308" s="77"/>
    </row>
    <row r="309" spans="2:18" x14ac:dyDescent="0.2">
      <c r="B309" s="87">
        <f t="shared" si="4"/>
        <v>41935</v>
      </c>
      <c r="C309" s="111"/>
      <c r="D309" s="111"/>
      <c r="E309" s="111">
        <v>8.6770388414856344E-3</v>
      </c>
      <c r="F309" s="111">
        <v>8.6770388414856344E-3</v>
      </c>
      <c r="G309" s="111">
        <v>0</v>
      </c>
      <c r="H309" s="111">
        <v>0</v>
      </c>
      <c r="I309" s="111"/>
      <c r="J309" s="111"/>
      <c r="K309" s="112">
        <v>8.3001234184072424E-3</v>
      </c>
      <c r="L309" s="112">
        <v>8.3001234184072424E-3</v>
      </c>
      <c r="M309" s="118">
        <v>150</v>
      </c>
      <c r="N309" s="117">
        <v>100</v>
      </c>
      <c r="O309" s="77"/>
      <c r="P309" s="77"/>
      <c r="Q309" s="77"/>
      <c r="R309" s="77"/>
    </row>
    <row r="310" spans="2:18" x14ac:dyDescent="0.2">
      <c r="B310" s="87">
        <f t="shared" si="4"/>
        <v>41936</v>
      </c>
      <c r="C310" s="111"/>
      <c r="D310" s="111"/>
      <c r="E310" s="111">
        <v>0</v>
      </c>
      <c r="F310" s="111">
        <v>0</v>
      </c>
      <c r="G310" s="111">
        <v>0</v>
      </c>
      <c r="H310" s="111">
        <v>0</v>
      </c>
      <c r="I310" s="111"/>
      <c r="J310" s="111"/>
      <c r="K310" s="112">
        <v>0</v>
      </c>
      <c r="L310" s="112">
        <v>0</v>
      </c>
      <c r="M310" s="118">
        <v>102</v>
      </c>
      <c r="N310" s="117">
        <v>99</v>
      </c>
      <c r="O310" s="77"/>
      <c r="P310" s="77"/>
      <c r="Q310" s="77"/>
      <c r="R310" s="77"/>
    </row>
    <row r="311" spans="2:18" x14ac:dyDescent="0.2">
      <c r="B311" s="87">
        <f t="shared" si="4"/>
        <v>41937</v>
      </c>
      <c r="C311" s="111"/>
      <c r="D311" s="111"/>
      <c r="E311" s="111">
        <v>9.3303611000764945E-3</v>
      </c>
      <c r="F311" s="111">
        <v>9.3303611000764945E-3</v>
      </c>
      <c r="G311" s="111">
        <v>0</v>
      </c>
      <c r="H311" s="111">
        <v>0</v>
      </c>
      <c r="I311" s="111"/>
      <c r="J311" s="111"/>
      <c r="K311" s="112">
        <v>8.9250664983402898E-3</v>
      </c>
      <c r="L311" s="112">
        <v>8.9250664983402898E-3</v>
      </c>
      <c r="M311" s="118">
        <v>76</v>
      </c>
      <c r="N311" s="117">
        <v>64</v>
      </c>
      <c r="O311" s="77"/>
      <c r="P311" s="77"/>
      <c r="Q311" s="77"/>
      <c r="R311" s="77"/>
    </row>
    <row r="312" spans="2:18" x14ac:dyDescent="0.2">
      <c r="B312" s="87">
        <f t="shared" si="4"/>
        <v>41938</v>
      </c>
      <c r="C312" s="111"/>
      <c r="D312" s="111"/>
      <c r="E312" s="111">
        <v>0</v>
      </c>
      <c r="F312" s="111">
        <v>0</v>
      </c>
      <c r="G312" s="111">
        <v>0</v>
      </c>
      <c r="H312" s="111">
        <v>0</v>
      </c>
      <c r="I312" s="111"/>
      <c r="J312" s="111"/>
      <c r="K312" s="112">
        <v>0</v>
      </c>
      <c r="L312" s="112">
        <v>0</v>
      </c>
      <c r="M312" s="118">
        <v>32</v>
      </c>
      <c r="N312" s="117">
        <v>31</v>
      </c>
      <c r="O312" s="77"/>
      <c r="P312" s="77"/>
      <c r="Q312" s="77"/>
      <c r="R312" s="77"/>
    </row>
    <row r="313" spans="2:18" x14ac:dyDescent="0.2">
      <c r="B313" s="87">
        <f t="shared" si="4"/>
        <v>41939</v>
      </c>
      <c r="C313" s="111"/>
      <c r="D313" s="111"/>
      <c r="E313" s="111">
        <v>9.5279992908662917E-2</v>
      </c>
      <c r="F313" s="111">
        <v>9.5279992908662917E-2</v>
      </c>
      <c r="G313" s="111">
        <v>0.349117987275882</v>
      </c>
      <c r="H313" s="111">
        <v>0.349117987275882</v>
      </c>
      <c r="I313" s="111"/>
      <c r="J313" s="111"/>
      <c r="K313" s="112">
        <v>0.10630627235584698</v>
      </c>
      <c r="L313" s="112">
        <v>0.10630627235584698</v>
      </c>
      <c r="M313" s="118">
        <v>780</v>
      </c>
      <c r="N313" s="117">
        <v>177</v>
      </c>
      <c r="O313" s="77"/>
      <c r="P313" s="77"/>
      <c r="Q313" s="77"/>
      <c r="R313" s="77"/>
    </row>
    <row r="314" spans="2:18" x14ac:dyDescent="0.2">
      <c r="B314" s="87">
        <f t="shared" si="4"/>
        <v>41940</v>
      </c>
      <c r="C314" s="111"/>
      <c r="D314" s="111"/>
      <c r="E314" s="111">
        <v>0</v>
      </c>
      <c r="F314" s="111">
        <v>0</v>
      </c>
      <c r="G314" s="111">
        <v>0</v>
      </c>
      <c r="H314" s="111">
        <v>0</v>
      </c>
      <c r="I314" s="111"/>
      <c r="J314" s="111"/>
      <c r="K314" s="112">
        <v>0</v>
      </c>
      <c r="L314" s="112">
        <v>0</v>
      </c>
      <c r="M314" s="118">
        <v>185</v>
      </c>
      <c r="N314" s="117">
        <v>111</v>
      </c>
      <c r="O314" s="77"/>
      <c r="P314" s="77"/>
      <c r="Q314" s="77"/>
      <c r="R314" s="77"/>
    </row>
    <row r="315" spans="2:18" x14ac:dyDescent="0.2">
      <c r="B315" s="87">
        <f t="shared" si="4"/>
        <v>41941</v>
      </c>
      <c r="C315" s="111"/>
      <c r="D315" s="111"/>
      <c r="E315" s="111">
        <v>6.960016021168954E-3</v>
      </c>
      <c r="F315" s="111">
        <v>6.960016021168954E-3</v>
      </c>
      <c r="G315" s="111">
        <v>0</v>
      </c>
      <c r="H315" s="111">
        <v>0</v>
      </c>
      <c r="I315" s="111"/>
      <c r="J315" s="111"/>
      <c r="K315" s="112">
        <v>6.6576850726535585E-3</v>
      </c>
      <c r="L315" s="112">
        <v>6.6576850726535585E-3</v>
      </c>
      <c r="M315" s="118">
        <v>117</v>
      </c>
      <c r="N315" s="117">
        <v>66</v>
      </c>
      <c r="O315" s="77"/>
      <c r="P315" s="77"/>
      <c r="Q315" s="77"/>
      <c r="R315" s="77"/>
    </row>
    <row r="316" spans="2:18" x14ac:dyDescent="0.2">
      <c r="B316" s="87">
        <f t="shared" si="4"/>
        <v>41942</v>
      </c>
      <c r="C316" s="111"/>
      <c r="D316" s="111"/>
      <c r="E316" s="111">
        <v>0</v>
      </c>
      <c r="F316" s="111">
        <v>0</v>
      </c>
      <c r="G316" s="111">
        <v>0</v>
      </c>
      <c r="H316" s="111">
        <v>0</v>
      </c>
      <c r="I316" s="111"/>
      <c r="J316" s="111"/>
      <c r="K316" s="112">
        <v>0</v>
      </c>
      <c r="L316" s="112">
        <v>0</v>
      </c>
      <c r="M316" s="118">
        <v>126</v>
      </c>
      <c r="N316" s="117">
        <v>83</v>
      </c>
      <c r="O316" s="77"/>
      <c r="P316" s="77"/>
      <c r="Q316" s="77"/>
      <c r="R316" s="77"/>
    </row>
    <row r="317" spans="2:18" x14ac:dyDescent="0.2">
      <c r="B317" s="87">
        <f t="shared" si="4"/>
        <v>41943</v>
      </c>
      <c r="C317" s="111"/>
      <c r="D317" s="111"/>
      <c r="E317" s="111">
        <v>0</v>
      </c>
      <c r="F317" s="111">
        <v>0</v>
      </c>
      <c r="G317" s="111">
        <v>0</v>
      </c>
      <c r="H317" s="111">
        <v>0</v>
      </c>
      <c r="I317" s="111"/>
      <c r="J317" s="111"/>
      <c r="K317" s="112">
        <v>0</v>
      </c>
      <c r="L317" s="112">
        <v>0</v>
      </c>
      <c r="M317" s="118">
        <v>145</v>
      </c>
      <c r="N317" s="117">
        <v>81</v>
      </c>
      <c r="O317" s="77"/>
      <c r="P317" s="77"/>
      <c r="Q317" s="77"/>
      <c r="R317" s="77"/>
    </row>
    <row r="318" spans="2:18" x14ac:dyDescent="0.2">
      <c r="B318" s="87">
        <f t="shared" si="4"/>
        <v>41944</v>
      </c>
      <c r="C318" s="111"/>
      <c r="D318" s="111"/>
      <c r="E318" s="111">
        <v>1.6625245816603577E-2</v>
      </c>
      <c r="F318" s="111">
        <v>1.6625245816603577E-2</v>
      </c>
      <c r="G318" s="111">
        <v>0</v>
      </c>
      <c r="H318" s="111">
        <v>0</v>
      </c>
      <c r="I318" s="111"/>
      <c r="J318" s="111"/>
      <c r="K318" s="112">
        <v>1.5903074154678124E-2</v>
      </c>
      <c r="L318" s="112">
        <v>1.5903074154678124E-2</v>
      </c>
      <c r="M318" s="118">
        <v>88</v>
      </c>
      <c r="N318" s="117">
        <v>64</v>
      </c>
      <c r="O318" s="77"/>
      <c r="P318" s="77"/>
      <c r="Q318" s="77"/>
      <c r="R318" s="77"/>
    </row>
    <row r="319" spans="2:18" x14ac:dyDescent="0.2">
      <c r="B319" s="87">
        <f t="shared" si="4"/>
        <v>41945</v>
      </c>
      <c r="C319" s="111"/>
      <c r="D319" s="111"/>
      <c r="E319" s="111">
        <v>0</v>
      </c>
      <c r="F319" s="111">
        <v>0</v>
      </c>
      <c r="G319" s="111">
        <v>0</v>
      </c>
      <c r="H319" s="111">
        <v>0</v>
      </c>
      <c r="I319" s="111"/>
      <c r="J319" s="111"/>
      <c r="K319" s="112">
        <v>0</v>
      </c>
      <c r="L319" s="112">
        <v>0</v>
      </c>
      <c r="M319" s="118">
        <v>35</v>
      </c>
      <c r="N319" s="117">
        <v>30</v>
      </c>
      <c r="O319" s="77"/>
      <c r="P319" s="77"/>
      <c r="Q319" s="77"/>
      <c r="R319" s="77"/>
    </row>
    <row r="320" spans="2:18" x14ac:dyDescent="0.2">
      <c r="B320" s="87">
        <f t="shared" si="4"/>
        <v>41946</v>
      </c>
      <c r="C320" s="111"/>
      <c r="D320" s="111"/>
      <c r="E320" s="111">
        <v>9.2023230694983863E-3</v>
      </c>
      <c r="F320" s="111">
        <v>9.2023230694983863E-3</v>
      </c>
      <c r="G320" s="111">
        <v>0</v>
      </c>
      <c r="H320" s="111">
        <v>0</v>
      </c>
      <c r="I320" s="111"/>
      <c r="J320" s="111"/>
      <c r="K320" s="112">
        <v>8.8025902163433607E-3</v>
      </c>
      <c r="L320" s="112">
        <v>8.8025902163433607E-3</v>
      </c>
      <c r="M320" s="118">
        <v>117</v>
      </c>
      <c r="N320" s="117">
        <v>90</v>
      </c>
      <c r="O320" s="77"/>
      <c r="P320" s="77"/>
      <c r="Q320" s="77"/>
      <c r="R320" s="77"/>
    </row>
    <row r="321" spans="2:18" x14ac:dyDescent="0.2">
      <c r="B321" s="87">
        <f t="shared" si="4"/>
        <v>41947</v>
      </c>
      <c r="C321" s="111"/>
      <c r="D321" s="111"/>
      <c r="E321" s="111">
        <v>0</v>
      </c>
      <c r="F321" s="111">
        <v>0</v>
      </c>
      <c r="G321" s="111">
        <v>0</v>
      </c>
      <c r="H321" s="111">
        <v>0</v>
      </c>
      <c r="I321" s="111"/>
      <c r="J321" s="111"/>
      <c r="K321" s="112">
        <v>0</v>
      </c>
      <c r="L321" s="112">
        <v>0</v>
      </c>
      <c r="M321" s="118">
        <v>85</v>
      </c>
      <c r="N321" s="117">
        <v>76</v>
      </c>
      <c r="O321" s="77"/>
      <c r="P321" s="77"/>
      <c r="Q321" s="77"/>
      <c r="R321" s="77"/>
    </row>
    <row r="322" spans="2:18" x14ac:dyDescent="0.2">
      <c r="B322" s="87">
        <f t="shared" si="4"/>
        <v>41948</v>
      </c>
      <c r="C322" s="111"/>
      <c r="D322" s="111"/>
      <c r="E322" s="111">
        <v>0</v>
      </c>
      <c r="F322" s="111">
        <v>0</v>
      </c>
      <c r="G322" s="111">
        <v>0</v>
      </c>
      <c r="H322" s="111">
        <v>0</v>
      </c>
      <c r="I322" s="111"/>
      <c r="J322" s="111"/>
      <c r="K322" s="112">
        <v>0</v>
      </c>
      <c r="L322" s="112">
        <v>0</v>
      </c>
      <c r="M322" s="118">
        <v>156</v>
      </c>
      <c r="N322" s="117">
        <v>92</v>
      </c>
      <c r="O322" s="77"/>
      <c r="P322" s="77"/>
      <c r="Q322" s="77"/>
      <c r="R322" s="77"/>
    </row>
    <row r="323" spans="2:18" x14ac:dyDescent="0.2">
      <c r="B323" s="87">
        <f t="shared" si="4"/>
        <v>41949</v>
      </c>
      <c r="C323" s="111"/>
      <c r="D323" s="111"/>
      <c r="E323" s="111">
        <v>0</v>
      </c>
      <c r="F323" s="111">
        <v>0</v>
      </c>
      <c r="G323" s="111">
        <v>0</v>
      </c>
      <c r="H323" s="111">
        <v>0</v>
      </c>
      <c r="I323" s="111"/>
      <c r="J323" s="111"/>
      <c r="K323" s="112">
        <v>0</v>
      </c>
      <c r="L323" s="112">
        <v>0</v>
      </c>
      <c r="M323" s="118">
        <v>125</v>
      </c>
      <c r="N323" s="117">
        <v>80</v>
      </c>
      <c r="O323" s="77"/>
      <c r="P323" s="77"/>
      <c r="Q323" s="77"/>
      <c r="R323" s="77"/>
    </row>
    <row r="324" spans="2:18" x14ac:dyDescent="0.2">
      <c r="B324" s="87">
        <f t="shared" si="4"/>
        <v>41950</v>
      </c>
      <c r="C324" s="111"/>
      <c r="D324" s="111"/>
      <c r="E324" s="111">
        <v>0</v>
      </c>
      <c r="F324" s="111">
        <v>0</v>
      </c>
      <c r="G324" s="111">
        <v>0</v>
      </c>
      <c r="H324" s="111">
        <v>0</v>
      </c>
      <c r="I324" s="111"/>
      <c r="J324" s="111"/>
      <c r="K324" s="112">
        <v>0</v>
      </c>
      <c r="L324" s="112">
        <v>0</v>
      </c>
      <c r="M324" s="118">
        <v>117</v>
      </c>
      <c r="N324" s="117">
        <v>100</v>
      </c>
      <c r="O324" s="77"/>
      <c r="P324" s="77"/>
      <c r="Q324" s="77"/>
      <c r="R324" s="77"/>
    </row>
    <row r="325" spans="2:18" x14ac:dyDescent="0.2">
      <c r="B325" s="87">
        <f t="shared" si="4"/>
        <v>41951</v>
      </c>
      <c r="C325" s="111"/>
      <c r="D325" s="111"/>
      <c r="E325" s="111">
        <v>1.2987652537615276E-2</v>
      </c>
      <c r="F325" s="111">
        <v>1.2987652537615276E-2</v>
      </c>
      <c r="G325" s="111">
        <v>0</v>
      </c>
      <c r="H325" s="111">
        <v>0</v>
      </c>
      <c r="I325" s="111"/>
      <c r="J325" s="111"/>
      <c r="K325" s="112">
        <v>1.2423491578970509E-2</v>
      </c>
      <c r="L325" s="112">
        <v>1.2423491578970509E-2</v>
      </c>
      <c r="M325" s="118">
        <v>138</v>
      </c>
      <c r="N325" s="117">
        <v>97</v>
      </c>
      <c r="O325" s="77"/>
      <c r="P325" s="77"/>
      <c r="Q325" s="77"/>
      <c r="R325" s="77"/>
    </row>
    <row r="326" spans="2:18" x14ac:dyDescent="0.2">
      <c r="B326" s="87">
        <f t="shared" si="4"/>
        <v>41952</v>
      </c>
      <c r="C326" s="111"/>
      <c r="D326" s="111"/>
      <c r="E326" s="111">
        <v>0</v>
      </c>
      <c r="F326" s="111">
        <v>0</v>
      </c>
      <c r="G326" s="111">
        <v>0</v>
      </c>
      <c r="H326" s="111">
        <v>0</v>
      </c>
      <c r="I326" s="111"/>
      <c r="J326" s="111"/>
      <c r="K326" s="112">
        <v>0</v>
      </c>
      <c r="L326" s="112">
        <v>0</v>
      </c>
      <c r="M326" s="118">
        <v>82</v>
      </c>
      <c r="N326" s="117">
        <v>61</v>
      </c>
      <c r="O326" s="77"/>
      <c r="P326" s="77"/>
      <c r="Q326" s="77"/>
      <c r="R326" s="77"/>
    </row>
    <row r="327" spans="2:18" x14ac:dyDescent="0.2">
      <c r="B327" s="87">
        <f t="shared" si="4"/>
        <v>41953</v>
      </c>
      <c r="C327" s="111"/>
      <c r="D327" s="111"/>
      <c r="E327" s="111">
        <v>0</v>
      </c>
      <c r="F327" s="111">
        <v>0</v>
      </c>
      <c r="G327" s="111">
        <v>0</v>
      </c>
      <c r="H327" s="111">
        <v>0</v>
      </c>
      <c r="I327" s="111"/>
      <c r="J327" s="111"/>
      <c r="K327" s="112">
        <v>0</v>
      </c>
      <c r="L327" s="112">
        <v>0</v>
      </c>
      <c r="M327" s="118">
        <v>156</v>
      </c>
      <c r="N327" s="117">
        <v>97</v>
      </c>
      <c r="O327" s="77"/>
      <c r="P327" s="77"/>
      <c r="Q327" s="77"/>
      <c r="R327" s="77"/>
    </row>
    <row r="328" spans="2:18" x14ac:dyDescent="0.2">
      <c r="B328" s="87">
        <f t="shared" si="4"/>
        <v>41954</v>
      </c>
      <c r="C328" s="111"/>
      <c r="D328" s="111"/>
      <c r="E328" s="111">
        <v>0</v>
      </c>
      <c r="F328" s="111">
        <v>0</v>
      </c>
      <c r="G328" s="111">
        <v>5.0462695199537305E-2</v>
      </c>
      <c r="H328" s="111">
        <v>5.0462695199537305E-2</v>
      </c>
      <c r="I328" s="111"/>
      <c r="J328" s="111"/>
      <c r="K328" s="112">
        <v>2.1920114059963132E-3</v>
      </c>
      <c r="L328" s="112">
        <v>2.1920114059963132E-3</v>
      </c>
      <c r="M328" s="118">
        <v>221</v>
      </c>
      <c r="N328" s="117">
        <v>175</v>
      </c>
      <c r="O328" s="77"/>
      <c r="P328" s="77"/>
      <c r="Q328" s="77"/>
      <c r="R328" s="77"/>
    </row>
    <row r="329" spans="2:18" x14ac:dyDescent="0.2">
      <c r="B329" s="87">
        <f t="shared" si="4"/>
        <v>41955</v>
      </c>
      <c r="C329" s="111"/>
      <c r="D329" s="111"/>
      <c r="E329" s="111">
        <v>0</v>
      </c>
      <c r="F329" s="111">
        <v>0</v>
      </c>
      <c r="G329" s="111">
        <v>0</v>
      </c>
      <c r="H329" s="111">
        <v>0</v>
      </c>
      <c r="I329" s="111"/>
      <c r="J329" s="111"/>
      <c r="K329" s="112">
        <v>0</v>
      </c>
      <c r="L329" s="112">
        <v>0</v>
      </c>
      <c r="M329" s="118">
        <v>123</v>
      </c>
      <c r="N329" s="117">
        <v>83</v>
      </c>
      <c r="O329" s="77"/>
      <c r="P329" s="77"/>
      <c r="Q329" s="77"/>
      <c r="R329" s="77"/>
    </row>
    <row r="330" spans="2:18" x14ac:dyDescent="0.2">
      <c r="B330" s="87">
        <f t="shared" si="4"/>
        <v>41956</v>
      </c>
      <c r="C330" s="111"/>
      <c r="D330" s="111"/>
      <c r="E330" s="111">
        <v>1.9064534450437792E-2</v>
      </c>
      <c r="F330" s="111">
        <v>1.9064534450437792E-2</v>
      </c>
      <c r="G330" s="111">
        <v>0</v>
      </c>
      <c r="H330" s="111">
        <v>0</v>
      </c>
      <c r="I330" s="111"/>
      <c r="J330" s="111"/>
      <c r="K330" s="112">
        <v>1.8236404347593969E-2</v>
      </c>
      <c r="L330" s="112">
        <v>1.8236404347593969E-2</v>
      </c>
      <c r="M330" s="118">
        <v>129</v>
      </c>
      <c r="N330" s="117">
        <v>96</v>
      </c>
      <c r="O330" s="77"/>
      <c r="P330" s="77"/>
      <c r="Q330" s="77"/>
      <c r="R330" s="77"/>
    </row>
    <row r="331" spans="2:18" x14ac:dyDescent="0.2">
      <c r="B331" s="87">
        <f t="shared" si="4"/>
        <v>41957</v>
      </c>
      <c r="C331" s="111"/>
      <c r="D331" s="111"/>
      <c r="E331" s="111">
        <v>0</v>
      </c>
      <c r="F331" s="111">
        <v>0</v>
      </c>
      <c r="G331" s="111">
        <v>0</v>
      </c>
      <c r="H331" s="111">
        <v>0</v>
      </c>
      <c r="I331" s="111"/>
      <c r="J331" s="111"/>
      <c r="K331" s="112">
        <v>0</v>
      </c>
      <c r="L331" s="112">
        <v>0</v>
      </c>
      <c r="M331" s="118">
        <v>209</v>
      </c>
      <c r="N331" s="117">
        <v>141</v>
      </c>
      <c r="O331" s="77"/>
      <c r="P331" s="77"/>
      <c r="Q331" s="77"/>
      <c r="R331" s="77"/>
    </row>
    <row r="332" spans="2:18" x14ac:dyDescent="0.2">
      <c r="B332" s="87">
        <f t="shared" si="4"/>
        <v>41958</v>
      </c>
      <c r="C332" s="111"/>
      <c r="D332" s="111"/>
      <c r="E332" s="111">
        <v>5.5286164998342071E-3</v>
      </c>
      <c r="F332" s="111">
        <v>5.5286164998342071E-3</v>
      </c>
      <c r="G332" s="111">
        <v>0</v>
      </c>
      <c r="H332" s="111">
        <v>0</v>
      </c>
      <c r="I332" s="111"/>
      <c r="J332" s="111"/>
      <c r="K332" s="112">
        <v>5.2884630482776382E-3</v>
      </c>
      <c r="L332" s="112">
        <v>5.2884630482776382E-3</v>
      </c>
      <c r="M332" s="118">
        <v>130</v>
      </c>
      <c r="N332" s="117">
        <v>82</v>
      </c>
      <c r="O332" s="77"/>
      <c r="P332" s="77"/>
      <c r="Q332" s="77"/>
      <c r="R332" s="77"/>
    </row>
    <row r="333" spans="2:18" x14ac:dyDescent="0.2">
      <c r="B333" s="87">
        <f t="shared" si="4"/>
        <v>41959</v>
      </c>
      <c r="C333" s="111"/>
      <c r="D333" s="111"/>
      <c r="E333" s="111">
        <v>3.6310272261381431E-3</v>
      </c>
      <c r="F333" s="111">
        <v>3.6310272261381431E-3</v>
      </c>
      <c r="G333" s="111">
        <v>0</v>
      </c>
      <c r="H333" s="111">
        <v>0</v>
      </c>
      <c r="I333" s="111"/>
      <c r="J333" s="111"/>
      <c r="K333" s="112">
        <v>3.4733017407334132E-3</v>
      </c>
      <c r="L333" s="112">
        <v>3.4733017407334132E-3</v>
      </c>
      <c r="M333" s="118">
        <v>154</v>
      </c>
      <c r="N333" s="117">
        <v>108</v>
      </c>
      <c r="O333" s="77"/>
      <c r="P333" s="77"/>
      <c r="Q333" s="77"/>
      <c r="R333" s="77"/>
    </row>
    <row r="334" spans="2:18" x14ac:dyDescent="0.2">
      <c r="B334" s="87">
        <f t="shared" si="4"/>
        <v>41960</v>
      </c>
      <c r="C334" s="111"/>
      <c r="D334" s="111"/>
      <c r="E334" s="111">
        <v>0</v>
      </c>
      <c r="F334" s="111">
        <v>0</v>
      </c>
      <c r="G334" s="111">
        <v>0</v>
      </c>
      <c r="H334" s="111">
        <v>0</v>
      </c>
      <c r="I334" s="111"/>
      <c r="J334" s="111"/>
      <c r="K334" s="112">
        <v>0</v>
      </c>
      <c r="L334" s="112">
        <v>0</v>
      </c>
      <c r="M334" s="118">
        <v>225</v>
      </c>
      <c r="N334" s="117">
        <v>111</v>
      </c>
      <c r="O334" s="77"/>
      <c r="P334" s="77"/>
      <c r="Q334" s="77"/>
      <c r="R334" s="77"/>
    </row>
    <row r="335" spans="2:18" x14ac:dyDescent="0.2">
      <c r="B335" s="87">
        <f t="shared" ref="B335:B378" si="5">B334+1</f>
        <v>41961</v>
      </c>
      <c r="C335" s="111"/>
      <c r="D335" s="111"/>
      <c r="E335" s="111">
        <v>0</v>
      </c>
      <c r="F335" s="111">
        <v>0</v>
      </c>
      <c r="G335" s="111">
        <v>0</v>
      </c>
      <c r="H335" s="111">
        <v>0</v>
      </c>
      <c r="I335" s="111"/>
      <c r="J335" s="111"/>
      <c r="K335" s="112">
        <v>0</v>
      </c>
      <c r="L335" s="112">
        <v>0</v>
      </c>
      <c r="M335" s="118">
        <v>149</v>
      </c>
      <c r="N335" s="117">
        <v>118</v>
      </c>
      <c r="O335" s="77"/>
      <c r="P335" s="77"/>
      <c r="Q335" s="77"/>
      <c r="R335" s="77"/>
    </row>
    <row r="336" spans="2:18" x14ac:dyDescent="0.2">
      <c r="B336" s="87">
        <f t="shared" si="5"/>
        <v>41962</v>
      </c>
      <c r="C336" s="111"/>
      <c r="D336" s="111"/>
      <c r="E336" s="111">
        <v>0</v>
      </c>
      <c r="F336" s="111">
        <v>0</v>
      </c>
      <c r="G336" s="111">
        <v>0</v>
      </c>
      <c r="H336" s="111">
        <v>0</v>
      </c>
      <c r="I336" s="111"/>
      <c r="J336" s="111"/>
      <c r="K336" s="112">
        <v>0</v>
      </c>
      <c r="L336" s="112">
        <v>0</v>
      </c>
      <c r="M336" s="118">
        <v>172</v>
      </c>
      <c r="N336" s="117">
        <v>102</v>
      </c>
      <c r="O336" s="77"/>
      <c r="P336" s="77"/>
      <c r="Q336" s="77"/>
      <c r="R336" s="77"/>
    </row>
    <row r="337" spans="2:18" x14ac:dyDescent="0.2">
      <c r="B337" s="87">
        <f t="shared" si="5"/>
        <v>41963</v>
      </c>
      <c r="C337" s="111"/>
      <c r="D337" s="111"/>
      <c r="E337" s="111">
        <v>0</v>
      </c>
      <c r="F337" s="111">
        <v>0</v>
      </c>
      <c r="G337" s="111">
        <v>0</v>
      </c>
      <c r="H337" s="111">
        <v>0</v>
      </c>
      <c r="I337" s="111"/>
      <c r="J337" s="111"/>
      <c r="K337" s="112">
        <v>0</v>
      </c>
      <c r="L337" s="112">
        <v>0</v>
      </c>
      <c r="M337" s="118">
        <v>164</v>
      </c>
      <c r="N337" s="117">
        <v>95</v>
      </c>
      <c r="O337" s="77"/>
      <c r="P337" s="77"/>
      <c r="Q337" s="77"/>
      <c r="R337" s="77"/>
    </row>
    <row r="338" spans="2:18" x14ac:dyDescent="0.2">
      <c r="B338" s="87">
        <f t="shared" si="5"/>
        <v>41964</v>
      </c>
      <c r="C338" s="111"/>
      <c r="D338" s="111"/>
      <c r="E338" s="111">
        <v>0</v>
      </c>
      <c r="F338" s="111">
        <v>0</v>
      </c>
      <c r="G338" s="111">
        <v>0</v>
      </c>
      <c r="H338" s="111">
        <v>0</v>
      </c>
      <c r="I338" s="111"/>
      <c r="J338" s="111"/>
      <c r="K338" s="112">
        <v>0</v>
      </c>
      <c r="L338" s="112">
        <v>0</v>
      </c>
      <c r="M338" s="118">
        <v>138</v>
      </c>
      <c r="N338" s="117">
        <v>101</v>
      </c>
      <c r="O338" s="77"/>
      <c r="P338" s="77"/>
      <c r="Q338" s="77"/>
      <c r="R338" s="77"/>
    </row>
    <row r="339" spans="2:18" x14ac:dyDescent="0.2">
      <c r="B339" s="87">
        <f t="shared" si="5"/>
        <v>41965</v>
      </c>
      <c r="C339" s="111"/>
      <c r="D339" s="111"/>
      <c r="E339" s="111">
        <v>0</v>
      </c>
      <c r="F339" s="111">
        <v>0</v>
      </c>
      <c r="G339" s="111">
        <v>0</v>
      </c>
      <c r="H339" s="111">
        <v>0</v>
      </c>
      <c r="I339" s="111"/>
      <c r="J339" s="111"/>
      <c r="K339" s="112">
        <v>0</v>
      </c>
      <c r="L339" s="112">
        <v>0</v>
      </c>
      <c r="M339" s="118">
        <v>96</v>
      </c>
      <c r="N339" s="117">
        <v>81</v>
      </c>
      <c r="O339" s="77"/>
      <c r="P339" s="77"/>
      <c r="Q339" s="77"/>
      <c r="R339" s="77"/>
    </row>
    <row r="340" spans="2:18" x14ac:dyDescent="0.2">
      <c r="B340" s="87">
        <f t="shared" si="5"/>
        <v>41966</v>
      </c>
      <c r="C340" s="111"/>
      <c r="D340" s="111"/>
      <c r="E340" s="111">
        <v>0</v>
      </c>
      <c r="F340" s="111">
        <v>0</v>
      </c>
      <c r="G340" s="111">
        <v>0</v>
      </c>
      <c r="H340" s="111">
        <v>0</v>
      </c>
      <c r="I340" s="111"/>
      <c r="J340" s="111"/>
      <c r="K340" s="112">
        <v>0</v>
      </c>
      <c r="L340" s="112">
        <v>0</v>
      </c>
      <c r="M340" s="118">
        <v>43</v>
      </c>
      <c r="N340" s="117">
        <v>41</v>
      </c>
      <c r="O340" s="77"/>
      <c r="P340" s="77"/>
      <c r="Q340" s="77"/>
      <c r="R340" s="77"/>
    </row>
    <row r="341" spans="2:18" x14ac:dyDescent="0.2">
      <c r="B341" s="87">
        <f t="shared" si="5"/>
        <v>41967</v>
      </c>
      <c r="C341" s="111"/>
      <c r="D341" s="111"/>
      <c r="E341" s="111">
        <v>0</v>
      </c>
      <c r="F341" s="111">
        <v>0</v>
      </c>
      <c r="G341" s="111">
        <v>0</v>
      </c>
      <c r="H341" s="111">
        <v>0</v>
      </c>
      <c r="I341" s="111"/>
      <c r="J341" s="111"/>
      <c r="K341" s="112">
        <v>0</v>
      </c>
      <c r="L341" s="112">
        <v>0</v>
      </c>
      <c r="M341" s="118">
        <v>240</v>
      </c>
      <c r="N341" s="117">
        <v>131</v>
      </c>
      <c r="O341" s="77"/>
      <c r="P341" s="77"/>
      <c r="Q341" s="77"/>
      <c r="R341" s="77"/>
    </row>
    <row r="342" spans="2:18" x14ac:dyDescent="0.2">
      <c r="B342" s="87">
        <f t="shared" si="5"/>
        <v>41968</v>
      </c>
      <c r="C342" s="111"/>
      <c r="D342" s="111"/>
      <c r="E342" s="111">
        <v>2.954723782571726E-5</v>
      </c>
      <c r="F342" s="111">
        <v>2.954723782571726E-5</v>
      </c>
      <c r="G342" s="111">
        <v>0</v>
      </c>
      <c r="H342" s="111">
        <v>0</v>
      </c>
      <c r="I342" s="111"/>
      <c r="J342" s="111"/>
      <c r="K342" s="112">
        <v>2.8263757383906615E-5</v>
      </c>
      <c r="L342" s="112">
        <v>2.8263757383906615E-5</v>
      </c>
      <c r="M342" s="118">
        <v>236</v>
      </c>
      <c r="N342" s="117">
        <v>150</v>
      </c>
      <c r="O342" s="77"/>
      <c r="P342" s="77"/>
      <c r="Q342" s="77"/>
      <c r="R342" s="77"/>
    </row>
    <row r="343" spans="2:18" x14ac:dyDescent="0.2">
      <c r="B343" s="87">
        <f t="shared" si="5"/>
        <v>41969</v>
      </c>
      <c r="C343" s="111"/>
      <c r="D343" s="111"/>
      <c r="E343" s="111">
        <v>1.2787387925685414E-2</v>
      </c>
      <c r="F343" s="111">
        <v>1.2787387925685414E-2</v>
      </c>
      <c r="G343" s="111">
        <v>0</v>
      </c>
      <c r="H343" s="111">
        <v>0</v>
      </c>
      <c r="I343" s="111"/>
      <c r="J343" s="111"/>
      <c r="K343" s="112">
        <v>1.2231926112257364E-2</v>
      </c>
      <c r="L343" s="112">
        <v>1.2231926112257364E-2</v>
      </c>
      <c r="M343" s="118">
        <v>175</v>
      </c>
      <c r="N343" s="117">
        <v>126</v>
      </c>
      <c r="O343" s="77"/>
      <c r="P343" s="77"/>
      <c r="Q343" s="77"/>
      <c r="R343" s="77"/>
    </row>
    <row r="344" spans="2:18" x14ac:dyDescent="0.2">
      <c r="B344" s="87">
        <f t="shared" si="5"/>
        <v>41970</v>
      </c>
      <c r="C344" s="111"/>
      <c r="D344" s="111"/>
      <c r="E344" s="111">
        <v>0</v>
      </c>
      <c r="F344" s="111">
        <v>0</v>
      </c>
      <c r="G344" s="111">
        <v>0</v>
      </c>
      <c r="H344" s="111">
        <v>0</v>
      </c>
      <c r="I344" s="111"/>
      <c r="J344" s="111"/>
      <c r="K344" s="112">
        <v>0</v>
      </c>
      <c r="L344" s="112">
        <v>0</v>
      </c>
      <c r="M344" s="118">
        <v>141</v>
      </c>
      <c r="N344" s="117">
        <v>109</v>
      </c>
      <c r="O344" s="77"/>
      <c r="P344" s="77"/>
      <c r="Q344" s="77"/>
      <c r="R344" s="77"/>
    </row>
    <row r="345" spans="2:18" x14ac:dyDescent="0.2">
      <c r="B345" s="87">
        <f t="shared" si="5"/>
        <v>41971</v>
      </c>
      <c r="C345" s="111"/>
      <c r="D345" s="111"/>
      <c r="E345" s="111">
        <v>0</v>
      </c>
      <c r="F345" s="111">
        <v>0</v>
      </c>
      <c r="G345" s="111">
        <v>0</v>
      </c>
      <c r="H345" s="111">
        <v>0</v>
      </c>
      <c r="I345" s="111"/>
      <c r="J345" s="111"/>
      <c r="K345" s="112">
        <v>0</v>
      </c>
      <c r="L345" s="112">
        <v>0</v>
      </c>
      <c r="M345" s="118">
        <v>104</v>
      </c>
      <c r="N345" s="117">
        <v>78</v>
      </c>
      <c r="O345" s="77"/>
      <c r="P345" s="77"/>
      <c r="Q345" s="77"/>
      <c r="R345" s="77"/>
    </row>
    <row r="346" spans="2:18" x14ac:dyDescent="0.2">
      <c r="B346" s="87">
        <f t="shared" si="5"/>
        <v>41972</v>
      </c>
      <c r="C346" s="111"/>
      <c r="D346" s="111"/>
      <c r="E346" s="111">
        <v>0</v>
      </c>
      <c r="F346" s="111">
        <v>0</v>
      </c>
      <c r="G346" s="111">
        <v>1.2073452862926546E-2</v>
      </c>
      <c r="H346" s="111">
        <v>1.2073452862926546E-2</v>
      </c>
      <c r="I346" s="111"/>
      <c r="J346" s="111"/>
      <c r="K346" s="112">
        <v>5.2444972034582278E-4</v>
      </c>
      <c r="L346" s="112">
        <v>5.2444972034582278E-4</v>
      </c>
      <c r="M346" s="118">
        <v>133</v>
      </c>
      <c r="N346" s="117">
        <v>119</v>
      </c>
      <c r="O346" s="77"/>
      <c r="P346" s="77"/>
      <c r="Q346" s="77"/>
      <c r="R346" s="77"/>
    </row>
    <row r="347" spans="2:18" x14ac:dyDescent="0.2">
      <c r="B347" s="87">
        <f t="shared" si="5"/>
        <v>41973</v>
      </c>
      <c r="C347" s="111"/>
      <c r="D347" s="111"/>
      <c r="E347" s="111">
        <v>0</v>
      </c>
      <c r="F347" s="111">
        <v>0</v>
      </c>
      <c r="G347" s="111">
        <v>0</v>
      </c>
      <c r="H347" s="111">
        <v>0</v>
      </c>
      <c r="I347" s="111"/>
      <c r="J347" s="111"/>
      <c r="K347" s="112">
        <v>0</v>
      </c>
      <c r="L347" s="112">
        <v>0</v>
      </c>
      <c r="M347" s="118">
        <v>162</v>
      </c>
      <c r="N347" s="117">
        <v>82</v>
      </c>
      <c r="O347" s="77"/>
      <c r="P347" s="77"/>
      <c r="Q347" s="77"/>
      <c r="R347" s="77"/>
    </row>
    <row r="348" spans="2:18" x14ac:dyDescent="0.2">
      <c r="B348" s="87">
        <f t="shared" si="5"/>
        <v>41974</v>
      </c>
      <c r="C348" s="111"/>
      <c r="D348" s="111"/>
      <c r="E348" s="111">
        <v>0</v>
      </c>
      <c r="F348" s="111">
        <v>0</v>
      </c>
      <c r="G348" s="111">
        <v>0</v>
      </c>
      <c r="H348" s="111">
        <v>0</v>
      </c>
      <c r="I348" s="111"/>
      <c r="J348" s="111"/>
      <c r="K348" s="112">
        <v>0</v>
      </c>
      <c r="L348" s="112">
        <v>0</v>
      </c>
      <c r="M348" s="118">
        <v>222</v>
      </c>
      <c r="N348" s="117">
        <v>151</v>
      </c>
      <c r="O348" s="77"/>
      <c r="P348" s="77"/>
      <c r="Q348" s="77"/>
      <c r="R348" s="77"/>
    </row>
    <row r="349" spans="2:18" x14ac:dyDescent="0.2">
      <c r="B349" s="87">
        <f t="shared" si="5"/>
        <v>41975</v>
      </c>
      <c r="C349" s="111"/>
      <c r="D349" s="111"/>
      <c r="E349" s="111">
        <v>0</v>
      </c>
      <c r="F349" s="111">
        <v>0</v>
      </c>
      <c r="G349" s="111">
        <v>0</v>
      </c>
      <c r="H349" s="111">
        <v>0</v>
      </c>
      <c r="I349" s="111"/>
      <c r="J349" s="111"/>
      <c r="K349" s="112">
        <v>0</v>
      </c>
      <c r="L349" s="112">
        <v>0</v>
      </c>
      <c r="M349" s="118">
        <v>126</v>
      </c>
      <c r="N349" s="117">
        <v>93</v>
      </c>
      <c r="O349" s="77"/>
      <c r="P349" s="77"/>
      <c r="Q349" s="77"/>
      <c r="R349" s="77"/>
    </row>
    <row r="350" spans="2:18" x14ac:dyDescent="0.2">
      <c r="B350" s="87">
        <f t="shared" si="5"/>
        <v>41976</v>
      </c>
      <c r="C350" s="111"/>
      <c r="D350" s="111"/>
      <c r="E350" s="111">
        <v>0</v>
      </c>
      <c r="F350" s="111">
        <v>0</v>
      </c>
      <c r="G350" s="111">
        <v>0</v>
      </c>
      <c r="H350" s="111">
        <v>0</v>
      </c>
      <c r="I350" s="111"/>
      <c r="J350" s="111"/>
      <c r="K350" s="112">
        <v>0</v>
      </c>
      <c r="L350" s="112">
        <v>0</v>
      </c>
      <c r="M350" s="118">
        <v>168</v>
      </c>
      <c r="N350" s="117">
        <v>71</v>
      </c>
      <c r="O350" s="77"/>
      <c r="P350" s="77"/>
      <c r="Q350" s="77"/>
      <c r="R350" s="77"/>
    </row>
    <row r="351" spans="2:18" x14ac:dyDescent="0.2">
      <c r="B351" s="87">
        <f t="shared" si="5"/>
        <v>41977</v>
      </c>
      <c r="C351" s="111"/>
      <c r="D351" s="111"/>
      <c r="E351" s="111">
        <v>0</v>
      </c>
      <c r="F351" s="111">
        <v>0</v>
      </c>
      <c r="G351" s="111">
        <v>0</v>
      </c>
      <c r="H351" s="111">
        <v>0</v>
      </c>
      <c r="I351" s="111"/>
      <c r="J351" s="111"/>
      <c r="K351" s="112">
        <v>0</v>
      </c>
      <c r="L351" s="112">
        <v>0</v>
      </c>
      <c r="M351" s="118">
        <v>141</v>
      </c>
      <c r="N351" s="117">
        <v>110</v>
      </c>
      <c r="O351" s="77"/>
      <c r="P351" s="77"/>
      <c r="Q351" s="77"/>
      <c r="R351" s="77"/>
    </row>
    <row r="352" spans="2:18" x14ac:dyDescent="0.2">
      <c r="B352" s="87">
        <f t="shared" si="5"/>
        <v>41978</v>
      </c>
      <c r="C352" s="111"/>
      <c r="D352" s="111"/>
      <c r="E352" s="111">
        <v>5.9554099350945678E-3</v>
      </c>
      <c r="F352" s="111">
        <v>5.9554099350945678E-3</v>
      </c>
      <c r="G352" s="111">
        <v>0</v>
      </c>
      <c r="H352" s="111">
        <v>0</v>
      </c>
      <c r="I352" s="111"/>
      <c r="J352" s="111"/>
      <c r="K352" s="112">
        <v>5.6967173216007335E-3</v>
      </c>
      <c r="L352" s="112">
        <v>5.6967173216007335E-3</v>
      </c>
      <c r="M352" s="118">
        <v>145</v>
      </c>
      <c r="N352" s="117">
        <v>107</v>
      </c>
      <c r="O352" s="77"/>
      <c r="P352" s="77"/>
      <c r="Q352" s="77"/>
      <c r="R352" s="77"/>
    </row>
    <row r="353" spans="2:18" x14ac:dyDescent="0.2">
      <c r="B353" s="87">
        <f t="shared" si="5"/>
        <v>41979</v>
      </c>
      <c r="C353" s="111"/>
      <c r="D353" s="111"/>
      <c r="E353" s="111">
        <v>1.0883232599139191E-2</v>
      </c>
      <c r="F353" s="111">
        <v>1.0883232599139191E-2</v>
      </c>
      <c r="G353" s="111">
        <v>0</v>
      </c>
      <c r="H353" s="111">
        <v>0</v>
      </c>
      <c r="I353" s="111"/>
      <c r="J353" s="111"/>
      <c r="K353" s="112">
        <v>1.0410483969738937E-2</v>
      </c>
      <c r="L353" s="112">
        <v>1.0410483969738937E-2</v>
      </c>
      <c r="M353" s="118">
        <v>156</v>
      </c>
      <c r="N353" s="117">
        <v>112</v>
      </c>
      <c r="O353" s="77"/>
      <c r="P353" s="77"/>
      <c r="Q353" s="77"/>
      <c r="R353" s="77"/>
    </row>
    <row r="354" spans="2:18" x14ac:dyDescent="0.2">
      <c r="B354" s="87">
        <f t="shared" si="5"/>
        <v>41980</v>
      </c>
      <c r="C354" s="111"/>
      <c r="D354" s="111"/>
      <c r="E354" s="111">
        <v>0</v>
      </c>
      <c r="F354" s="111">
        <v>0</v>
      </c>
      <c r="G354" s="111">
        <v>0</v>
      </c>
      <c r="H354" s="111">
        <v>0</v>
      </c>
      <c r="I354" s="111"/>
      <c r="J354" s="111"/>
      <c r="K354" s="112">
        <v>0</v>
      </c>
      <c r="L354" s="112">
        <v>0</v>
      </c>
      <c r="M354" s="118">
        <v>119</v>
      </c>
      <c r="N354" s="117">
        <v>102</v>
      </c>
      <c r="O354" s="77"/>
      <c r="P354" s="77"/>
      <c r="Q354" s="77"/>
      <c r="R354" s="77"/>
    </row>
    <row r="355" spans="2:18" x14ac:dyDescent="0.2">
      <c r="B355" s="87">
        <f t="shared" si="5"/>
        <v>41981</v>
      </c>
      <c r="C355" s="111"/>
      <c r="D355" s="111"/>
      <c r="E355" s="111">
        <v>0</v>
      </c>
      <c r="F355" s="111">
        <v>0</v>
      </c>
      <c r="G355" s="111">
        <v>0</v>
      </c>
      <c r="H355" s="111">
        <v>0</v>
      </c>
      <c r="I355" s="111"/>
      <c r="J355" s="111"/>
      <c r="K355" s="112">
        <v>0</v>
      </c>
      <c r="L355" s="112">
        <v>0</v>
      </c>
      <c r="M355" s="118">
        <v>178</v>
      </c>
      <c r="N355" s="117">
        <v>114</v>
      </c>
      <c r="O355" s="77"/>
      <c r="P355" s="77"/>
      <c r="Q355" s="77"/>
      <c r="R355" s="77"/>
    </row>
    <row r="356" spans="2:18" x14ac:dyDescent="0.2">
      <c r="B356" s="87">
        <f t="shared" si="5"/>
        <v>41982</v>
      </c>
      <c r="C356" s="111"/>
      <c r="D356" s="111"/>
      <c r="E356" s="111">
        <v>0</v>
      </c>
      <c r="F356" s="111">
        <v>0</v>
      </c>
      <c r="G356" s="111">
        <v>0</v>
      </c>
      <c r="H356" s="111">
        <v>0</v>
      </c>
      <c r="I356" s="111"/>
      <c r="J356" s="111"/>
      <c r="K356" s="112">
        <v>0</v>
      </c>
      <c r="L356" s="112">
        <v>0</v>
      </c>
      <c r="M356" s="118">
        <v>151</v>
      </c>
      <c r="N356" s="117">
        <v>100</v>
      </c>
      <c r="O356" s="77"/>
      <c r="P356" s="77"/>
      <c r="Q356" s="77"/>
      <c r="R356" s="77"/>
    </row>
    <row r="357" spans="2:18" x14ac:dyDescent="0.2">
      <c r="B357" s="87">
        <f t="shared" si="5"/>
        <v>41983</v>
      </c>
      <c r="C357" s="111"/>
      <c r="D357" s="111"/>
      <c r="E357" s="111">
        <v>0</v>
      </c>
      <c r="F357" s="111">
        <v>0</v>
      </c>
      <c r="G357" s="111">
        <v>0</v>
      </c>
      <c r="H357" s="111">
        <v>0</v>
      </c>
      <c r="I357" s="111"/>
      <c r="J357" s="111"/>
      <c r="K357" s="112">
        <v>0</v>
      </c>
      <c r="L357" s="112">
        <v>0</v>
      </c>
      <c r="M357" s="118">
        <v>216</v>
      </c>
      <c r="N357" s="117">
        <v>122</v>
      </c>
      <c r="O357" s="77"/>
      <c r="P357" s="77"/>
      <c r="Q357" s="77"/>
      <c r="R357" s="77"/>
    </row>
    <row r="358" spans="2:18" x14ac:dyDescent="0.2">
      <c r="B358" s="87">
        <f t="shared" si="5"/>
        <v>41984</v>
      </c>
      <c r="C358" s="111"/>
      <c r="D358" s="111"/>
      <c r="E358" s="111">
        <v>0</v>
      </c>
      <c r="F358" s="111">
        <v>0</v>
      </c>
      <c r="G358" s="111">
        <v>0</v>
      </c>
      <c r="H358" s="111">
        <v>0</v>
      </c>
      <c r="I358" s="111"/>
      <c r="J358" s="111"/>
      <c r="K358" s="112">
        <v>0</v>
      </c>
      <c r="L358" s="112">
        <v>0</v>
      </c>
      <c r="M358" s="118">
        <v>175</v>
      </c>
      <c r="N358" s="117">
        <v>113</v>
      </c>
      <c r="O358" s="77"/>
      <c r="P358" s="77"/>
      <c r="Q358" s="77"/>
      <c r="R358" s="77"/>
    </row>
    <row r="359" spans="2:18" x14ac:dyDescent="0.2">
      <c r="B359" s="87">
        <f t="shared" si="5"/>
        <v>41985</v>
      </c>
      <c r="C359" s="111"/>
      <c r="D359" s="111"/>
      <c r="E359" s="111">
        <v>5.909447565143452E-5</v>
      </c>
      <c r="F359" s="111">
        <v>5.909447565143452E-5</v>
      </c>
      <c r="G359" s="111">
        <v>0</v>
      </c>
      <c r="H359" s="111">
        <v>0</v>
      </c>
      <c r="I359" s="111"/>
      <c r="J359" s="111"/>
      <c r="K359" s="112">
        <v>5.6527514767813231E-5</v>
      </c>
      <c r="L359" s="112">
        <v>5.6527514767813231E-5</v>
      </c>
      <c r="M359" s="118">
        <v>161</v>
      </c>
      <c r="N359" s="117">
        <v>111</v>
      </c>
      <c r="O359" s="77"/>
      <c r="P359" s="77"/>
      <c r="Q359" s="77"/>
      <c r="R359" s="77"/>
    </row>
    <row r="360" spans="2:18" x14ac:dyDescent="0.2">
      <c r="B360" s="87">
        <f t="shared" si="5"/>
        <v>41986</v>
      </c>
      <c r="C360" s="111"/>
      <c r="D360" s="111"/>
      <c r="E360" s="111">
        <v>0</v>
      </c>
      <c r="F360" s="111">
        <v>0</v>
      </c>
      <c r="G360" s="111">
        <v>0</v>
      </c>
      <c r="H360" s="111">
        <v>0</v>
      </c>
      <c r="I360" s="111"/>
      <c r="J360" s="111"/>
      <c r="K360" s="112">
        <v>0</v>
      </c>
      <c r="L360" s="112">
        <v>0</v>
      </c>
      <c r="M360" s="118">
        <v>137</v>
      </c>
      <c r="N360" s="117">
        <v>93</v>
      </c>
      <c r="O360" s="77"/>
      <c r="P360" s="77"/>
      <c r="Q360" s="77"/>
      <c r="R360" s="77"/>
    </row>
    <row r="361" spans="2:18" x14ac:dyDescent="0.2">
      <c r="B361" s="87">
        <f t="shared" si="5"/>
        <v>41987</v>
      </c>
      <c r="C361" s="111"/>
      <c r="D361" s="111"/>
      <c r="E361" s="111">
        <v>3.9691789479213519E-3</v>
      </c>
      <c r="F361" s="111">
        <v>3.9691789479213519E-3</v>
      </c>
      <c r="G361" s="111">
        <v>0</v>
      </c>
      <c r="H361" s="111">
        <v>0</v>
      </c>
      <c r="I361" s="111"/>
      <c r="J361" s="111"/>
      <c r="K361" s="112">
        <v>3.7967647419047887E-3</v>
      </c>
      <c r="L361" s="112">
        <v>3.7967647419047887E-3</v>
      </c>
      <c r="M361" s="118">
        <v>56</v>
      </c>
      <c r="N361" s="117">
        <v>49</v>
      </c>
      <c r="O361" s="77"/>
      <c r="P361" s="77"/>
      <c r="Q361" s="77"/>
      <c r="R361" s="77"/>
    </row>
    <row r="362" spans="2:18" x14ac:dyDescent="0.2">
      <c r="B362" s="87">
        <f t="shared" si="5"/>
        <v>41988</v>
      </c>
      <c r="C362" s="111"/>
      <c r="D362" s="111"/>
      <c r="E362" s="111">
        <v>0</v>
      </c>
      <c r="F362" s="111">
        <v>0</v>
      </c>
      <c r="G362" s="111">
        <v>0</v>
      </c>
      <c r="H362" s="111">
        <v>0</v>
      </c>
      <c r="I362" s="111"/>
      <c r="J362" s="111"/>
      <c r="K362" s="112">
        <v>0</v>
      </c>
      <c r="L362" s="112">
        <v>0</v>
      </c>
      <c r="M362" s="118">
        <v>183</v>
      </c>
      <c r="N362" s="117">
        <v>112</v>
      </c>
      <c r="O362" s="77"/>
      <c r="P362" s="77"/>
      <c r="Q362" s="77"/>
      <c r="R362" s="77"/>
    </row>
    <row r="363" spans="2:18" x14ac:dyDescent="0.2">
      <c r="B363" s="87">
        <f t="shared" si="5"/>
        <v>41989</v>
      </c>
      <c r="C363" s="111"/>
      <c r="D363" s="111"/>
      <c r="E363" s="111">
        <v>0</v>
      </c>
      <c r="F363" s="111">
        <v>0</v>
      </c>
      <c r="G363" s="111">
        <v>0</v>
      </c>
      <c r="H363" s="111">
        <v>0</v>
      </c>
      <c r="I363" s="111"/>
      <c r="J363" s="111"/>
      <c r="K363" s="112">
        <v>0</v>
      </c>
      <c r="L363" s="112">
        <v>0</v>
      </c>
      <c r="M363" s="118">
        <v>510</v>
      </c>
      <c r="N363" s="117">
        <v>210</v>
      </c>
      <c r="O363" s="77"/>
      <c r="P363" s="77"/>
      <c r="Q363" s="77"/>
      <c r="R363" s="77"/>
    </row>
    <row r="364" spans="2:18" x14ac:dyDescent="0.2">
      <c r="B364" s="87">
        <f t="shared" si="5"/>
        <v>41990</v>
      </c>
      <c r="C364" s="111"/>
      <c r="D364" s="111"/>
      <c r="E364" s="111">
        <v>2.2521561276046711E-3</v>
      </c>
      <c r="F364" s="111">
        <v>2.2521561276046711E-3</v>
      </c>
      <c r="G364" s="111">
        <v>0</v>
      </c>
      <c r="H364" s="111">
        <v>0</v>
      </c>
      <c r="I364" s="111"/>
      <c r="J364" s="111"/>
      <c r="K364" s="112">
        <v>2.1543263961511044E-3</v>
      </c>
      <c r="L364" s="112">
        <v>2.1543263961511044E-3</v>
      </c>
      <c r="M364" s="118">
        <v>227</v>
      </c>
      <c r="N364" s="117">
        <v>165</v>
      </c>
      <c r="O364" s="77"/>
      <c r="P364" s="77"/>
      <c r="Q364" s="77"/>
      <c r="R364" s="77"/>
    </row>
    <row r="365" spans="2:18" x14ac:dyDescent="0.2">
      <c r="B365" s="87">
        <f t="shared" si="5"/>
        <v>41991</v>
      </c>
      <c r="C365" s="111"/>
      <c r="D365" s="111"/>
      <c r="E365" s="111">
        <v>2.5246473208862859E-3</v>
      </c>
      <c r="F365" s="111">
        <v>2.5246473208862859E-3</v>
      </c>
      <c r="G365" s="111">
        <v>0</v>
      </c>
      <c r="H365" s="111">
        <v>0</v>
      </c>
      <c r="I365" s="111"/>
      <c r="J365" s="111"/>
      <c r="K365" s="112">
        <v>2.4149810475804652E-3</v>
      </c>
      <c r="L365" s="112">
        <v>2.4149810475804652E-3</v>
      </c>
      <c r="M365" s="118">
        <v>131</v>
      </c>
      <c r="N365" s="117">
        <v>111</v>
      </c>
      <c r="O365" s="77"/>
      <c r="P365" s="77"/>
      <c r="Q365" s="77"/>
      <c r="R365" s="77"/>
    </row>
    <row r="366" spans="2:18" x14ac:dyDescent="0.2">
      <c r="B366" s="87">
        <f t="shared" si="5"/>
        <v>41992</v>
      </c>
      <c r="C366" s="111"/>
      <c r="D366" s="111"/>
      <c r="E366" s="111">
        <v>0</v>
      </c>
      <c r="F366" s="111">
        <v>0</v>
      </c>
      <c r="G366" s="111">
        <v>2.3062463851937536E-2</v>
      </c>
      <c r="H366" s="111">
        <v>2.3062463851937536E-2</v>
      </c>
      <c r="I366" s="111"/>
      <c r="J366" s="111"/>
      <c r="K366" s="112">
        <v>1.0017931783851345E-3</v>
      </c>
      <c r="L366" s="112">
        <v>1.0017931783851345E-3</v>
      </c>
      <c r="M366" s="118">
        <v>121</v>
      </c>
      <c r="N366" s="117">
        <v>107</v>
      </c>
      <c r="O366" s="77"/>
      <c r="P366" s="77"/>
      <c r="Q366" s="77"/>
      <c r="R366" s="77"/>
    </row>
    <row r="367" spans="2:18" x14ac:dyDescent="0.2">
      <c r="B367" s="87">
        <f t="shared" si="5"/>
        <v>41993</v>
      </c>
      <c r="C367" s="111"/>
      <c r="D367" s="111"/>
      <c r="E367" s="111">
        <v>0</v>
      </c>
      <c r="F367" s="111">
        <v>0</v>
      </c>
      <c r="G367" s="111">
        <v>0</v>
      </c>
      <c r="H367" s="111">
        <v>0</v>
      </c>
      <c r="I367" s="111"/>
      <c r="J367" s="111"/>
      <c r="K367" s="112">
        <v>0</v>
      </c>
      <c r="L367" s="112">
        <v>0</v>
      </c>
      <c r="M367" s="118">
        <v>65</v>
      </c>
      <c r="N367" s="117">
        <v>52</v>
      </c>
      <c r="O367" s="77"/>
      <c r="P367" s="77"/>
      <c r="Q367" s="77"/>
      <c r="R367" s="77"/>
    </row>
    <row r="368" spans="2:18" x14ac:dyDescent="0.2">
      <c r="B368" s="87">
        <f t="shared" si="5"/>
        <v>41994</v>
      </c>
      <c r="C368" s="111"/>
      <c r="D368" s="111"/>
      <c r="E368" s="111">
        <v>0</v>
      </c>
      <c r="F368" s="111">
        <v>0</v>
      </c>
      <c r="G368" s="111">
        <v>0</v>
      </c>
      <c r="H368" s="111">
        <v>0</v>
      </c>
      <c r="I368" s="111"/>
      <c r="J368" s="111"/>
      <c r="K368" s="112">
        <v>0</v>
      </c>
      <c r="L368" s="112">
        <v>0</v>
      </c>
      <c r="M368" s="118">
        <v>70</v>
      </c>
      <c r="N368" s="117">
        <v>62</v>
      </c>
      <c r="O368" s="77"/>
      <c r="P368" s="77"/>
      <c r="Q368" s="77"/>
      <c r="R368" s="77"/>
    </row>
    <row r="369" spans="2:18" x14ac:dyDescent="0.2">
      <c r="B369" s="87">
        <f t="shared" si="5"/>
        <v>41995</v>
      </c>
      <c r="C369" s="111"/>
      <c r="D369" s="111"/>
      <c r="E369" s="111">
        <v>0</v>
      </c>
      <c r="F369" s="111">
        <v>0</v>
      </c>
      <c r="G369" s="111">
        <v>0</v>
      </c>
      <c r="H369" s="111">
        <v>0</v>
      </c>
      <c r="I369" s="111"/>
      <c r="J369" s="111"/>
      <c r="K369" s="112">
        <v>0</v>
      </c>
      <c r="L369" s="112">
        <v>0</v>
      </c>
      <c r="M369" s="118">
        <v>101</v>
      </c>
      <c r="N369" s="117">
        <v>86</v>
      </c>
      <c r="O369" s="77"/>
      <c r="P369" s="77"/>
      <c r="Q369" s="77"/>
      <c r="R369" s="77"/>
    </row>
    <row r="370" spans="2:18" x14ac:dyDescent="0.2">
      <c r="B370" s="87">
        <f t="shared" si="5"/>
        <v>41996</v>
      </c>
      <c r="C370" s="111"/>
      <c r="D370" s="111"/>
      <c r="E370" s="111">
        <v>3.9691789479213519E-3</v>
      </c>
      <c r="F370" s="111">
        <v>3.9691789479213519E-3</v>
      </c>
      <c r="G370" s="111">
        <v>0</v>
      </c>
      <c r="H370" s="111">
        <v>0</v>
      </c>
      <c r="I370" s="111"/>
      <c r="J370" s="111"/>
      <c r="K370" s="112">
        <v>3.7967647419047887E-3</v>
      </c>
      <c r="L370" s="112">
        <v>3.7967647419047887E-3</v>
      </c>
      <c r="M370" s="118">
        <v>167</v>
      </c>
      <c r="N370" s="117">
        <v>110</v>
      </c>
      <c r="O370" s="77"/>
      <c r="P370" s="77"/>
      <c r="Q370" s="77"/>
      <c r="R370" s="77"/>
    </row>
    <row r="371" spans="2:18" x14ac:dyDescent="0.2">
      <c r="B371" s="87">
        <f t="shared" si="5"/>
        <v>41997</v>
      </c>
      <c r="C371" s="111"/>
      <c r="D371" s="111"/>
      <c r="E371" s="111">
        <v>0</v>
      </c>
      <c r="F371" s="111">
        <v>0</v>
      </c>
      <c r="G371" s="111">
        <v>0</v>
      </c>
      <c r="H371" s="111">
        <v>0</v>
      </c>
      <c r="I371" s="111"/>
      <c r="J371" s="111"/>
      <c r="K371" s="112">
        <v>0</v>
      </c>
      <c r="L371" s="112">
        <v>0</v>
      </c>
      <c r="M371" s="118">
        <v>129</v>
      </c>
      <c r="N371" s="117">
        <v>93</v>
      </c>
      <c r="O371" s="77"/>
      <c r="P371" s="77"/>
      <c r="Q371" s="77"/>
      <c r="R371" s="77"/>
    </row>
    <row r="372" spans="2:18" x14ac:dyDescent="0.2">
      <c r="B372" s="87">
        <f t="shared" si="5"/>
        <v>41998</v>
      </c>
      <c r="C372" s="111"/>
      <c r="D372" s="111"/>
      <c r="E372" s="111">
        <v>3.2830264250796954E-6</v>
      </c>
      <c r="F372" s="111">
        <v>3.2830264250796954E-6</v>
      </c>
      <c r="G372" s="111">
        <v>0</v>
      </c>
      <c r="H372" s="111">
        <v>0</v>
      </c>
      <c r="I372" s="111"/>
      <c r="J372" s="111"/>
      <c r="K372" s="112">
        <v>3.1404174871007351E-6</v>
      </c>
      <c r="L372" s="112">
        <v>3.1404174871007351E-6</v>
      </c>
      <c r="M372" s="118">
        <v>48</v>
      </c>
      <c r="N372" s="117">
        <v>36</v>
      </c>
      <c r="O372" s="77"/>
      <c r="P372" s="77"/>
      <c r="Q372" s="77"/>
      <c r="R372" s="77"/>
    </row>
    <row r="373" spans="2:18" x14ac:dyDescent="0.2">
      <c r="B373" s="87">
        <f t="shared" si="5"/>
        <v>41999</v>
      </c>
      <c r="C373" s="111"/>
      <c r="D373" s="111"/>
      <c r="E373" s="111">
        <v>5.6894847946631121E-3</v>
      </c>
      <c r="F373" s="111">
        <v>5.6894847946631121E-3</v>
      </c>
      <c r="G373" s="111">
        <v>0</v>
      </c>
      <c r="H373" s="111">
        <v>0</v>
      </c>
      <c r="I373" s="111"/>
      <c r="J373" s="111"/>
      <c r="K373" s="112">
        <v>5.4423435051455743E-3</v>
      </c>
      <c r="L373" s="112">
        <v>5.4423435051455743E-3</v>
      </c>
      <c r="M373" s="118">
        <v>52</v>
      </c>
      <c r="N373" s="117">
        <v>49</v>
      </c>
      <c r="O373" s="77"/>
      <c r="P373" s="77"/>
      <c r="Q373" s="77"/>
      <c r="R373" s="77"/>
    </row>
    <row r="374" spans="2:18" x14ac:dyDescent="0.2">
      <c r="B374" s="87">
        <f t="shared" si="5"/>
        <v>42000</v>
      </c>
      <c r="C374" s="111"/>
      <c r="D374" s="111"/>
      <c r="E374" s="111">
        <v>0</v>
      </c>
      <c r="F374" s="111">
        <v>0</v>
      </c>
      <c r="G374" s="111">
        <v>0</v>
      </c>
      <c r="H374" s="111">
        <v>0</v>
      </c>
      <c r="I374" s="111"/>
      <c r="J374" s="111"/>
      <c r="K374" s="112">
        <v>0</v>
      </c>
      <c r="L374" s="112">
        <v>0</v>
      </c>
      <c r="M374" s="118">
        <v>265</v>
      </c>
      <c r="N374" s="117">
        <v>47</v>
      </c>
      <c r="O374" s="77"/>
      <c r="P374" s="77"/>
      <c r="Q374" s="77"/>
      <c r="R374" s="77"/>
    </row>
    <row r="375" spans="2:18" x14ac:dyDescent="0.2">
      <c r="B375" s="87">
        <f t="shared" si="5"/>
        <v>42001</v>
      </c>
      <c r="C375" s="111"/>
      <c r="D375" s="111"/>
      <c r="E375" s="111">
        <v>6.9370348361933966E-3</v>
      </c>
      <c r="F375" s="111">
        <v>6.9370348361933966E-3</v>
      </c>
      <c r="G375" s="111">
        <v>0</v>
      </c>
      <c r="H375" s="111">
        <v>0</v>
      </c>
      <c r="I375" s="111"/>
      <c r="J375" s="111"/>
      <c r="K375" s="112">
        <v>6.6357021502438532E-3</v>
      </c>
      <c r="L375" s="112">
        <v>6.6357021502438532E-3</v>
      </c>
      <c r="M375" s="118">
        <v>168</v>
      </c>
      <c r="N375" s="117">
        <v>76</v>
      </c>
      <c r="O375" s="77"/>
      <c r="P375" s="77"/>
      <c r="Q375" s="77"/>
      <c r="R375" s="77"/>
    </row>
    <row r="376" spans="2:18" x14ac:dyDescent="0.2">
      <c r="B376" s="87">
        <f t="shared" si="5"/>
        <v>42002</v>
      </c>
      <c r="C376" s="111"/>
      <c r="D376" s="111"/>
      <c r="E376" s="111">
        <v>0</v>
      </c>
      <c r="F376" s="111">
        <v>0</v>
      </c>
      <c r="G376" s="111">
        <v>0</v>
      </c>
      <c r="H376" s="111">
        <v>0</v>
      </c>
      <c r="I376" s="111"/>
      <c r="J376" s="111"/>
      <c r="K376" s="112">
        <v>0</v>
      </c>
      <c r="L376" s="112">
        <v>0</v>
      </c>
      <c r="M376" s="118">
        <v>193</v>
      </c>
      <c r="N376" s="117">
        <v>152</v>
      </c>
      <c r="O376" s="77"/>
      <c r="P376" s="77"/>
      <c r="Q376" s="77"/>
      <c r="R376" s="77"/>
    </row>
    <row r="377" spans="2:18" x14ac:dyDescent="0.2">
      <c r="B377" s="87">
        <f t="shared" si="5"/>
        <v>42003</v>
      </c>
      <c r="C377" s="111"/>
      <c r="D377" s="111"/>
      <c r="E377" s="111">
        <v>4.5896709422614144E-3</v>
      </c>
      <c r="F377" s="111">
        <v>4.5896709422614144E-3</v>
      </c>
      <c r="G377" s="111">
        <v>0</v>
      </c>
      <c r="H377" s="111">
        <v>0</v>
      </c>
      <c r="I377" s="111"/>
      <c r="J377" s="111"/>
      <c r="K377" s="112">
        <v>4.3903036469668281E-3</v>
      </c>
      <c r="L377" s="112">
        <v>4.3903036469668281E-3</v>
      </c>
      <c r="M377" s="118">
        <v>133</v>
      </c>
      <c r="N377" s="117">
        <v>107</v>
      </c>
      <c r="O377" s="77"/>
      <c r="P377" s="77"/>
      <c r="Q377" s="77"/>
      <c r="R377" s="77"/>
    </row>
    <row r="378" spans="2:18" x14ac:dyDescent="0.2">
      <c r="B378" s="87">
        <f t="shared" si="5"/>
        <v>42004</v>
      </c>
      <c r="C378" s="111"/>
      <c r="D378" s="111"/>
      <c r="E378" s="111">
        <v>1.7702078484029719E-2</v>
      </c>
      <c r="F378" s="111">
        <v>1.7702078484029719E-2</v>
      </c>
      <c r="G378" s="111">
        <v>0</v>
      </c>
      <c r="H378" s="111">
        <v>0</v>
      </c>
      <c r="I378" s="111"/>
      <c r="J378" s="111"/>
      <c r="K378" s="112">
        <v>1.6933131090447164E-2</v>
      </c>
      <c r="L378" s="112">
        <v>1.6933131090447164E-2</v>
      </c>
      <c r="M378" s="118">
        <v>63</v>
      </c>
      <c r="N378" s="117">
        <v>54</v>
      </c>
      <c r="O378" s="77"/>
      <c r="P378" s="77"/>
      <c r="Q378" s="77"/>
      <c r="R378" s="77"/>
    </row>
  </sheetData>
  <mergeCells count="8">
    <mergeCell ref="M11:N11"/>
    <mergeCell ref="B6:D6"/>
    <mergeCell ref="B10:H10"/>
    <mergeCell ref="K12:L12"/>
    <mergeCell ref="I12:J12"/>
    <mergeCell ref="G12:H12"/>
    <mergeCell ref="E12:F12"/>
    <mergeCell ref="C12:D12"/>
  </mergeCells>
  <phoneticPr fontId="34" type="noConversion"/>
  <pageMargins left="0.75" right="0.75" top="1" bottom="1" header="0.5" footer="0.5"/>
  <pageSetup paperSize="8" scale="28" fitToHeight="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showGridLines="0" view="pageBreakPreview" zoomScaleNormal="85" zoomScaleSheetLayoutView="85" workbookViewId="0">
      <selection activeCell="B1" sqref="B1"/>
    </sheetView>
  </sheetViews>
  <sheetFormatPr defaultRowHeight="12.75" x14ac:dyDescent="0.2"/>
  <cols>
    <col min="1" max="1" width="11.85546875" style="66" customWidth="1"/>
    <col min="2" max="2" width="18" style="92" customWidth="1"/>
    <col min="3" max="3" width="18" style="184" customWidth="1"/>
    <col min="4" max="5" width="15.5703125" style="66" customWidth="1"/>
    <col min="6" max="6" width="15.5703125" style="171" customWidth="1"/>
    <col min="7" max="7" width="15.5703125" style="120" customWidth="1"/>
    <col min="8" max="9" width="15.5703125" style="124" customWidth="1"/>
    <col min="10" max="10" width="18.42578125" style="66" customWidth="1"/>
    <col min="11" max="11" width="17.5703125" style="124" customWidth="1"/>
    <col min="12" max="12" width="55" style="66" customWidth="1"/>
    <col min="13" max="13" width="3" style="66" customWidth="1"/>
    <col min="14" max="16384" width="9.140625" style="66"/>
  </cols>
  <sheetData>
    <row r="1" spans="2:12" ht="20.25" x14ac:dyDescent="0.3">
      <c r="B1" s="89" t="str">
        <f>Cover!C22</f>
        <v>JEN</v>
      </c>
      <c r="C1" s="180"/>
    </row>
    <row r="2" spans="2:12" ht="20.25" x14ac:dyDescent="0.3">
      <c r="B2" s="90" t="s">
        <v>143</v>
      </c>
      <c r="C2" s="181"/>
    </row>
    <row r="3" spans="2:12" ht="20.25" x14ac:dyDescent="0.3">
      <c r="B3" s="93">
        <f>Cover!C26</f>
        <v>2014</v>
      </c>
      <c r="C3" s="185"/>
    </row>
    <row r="4" spans="2:12" ht="18" x14ac:dyDescent="0.25">
      <c r="B4" s="91" t="s">
        <v>18</v>
      </c>
      <c r="C4" s="182"/>
    </row>
    <row r="6" spans="2:12" ht="63" customHeight="1" x14ac:dyDescent="0.2">
      <c r="B6" s="332" t="s">
        <v>187</v>
      </c>
      <c r="C6" s="332"/>
      <c r="D6" s="333"/>
      <c r="E6" s="333"/>
      <c r="F6" s="177"/>
      <c r="G6" s="121"/>
      <c r="H6" s="125"/>
      <c r="I6" s="125"/>
      <c r="J6" s="65"/>
      <c r="K6" s="128"/>
      <c r="L6" s="37"/>
    </row>
    <row r="7" spans="2:12" s="171" customFormat="1" ht="15" customHeight="1" x14ac:dyDescent="0.2">
      <c r="B7" s="173"/>
      <c r="C7" s="183"/>
      <c r="D7" s="172"/>
      <c r="E7" s="172"/>
      <c r="F7" s="172"/>
      <c r="G7" s="174"/>
      <c r="H7" s="175"/>
      <c r="I7" s="175"/>
      <c r="J7" s="170"/>
      <c r="K7" s="128"/>
      <c r="L7" s="168"/>
    </row>
    <row r="8" spans="2:12" ht="15.75" x14ac:dyDescent="0.25">
      <c r="B8" s="80" t="s">
        <v>122</v>
      </c>
      <c r="C8" s="178"/>
      <c r="D8" s="67"/>
      <c r="E8" s="67"/>
      <c r="F8" s="172"/>
      <c r="G8" s="121"/>
      <c r="H8" s="125"/>
      <c r="I8" s="125"/>
      <c r="J8" s="65"/>
      <c r="K8" s="128"/>
      <c r="L8" s="37"/>
    </row>
    <row r="9" spans="2:12" ht="15.75" x14ac:dyDescent="0.25">
      <c r="B9" s="80"/>
      <c r="C9" s="178"/>
      <c r="D9" s="67"/>
      <c r="E9" s="67"/>
      <c r="F9" s="172"/>
      <c r="G9" s="121"/>
      <c r="H9" s="125"/>
      <c r="I9" s="125"/>
      <c r="J9" s="65"/>
      <c r="K9" s="128"/>
      <c r="L9" s="37"/>
    </row>
    <row r="10" spans="2:12" s="88" customFormat="1" ht="66" customHeight="1" x14ac:dyDescent="0.2">
      <c r="B10" s="81" t="s">
        <v>154</v>
      </c>
      <c r="C10" s="179" t="s">
        <v>191</v>
      </c>
      <c r="D10" s="61" t="s">
        <v>82</v>
      </c>
      <c r="E10" s="61" t="s">
        <v>167</v>
      </c>
      <c r="F10" s="169" t="s">
        <v>190</v>
      </c>
      <c r="G10" s="122" t="s">
        <v>176</v>
      </c>
      <c r="H10" s="126" t="s">
        <v>175</v>
      </c>
      <c r="I10" s="126" t="s">
        <v>168</v>
      </c>
      <c r="J10" s="68" t="s">
        <v>243</v>
      </c>
      <c r="K10" s="129" t="s">
        <v>242</v>
      </c>
      <c r="L10" s="68" t="s">
        <v>155</v>
      </c>
    </row>
    <row r="11" spans="2:12" x14ac:dyDescent="0.2">
      <c r="B11" s="94"/>
      <c r="C11" s="94"/>
      <c r="D11" s="119"/>
      <c r="E11" s="237"/>
      <c r="F11" s="79"/>
      <c r="G11" s="123"/>
      <c r="H11" s="127"/>
      <c r="I11" s="127"/>
      <c r="J11" s="69"/>
      <c r="K11" s="130"/>
      <c r="L11" s="70"/>
    </row>
    <row r="12" spans="2:12" x14ac:dyDescent="0.2">
      <c r="B12" s="94"/>
      <c r="C12" s="94"/>
      <c r="D12" s="119"/>
      <c r="E12" s="237"/>
      <c r="F12" s="79"/>
      <c r="G12" s="123"/>
      <c r="H12" s="127"/>
      <c r="I12" s="127"/>
      <c r="J12" s="69"/>
      <c r="K12" s="130"/>
      <c r="L12" s="70"/>
    </row>
    <row r="13" spans="2:12" x14ac:dyDescent="0.2">
      <c r="B13" s="94"/>
      <c r="C13" s="94"/>
      <c r="D13" s="119"/>
      <c r="E13" s="237"/>
      <c r="F13" s="79"/>
      <c r="G13" s="123"/>
      <c r="H13" s="127"/>
      <c r="I13" s="127"/>
      <c r="J13" s="69"/>
      <c r="K13" s="130"/>
      <c r="L13" s="70"/>
    </row>
    <row r="14" spans="2:12" x14ac:dyDescent="0.2">
      <c r="B14" s="94"/>
      <c r="C14" s="94"/>
      <c r="D14" s="119"/>
      <c r="E14" s="237"/>
      <c r="F14" s="79"/>
      <c r="G14" s="123"/>
      <c r="H14" s="127"/>
      <c r="I14" s="127"/>
      <c r="J14" s="69"/>
      <c r="K14" s="130"/>
      <c r="L14" s="70"/>
    </row>
    <row r="15" spans="2:12" x14ac:dyDescent="0.2">
      <c r="B15" s="94"/>
      <c r="C15" s="94"/>
      <c r="D15" s="119"/>
      <c r="E15" s="237"/>
      <c r="F15" s="79"/>
      <c r="G15" s="123"/>
      <c r="H15" s="127"/>
      <c r="I15" s="127"/>
      <c r="J15" s="69"/>
      <c r="K15" s="130"/>
      <c r="L15" s="70"/>
    </row>
    <row r="16" spans="2:12" x14ac:dyDescent="0.2">
      <c r="B16" s="94"/>
      <c r="C16" s="94"/>
      <c r="D16" s="119"/>
      <c r="E16" s="237"/>
      <c r="F16" s="79"/>
      <c r="G16" s="123"/>
      <c r="H16" s="127"/>
      <c r="I16" s="127"/>
      <c r="J16" s="69"/>
      <c r="K16" s="130"/>
      <c r="L16" s="70"/>
    </row>
    <row r="17" spans="2:12" x14ac:dyDescent="0.2">
      <c r="B17" s="94"/>
      <c r="C17" s="94"/>
      <c r="D17" s="119"/>
      <c r="E17" s="237"/>
      <c r="F17" s="79"/>
      <c r="G17" s="123"/>
      <c r="H17" s="127"/>
      <c r="I17" s="127"/>
      <c r="J17" s="69"/>
      <c r="K17" s="130"/>
      <c r="L17" s="70"/>
    </row>
    <row r="18" spans="2:12" x14ac:dyDescent="0.2">
      <c r="B18" s="94"/>
      <c r="C18" s="94"/>
      <c r="D18" s="119"/>
      <c r="E18" s="237"/>
      <c r="F18" s="79"/>
      <c r="G18" s="123"/>
      <c r="H18" s="127"/>
      <c r="I18" s="127"/>
      <c r="J18" s="69"/>
      <c r="K18" s="130"/>
      <c r="L18" s="70"/>
    </row>
    <row r="19" spans="2:12" x14ac:dyDescent="0.2">
      <c r="B19" s="94"/>
      <c r="C19" s="94"/>
      <c r="D19" s="119"/>
      <c r="E19" s="237"/>
      <c r="F19" s="79"/>
      <c r="G19" s="123"/>
      <c r="H19" s="127"/>
      <c r="I19" s="127"/>
      <c r="J19" s="69"/>
      <c r="K19" s="130"/>
      <c r="L19" s="70"/>
    </row>
    <row r="20" spans="2:12" x14ac:dyDescent="0.2">
      <c r="B20" s="94"/>
      <c r="C20" s="94"/>
      <c r="D20" s="119"/>
      <c r="E20" s="237"/>
      <c r="F20" s="79"/>
      <c r="G20" s="123"/>
      <c r="H20" s="127"/>
      <c r="I20" s="127"/>
      <c r="J20" s="69"/>
      <c r="K20" s="130"/>
      <c r="L20" s="70"/>
    </row>
    <row r="21" spans="2:12" x14ac:dyDescent="0.2">
      <c r="B21" s="94"/>
      <c r="C21" s="94"/>
      <c r="D21" s="119"/>
      <c r="E21" s="237"/>
      <c r="F21" s="79"/>
      <c r="G21" s="123"/>
      <c r="H21" s="127"/>
      <c r="I21" s="127"/>
      <c r="J21" s="69"/>
      <c r="K21" s="131"/>
      <c r="L21" s="70"/>
    </row>
    <row r="22" spans="2:12" x14ac:dyDescent="0.2">
      <c r="B22" s="94"/>
      <c r="C22" s="94"/>
      <c r="D22" s="119"/>
      <c r="E22" s="237"/>
      <c r="F22" s="79"/>
      <c r="G22" s="123"/>
      <c r="H22" s="127"/>
      <c r="I22" s="127"/>
      <c r="J22" s="69"/>
      <c r="K22" s="131"/>
      <c r="L22" s="70"/>
    </row>
    <row r="23" spans="2:12" x14ac:dyDescent="0.2">
      <c r="B23" s="94"/>
      <c r="C23" s="94"/>
      <c r="D23" s="119"/>
      <c r="E23" s="237"/>
      <c r="F23" s="79"/>
      <c r="G23" s="123"/>
      <c r="H23" s="127"/>
      <c r="I23" s="127"/>
      <c r="J23" s="69"/>
      <c r="K23" s="131"/>
      <c r="L23" s="70"/>
    </row>
    <row r="27" spans="2:12" x14ac:dyDescent="0.2">
      <c r="F27" s="167"/>
      <c r="G27" s="166"/>
    </row>
    <row r="28" spans="2:12" x14ac:dyDescent="0.2">
      <c r="F28" s="186" t="s">
        <v>84</v>
      </c>
      <c r="G28" s="186"/>
    </row>
    <row r="29" spans="2:12" x14ac:dyDescent="0.2">
      <c r="F29" s="186" t="s">
        <v>85</v>
      </c>
      <c r="G29" s="186"/>
    </row>
    <row r="30" spans="2:12" x14ac:dyDescent="0.2">
      <c r="F30" s="186" t="s">
        <v>86</v>
      </c>
      <c r="G30" s="186"/>
    </row>
    <row r="31" spans="2:12" x14ac:dyDescent="0.2">
      <c r="F31" s="186" t="s">
        <v>87</v>
      </c>
      <c r="G31" s="186"/>
    </row>
    <row r="32" spans="2:12" x14ac:dyDescent="0.2">
      <c r="F32" s="186" t="s">
        <v>88</v>
      </c>
      <c r="G32" s="186"/>
    </row>
    <row r="33" spans="6:7" x14ac:dyDescent="0.2">
      <c r="F33" s="186" t="s">
        <v>89</v>
      </c>
      <c r="G33" s="186"/>
    </row>
    <row r="34" spans="6:7" x14ac:dyDescent="0.2">
      <c r="F34" s="186" t="s">
        <v>90</v>
      </c>
      <c r="G34" s="186"/>
    </row>
    <row r="35" spans="6:7" x14ac:dyDescent="0.2">
      <c r="F35" s="186" t="s">
        <v>91</v>
      </c>
      <c r="G35" s="186"/>
    </row>
    <row r="36" spans="6:7" x14ac:dyDescent="0.2">
      <c r="F36" s="186" t="s">
        <v>92</v>
      </c>
      <c r="G36" s="186"/>
    </row>
    <row r="37" spans="6:7" x14ac:dyDescent="0.2">
      <c r="F37" s="186" t="s">
        <v>115</v>
      </c>
      <c r="G37" s="186"/>
    </row>
    <row r="38" spans="6:7" x14ac:dyDescent="0.2">
      <c r="F38" s="167"/>
      <c r="G38" s="166"/>
    </row>
    <row r="39" spans="6:7" x14ac:dyDescent="0.2">
      <c r="F39" s="167"/>
      <c r="G39" s="166"/>
    </row>
  </sheetData>
  <mergeCells count="1">
    <mergeCell ref="B6:E6"/>
  </mergeCells>
  <phoneticPr fontId="24" type="noConversion"/>
  <dataValidations count="3">
    <dataValidation type="list" allowBlank="1" showInputMessage="1" showErrorMessage="1" sqref="J11:J23">
      <formula1>"2,3,4,5,6,7"</formula1>
    </dataValidation>
    <dataValidation type="list" allowBlank="1" showInputMessage="1" showErrorMessage="1" sqref="F11:F23">
      <formula1>$F$28:$F$39</formula1>
    </dataValidation>
    <dataValidation type="list" allowBlank="1" showInputMessage="1" showErrorMessage="1" sqref="E11:E23">
      <formula1>"CBD, Urban, Rural short, Rural long"</formula1>
    </dataValidation>
  </dataValidations>
  <pageMargins left="0" right="0" top="0" bottom="0" header="0" footer="0"/>
  <pageSetup paperSize="8" scale="66" orientation="portrait" verticalDpi="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6"/>
  <sheetViews>
    <sheetView showGridLines="0" workbookViewId="0">
      <selection activeCell="L27" sqref="L27"/>
    </sheetView>
  </sheetViews>
  <sheetFormatPr defaultRowHeight="12.75" x14ac:dyDescent="0.2"/>
  <cols>
    <col min="1" max="1" width="11.85546875" customWidth="1"/>
    <col min="2" max="2" width="34.140625" customWidth="1"/>
    <col min="3" max="3" width="33.42578125" customWidth="1"/>
    <col min="4" max="4" width="20" customWidth="1"/>
  </cols>
  <sheetData>
    <row r="1" spans="2:5" ht="20.25" x14ac:dyDescent="0.3">
      <c r="B1" s="180" t="str">
        <f>Cover!C22</f>
        <v>JEN</v>
      </c>
      <c r="C1" s="180"/>
    </row>
    <row r="2" spans="2:5" ht="20.25" x14ac:dyDescent="0.3">
      <c r="B2" s="181" t="s">
        <v>143</v>
      </c>
      <c r="C2" s="181"/>
    </row>
    <row r="3" spans="2:5" ht="20.25" x14ac:dyDescent="0.3">
      <c r="B3" s="185">
        <f>Cover!C26</f>
        <v>2014</v>
      </c>
      <c r="C3" s="185"/>
    </row>
    <row r="4" spans="2:5" ht="18" x14ac:dyDescent="0.25">
      <c r="B4" s="182" t="s">
        <v>221</v>
      </c>
      <c r="C4" s="182"/>
    </row>
    <row r="5" spans="2:5" x14ac:dyDescent="0.2">
      <c r="B5" s="184"/>
      <c r="C5" s="184"/>
    </row>
    <row r="6" spans="2:5" ht="63.75" customHeight="1" x14ac:dyDescent="0.2">
      <c r="B6" s="332" t="s">
        <v>187</v>
      </c>
      <c r="C6" s="332"/>
    </row>
    <row r="8" spans="2:5" s="44" customFormat="1" ht="15.75" x14ac:dyDescent="0.25">
      <c r="B8" s="38" t="s">
        <v>192</v>
      </c>
      <c r="C8"/>
      <c r="D8"/>
      <c r="E8"/>
    </row>
    <row r="9" spans="2:5" s="44" customFormat="1" x14ac:dyDescent="0.2">
      <c r="B9"/>
      <c r="C9"/>
      <c r="D9"/>
      <c r="E9"/>
    </row>
    <row r="10" spans="2:5" s="44" customFormat="1" x14ac:dyDescent="0.2">
      <c r="B10" s="344" t="s">
        <v>437</v>
      </c>
      <c r="C10" s="345"/>
      <c r="D10" s="42"/>
      <c r="E10"/>
    </row>
    <row r="11" spans="2:5" s="44" customFormat="1" x14ac:dyDescent="0.2">
      <c r="B11" s="346" t="s">
        <v>63</v>
      </c>
      <c r="C11" s="347"/>
      <c r="D11" s="102">
        <v>2840</v>
      </c>
      <c r="E11"/>
    </row>
    <row r="12" spans="2:5" s="44" customFormat="1" x14ac:dyDescent="0.2">
      <c r="B12" s="346" t="s">
        <v>64</v>
      </c>
      <c r="C12" s="347"/>
      <c r="D12" s="102">
        <v>42</v>
      </c>
      <c r="E12"/>
    </row>
    <row r="13" spans="2:5" s="44" customFormat="1" x14ac:dyDescent="0.2">
      <c r="B13" s="346" t="s">
        <v>62</v>
      </c>
      <c r="C13" s="347"/>
      <c r="D13" s="102">
        <v>42</v>
      </c>
      <c r="E13"/>
    </row>
    <row r="14" spans="2:5" s="44" customFormat="1" x14ac:dyDescent="0.2">
      <c r="B14" s="346" t="s">
        <v>75</v>
      </c>
      <c r="C14" s="347"/>
      <c r="D14" s="103">
        <v>840</v>
      </c>
      <c r="E14"/>
    </row>
    <row r="15" spans="2:5" s="156" customFormat="1" x14ac:dyDescent="0.2">
      <c r="B15" s="344" t="s">
        <v>436</v>
      </c>
      <c r="C15" s="345"/>
      <c r="D15" s="42"/>
      <c r="E15" s="257"/>
    </row>
    <row r="16" spans="2:5" s="156" customFormat="1" x14ac:dyDescent="0.2">
      <c r="B16" s="346" t="s">
        <v>63</v>
      </c>
      <c r="C16" s="347"/>
      <c r="D16" s="102">
        <v>6272</v>
      </c>
      <c r="E16" s="257"/>
    </row>
    <row r="17" spans="2:5" s="156" customFormat="1" x14ac:dyDescent="0.2">
      <c r="B17" s="346" t="s">
        <v>64</v>
      </c>
      <c r="C17" s="347"/>
      <c r="D17" s="102">
        <v>291</v>
      </c>
      <c r="E17" s="257"/>
    </row>
    <row r="18" spans="2:5" s="156" customFormat="1" x14ac:dyDescent="0.2">
      <c r="B18" s="346" t="s">
        <v>62</v>
      </c>
      <c r="C18" s="347"/>
      <c r="D18" s="102">
        <v>291</v>
      </c>
      <c r="E18" s="257"/>
    </row>
    <row r="19" spans="2:5" s="156" customFormat="1" x14ac:dyDescent="0.2">
      <c r="B19" s="346" t="s">
        <v>75</v>
      </c>
      <c r="C19" s="347"/>
      <c r="D19" s="103">
        <v>5820</v>
      </c>
      <c r="E19" s="257"/>
    </row>
    <row r="20" spans="2:5" s="44" customFormat="1" x14ac:dyDescent="0.2">
      <c r="B20" s="344" t="s">
        <v>47</v>
      </c>
      <c r="C20" s="345"/>
      <c r="D20" s="42"/>
      <c r="E20"/>
    </row>
    <row r="21" spans="2:5" s="44" customFormat="1" x14ac:dyDescent="0.2">
      <c r="B21" s="346" t="s">
        <v>34</v>
      </c>
      <c r="C21" s="347"/>
      <c r="D21" s="102">
        <v>8268</v>
      </c>
      <c r="E21"/>
    </row>
    <row r="22" spans="2:5" s="44" customFormat="1" x14ac:dyDescent="0.2">
      <c r="B22" s="346" t="s">
        <v>35</v>
      </c>
      <c r="C22" s="347"/>
      <c r="D22" s="102">
        <v>7</v>
      </c>
      <c r="E22"/>
    </row>
    <row r="23" spans="2:5" s="44" customFormat="1" x14ac:dyDescent="0.2">
      <c r="B23" s="346" t="s">
        <v>60</v>
      </c>
      <c r="C23" s="347"/>
      <c r="D23" s="102">
        <v>4</v>
      </c>
      <c r="E23"/>
    </row>
    <row r="24" spans="2:5" s="44" customFormat="1" x14ac:dyDescent="0.2">
      <c r="B24" s="346" t="s">
        <v>73</v>
      </c>
      <c r="C24" s="347"/>
      <c r="D24" s="104">
        <v>450</v>
      </c>
      <c r="E24"/>
    </row>
    <row r="25" spans="2:5" s="44" customFormat="1" x14ac:dyDescent="0.2">
      <c r="B25" s="346" t="s">
        <v>61</v>
      </c>
      <c r="C25" s="347"/>
      <c r="D25" s="102">
        <v>3</v>
      </c>
      <c r="E25"/>
    </row>
    <row r="26" spans="2:5" s="44" customFormat="1" x14ac:dyDescent="0.2">
      <c r="B26" s="346" t="s">
        <v>74</v>
      </c>
      <c r="C26" s="347"/>
      <c r="D26" s="104">
        <v>750</v>
      </c>
      <c r="E26"/>
    </row>
    <row r="27" spans="2:5" s="44" customFormat="1" x14ac:dyDescent="0.2">
      <c r="B27" s="344" t="s">
        <v>48</v>
      </c>
      <c r="C27" s="345"/>
      <c r="D27" s="42"/>
      <c r="E27"/>
    </row>
    <row r="28" spans="2:5" s="44" customFormat="1" x14ac:dyDescent="0.2">
      <c r="B28" s="348" t="s">
        <v>52</v>
      </c>
      <c r="C28" s="349"/>
      <c r="D28" s="102">
        <v>250</v>
      </c>
      <c r="E28"/>
    </row>
    <row r="29" spans="2:5" s="44" customFormat="1" x14ac:dyDescent="0.2">
      <c r="B29" s="348" t="s">
        <v>65</v>
      </c>
      <c r="C29" s="349"/>
      <c r="D29" s="104">
        <v>25000</v>
      </c>
      <c r="E29"/>
    </row>
    <row r="30" spans="2:5" s="44" customFormat="1" x14ac:dyDescent="0.2">
      <c r="B30" s="348" t="s">
        <v>53</v>
      </c>
      <c r="C30" s="349"/>
      <c r="D30" s="102">
        <v>234</v>
      </c>
      <c r="E30"/>
    </row>
    <row r="31" spans="2:5" s="44" customFormat="1" x14ac:dyDescent="0.2">
      <c r="B31" s="348" t="s">
        <v>66</v>
      </c>
      <c r="C31" s="349"/>
      <c r="D31" s="104">
        <v>35100</v>
      </c>
      <c r="E31"/>
    </row>
    <row r="32" spans="2:5" s="44" customFormat="1" x14ac:dyDescent="0.2">
      <c r="B32" s="348" t="s">
        <v>54</v>
      </c>
      <c r="C32" s="349"/>
      <c r="D32" s="102">
        <v>68</v>
      </c>
      <c r="E32"/>
    </row>
    <row r="33" spans="2:5" s="44" customFormat="1" x14ac:dyDescent="0.2">
      <c r="B33" s="348" t="s">
        <v>67</v>
      </c>
      <c r="C33" s="349"/>
      <c r="D33" s="104">
        <v>20400</v>
      </c>
      <c r="E33"/>
    </row>
    <row r="34" spans="2:5" s="44" customFormat="1" x14ac:dyDescent="0.2">
      <c r="B34" s="348" t="s">
        <v>55</v>
      </c>
      <c r="C34" s="349"/>
      <c r="D34" s="102">
        <v>0</v>
      </c>
      <c r="E34"/>
    </row>
    <row r="35" spans="2:5" s="44" customFormat="1" x14ac:dyDescent="0.2">
      <c r="B35" s="348" t="s">
        <v>68</v>
      </c>
      <c r="C35" s="349"/>
      <c r="D35" s="104">
        <v>0</v>
      </c>
      <c r="E35"/>
    </row>
    <row r="36" spans="2:5" s="44" customFormat="1" x14ac:dyDescent="0.2">
      <c r="B36" s="348" t="s">
        <v>56</v>
      </c>
      <c r="C36" s="349"/>
      <c r="D36" s="102">
        <v>0</v>
      </c>
      <c r="E36"/>
    </row>
    <row r="37" spans="2:5" s="44" customFormat="1" x14ac:dyDescent="0.2">
      <c r="B37" s="348" t="s">
        <v>69</v>
      </c>
      <c r="C37" s="349"/>
      <c r="D37" s="104">
        <v>0</v>
      </c>
      <c r="E37"/>
    </row>
    <row r="38" spans="2:5" s="44" customFormat="1" x14ac:dyDescent="0.2">
      <c r="B38" s="348" t="s">
        <v>57</v>
      </c>
      <c r="C38" s="349"/>
      <c r="D38" s="102">
        <v>0</v>
      </c>
      <c r="E38"/>
    </row>
    <row r="39" spans="2:5" s="44" customFormat="1" x14ac:dyDescent="0.2">
      <c r="B39" s="348" t="s">
        <v>70</v>
      </c>
      <c r="C39" s="349"/>
      <c r="D39" s="104">
        <v>0</v>
      </c>
      <c r="E39"/>
    </row>
    <row r="40" spans="2:5" s="44" customFormat="1" x14ac:dyDescent="0.2">
      <c r="B40" s="348" t="s">
        <v>58</v>
      </c>
      <c r="C40" s="349"/>
      <c r="D40" s="102">
        <v>0</v>
      </c>
      <c r="E40"/>
    </row>
    <row r="41" spans="2:5" s="44" customFormat="1" x14ac:dyDescent="0.2">
      <c r="B41" s="348" t="s">
        <v>71</v>
      </c>
      <c r="C41" s="349"/>
      <c r="D41" s="104">
        <v>0</v>
      </c>
      <c r="E41"/>
    </row>
    <row r="42" spans="2:5" s="44" customFormat="1" x14ac:dyDescent="0.2">
      <c r="B42" s="348" t="s">
        <v>59</v>
      </c>
      <c r="C42" s="349"/>
      <c r="D42" s="102">
        <v>0</v>
      </c>
      <c r="E42"/>
    </row>
    <row r="43" spans="2:5" s="44" customFormat="1" x14ac:dyDescent="0.2">
      <c r="B43" s="348" t="s">
        <v>72</v>
      </c>
      <c r="C43" s="349"/>
      <c r="D43" s="104">
        <v>0</v>
      </c>
      <c r="E43"/>
    </row>
    <row r="44" spans="2:5" s="44" customFormat="1" x14ac:dyDescent="0.2">
      <c r="B44" s="344" t="s">
        <v>49</v>
      </c>
      <c r="C44" s="345"/>
      <c r="D44" s="42"/>
      <c r="E44"/>
    </row>
    <row r="45" spans="2:5" s="44" customFormat="1" x14ac:dyDescent="0.2">
      <c r="B45" s="346" t="s">
        <v>49</v>
      </c>
      <c r="C45" s="347"/>
      <c r="D45" s="102">
        <v>70725</v>
      </c>
      <c r="E45"/>
    </row>
    <row r="46" spans="2:5" s="44" customFormat="1" x14ac:dyDescent="0.2">
      <c r="B46" s="346" t="s">
        <v>50</v>
      </c>
      <c r="C46" s="347"/>
      <c r="D46" s="102">
        <v>3716</v>
      </c>
      <c r="E46"/>
    </row>
    <row r="47" spans="2:5" s="44" customFormat="1" x14ac:dyDescent="0.2">
      <c r="B47" s="346" t="s">
        <v>51</v>
      </c>
      <c r="C47" s="347"/>
      <c r="D47" s="102">
        <v>159</v>
      </c>
      <c r="E47"/>
    </row>
    <row r="48" spans="2:5" s="44" customFormat="1" x14ac:dyDescent="0.2">
      <c r="B48" s="346" t="s">
        <v>162</v>
      </c>
      <c r="C48" s="347"/>
      <c r="D48" s="102">
        <v>1958</v>
      </c>
      <c r="E48"/>
    </row>
    <row r="49" spans="2:5" s="44" customFormat="1" x14ac:dyDescent="0.2">
      <c r="B49" s="363" t="s">
        <v>160</v>
      </c>
      <c r="C49" s="364"/>
      <c r="D49" s="102">
        <v>3.41760349390026</v>
      </c>
      <c r="E49"/>
    </row>
    <row r="50" spans="2:5" s="44" customFormat="1" x14ac:dyDescent="0.2">
      <c r="B50" s="346" t="s">
        <v>77</v>
      </c>
      <c r="C50" s="347"/>
      <c r="D50" s="102">
        <v>20</v>
      </c>
      <c r="E50"/>
    </row>
    <row r="51" spans="2:5" s="44" customFormat="1" ht="17.25" customHeight="1" x14ac:dyDescent="0.2">
      <c r="B51" s="346" t="s">
        <v>76</v>
      </c>
      <c r="C51" s="347"/>
      <c r="D51" s="104">
        <v>200</v>
      </c>
      <c r="E51"/>
    </row>
    <row r="52" spans="2:5" s="44" customFormat="1" x14ac:dyDescent="0.2">
      <c r="B52" s="344" t="s">
        <v>83</v>
      </c>
      <c r="C52" s="345"/>
      <c r="D52" s="42"/>
      <c r="E52"/>
    </row>
    <row r="53" spans="2:5" s="44" customFormat="1" x14ac:dyDescent="0.2">
      <c r="B53" s="346" t="s">
        <v>161</v>
      </c>
      <c r="C53" s="347"/>
      <c r="D53" s="102">
        <v>26</v>
      </c>
      <c r="E53"/>
    </row>
    <row r="54" spans="2:5" s="44" customFormat="1" x14ac:dyDescent="0.2">
      <c r="B54" s="361" t="s">
        <v>78</v>
      </c>
      <c r="C54" s="362"/>
      <c r="D54" s="105">
        <f>SUM(D14,D24,D26,D29,D31,D33,D35,D37,D39,D41,D43,D51)</f>
        <v>82740</v>
      </c>
      <c r="E54"/>
    </row>
    <row r="56" spans="2:5" x14ac:dyDescent="0.2">
      <c r="B56" s="352" t="s">
        <v>193</v>
      </c>
      <c r="C56" s="353"/>
      <c r="D56" s="188" t="s">
        <v>194</v>
      </c>
    </row>
    <row r="57" spans="2:5" ht="18" x14ac:dyDescent="0.25">
      <c r="B57" s="190"/>
      <c r="C57" s="187"/>
      <c r="D57" s="189"/>
    </row>
    <row r="58" spans="2:5" x14ac:dyDescent="0.2">
      <c r="B58" s="354" t="s">
        <v>195</v>
      </c>
      <c r="C58" s="355"/>
      <c r="D58" s="356"/>
    </row>
    <row r="59" spans="2:5" x14ac:dyDescent="0.2">
      <c r="B59" s="357"/>
      <c r="C59" s="358"/>
      <c r="D59" s="359"/>
    </row>
    <row r="60" spans="2:5" ht="15.75" x14ac:dyDescent="0.25">
      <c r="B60" s="192"/>
      <c r="C60" s="191"/>
      <c r="D60" s="191"/>
    </row>
    <row r="61" spans="2:5" ht="15.75" x14ac:dyDescent="0.25">
      <c r="B61" s="192" t="s">
        <v>196</v>
      </c>
      <c r="C61" s="191"/>
      <c r="D61" s="187"/>
    </row>
    <row r="62" spans="2:5" x14ac:dyDescent="0.2">
      <c r="B62" s="191"/>
      <c r="C62" s="191"/>
      <c r="D62" s="191"/>
    </row>
    <row r="63" spans="2:5" x14ac:dyDescent="0.2">
      <c r="B63" s="352" t="s">
        <v>48</v>
      </c>
      <c r="C63" s="353"/>
      <c r="D63" s="193"/>
    </row>
    <row r="64" spans="2:5" x14ac:dyDescent="0.2">
      <c r="B64" s="350" t="s">
        <v>197</v>
      </c>
      <c r="C64" s="360"/>
      <c r="D64" s="194"/>
    </row>
    <row r="65" spans="2:4" x14ac:dyDescent="0.2">
      <c r="B65" s="350" t="s">
        <v>198</v>
      </c>
      <c r="C65" s="351"/>
      <c r="D65" s="194"/>
    </row>
    <row r="66" spans="2:4" x14ac:dyDescent="0.2">
      <c r="B66" s="350" t="s">
        <v>199</v>
      </c>
      <c r="C66" s="360"/>
      <c r="D66" s="194"/>
    </row>
    <row r="67" spans="2:4" x14ac:dyDescent="0.2">
      <c r="B67" s="350" t="s">
        <v>198</v>
      </c>
      <c r="C67" s="351"/>
      <c r="D67" s="194"/>
    </row>
    <row r="68" spans="2:4" x14ac:dyDescent="0.2">
      <c r="B68" s="350" t="s">
        <v>200</v>
      </c>
      <c r="C68" s="351"/>
      <c r="D68" s="194"/>
    </row>
    <row r="69" spans="2:4" x14ac:dyDescent="0.2">
      <c r="B69" s="350" t="s">
        <v>201</v>
      </c>
      <c r="C69" s="351"/>
      <c r="D69" s="194"/>
    </row>
    <row r="70" spans="2:4" x14ac:dyDescent="0.2">
      <c r="B70" s="350" t="s">
        <v>202</v>
      </c>
      <c r="C70" s="351"/>
      <c r="D70" s="194"/>
    </row>
    <row r="71" spans="2:4" x14ac:dyDescent="0.2">
      <c r="B71" s="350" t="s">
        <v>203</v>
      </c>
      <c r="C71" s="351"/>
      <c r="D71" s="194"/>
    </row>
    <row r="72" spans="2:4" x14ac:dyDescent="0.2">
      <c r="B72" s="350" t="s">
        <v>204</v>
      </c>
      <c r="C72" s="351"/>
      <c r="D72" s="194"/>
    </row>
    <row r="73" spans="2:4" x14ac:dyDescent="0.2">
      <c r="B73" s="350" t="s">
        <v>203</v>
      </c>
      <c r="C73" s="351"/>
      <c r="D73" s="194"/>
    </row>
    <row r="74" spans="2:4" x14ac:dyDescent="0.2">
      <c r="B74" s="350" t="s">
        <v>205</v>
      </c>
      <c r="C74" s="360"/>
      <c r="D74" s="194"/>
    </row>
    <row r="75" spans="2:4" x14ac:dyDescent="0.2">
      <c r="B75" s="350" t="s">
        <v>206</v>
      </c>
      <c r="C75" s="351"/>
      <c r="D75" s="194"/>
    </row>
    <row r="76" spans="2:4" x14ac:dyDescent="0.2">
      <c r="B76" s="350" t="s">
        <v>207</v>
      </c>
      <c r="C76" s="351"/>
      <c r="D76" s="194"/>
    </row>
    <row r="77" spans="2:4" x14ac:dyDescent="0.2">
      <c r="B77" s="350" t="s">
        <v>65</v>
      </c>
      <c r="C77" s="351"/>
      <c r="D77" s="194"/>
    </row>
    <row r="78" spans="2:4" x14ac:dyDescent="0.2">
      <c r="B78" s="350" t="s">
        <v>208</v>
      </c>
      <c r="C78" s="351"/>
      <c r="D78" s="194"/>
    </row>
    <row r="79" spans="2:4" x14ac:dyDescent="0.2">
      <c r="B79" s="350" t="s">
        <v>66</v>
      </c>
      <c r="C79" s="351"/>
      <c r="D79" s="194"/>
    </row>
    <row r="80" spans="2:4" x14ac:dyDescent="0.2">
      <c r="B80" s="350" t="s">
        <v>209</v>
      </c>
      <c r="C80" s="351"/>
      <c r="D80" s="194"/>
    </row>
    <row r="81" spans="2:4" x14ac:dyDescent="0.2">
      <c r="B81" s="350" t="s">
        <v>67</v>
      </c>
      <c r="C81" s="351"/>
      <c r="D81" s="194"/>
    </row>
    <row r="82" spans="2:4" x14ac:dyDescent="0.2">
      <c r="B82" s="352" t="s">
        <v>49</v>
      </c>
      <c r="C82" s="353"/>
      <c r="D82" s="195"/>
    </row>
    <row r="83" spans="2:4" x14ac:dyDescent="0.2">
      <c r="B83" s="350" t="s">
        <v>210</v>
      </c>
      <c r="C83" s="351"/>
      <c r="D83" s="194"/>
    </row>
    <row r="84" spans="2:4" x14ac:dyDescent="0.2">
      <c r="B84" s="365" t="s">
        <v>76</v>
      </c>
      <c r="C84" s="366"/>
      <c r="D84" s="194"/>
    </row>
    <row r="85" spans="2:4" x14ac:dyDescent="0.2">
      <c r="B85" s="352" t="s">
        <v>211</v>
      </c>
      <c r="C85" s="353"/>
      <c r="D85" s="195"/>
    </row>
    <row r="86" spans="2:4" x14ac:dyDescent="0.2">
      <c r="B86" s="365" t="s">
        <v>34</v>
      </c>
      <c r="C86" s="366"/>
      <c r="D86" s="194"/>
    </row>
    <row r="87" spans="2:4" x14ac:dyDescent="0.2">
      <c r="B87" s="350" t="s">
        <v>212</v>
      </c>
      <c r="C87" s="351"/>
      <c r="D87" s="194"/>
    </row>
    <row r="88" spans="2:4" x14ac:dyDescent="0.2">
      <c r="B88" s="350" t="s">
        <v>213</v>
      </c>
      <c r="C88" s="360"/>
      <c r="D88" s="194"/>
    </row>
    <row r="89" spans="2:4" x14ac:dyDescent="0.2">
      <c r="B89" s="365" t="s">
        <v>214</v>
      </c>
      <c r="C89" s="366"/>
      <c r="D89" s="194"/>
    </row>
    <row r="90" spans="2:4" x14ac:dyDescent="0.2">
      <c r="B90" s="365" t="s">
        <v>215</v>
      </c>
      <c r="C90" s="366"/>
      <c r="D90" s="194"/>
    </row>
    <row r="91" spans="2:4" x14ac:dyDescent="0.2">
      <c r="B91" s="365" t="s">
        <v>216</v>
      </c>
      <c r="C91" s="366"/>
      <c r="D91" s="194"/>
    </row>
    <row r="92" spans="2:4" x14ac:dyDescent="0.2">
      <c r="B92" s="365" t="s">
        <v>217</v>
      </c>
      <c r="C92" s="366"/>
      <c r="D92" s="194"/>
    </row>
    <row r="93" spans="2:4" x14ac:dyDescent="0.2">
      <c r="B93" s="352" t="s">
        <v>83</v>
      </c>
      <c r="C93" s="353"/>
      <c r="D93" s="195"/>
    </row>
    <row r="94" spans="2:4" x14ac:dyDescent="0.2">
      <c r="B94" s="365" t="s">
        <v>218</v>
      </c>
      <c r="C94" s="360"/>
      <c r="D94" s="194"/>
    </row>
    <row r="95" spans="2:4" x14ac:dyDescent="0.2">
      <c r="B95" s="365" t="s">
        <v>219</v>
      </c>
      <c r="C95" s="366"/>
      <c r="D95" s="194"/>
    </row>
    <row r="96" spans="2:4" x14ac:dyDescent="0.2">
      <c r="B96" s="196" t="s">
        <v>220</v>
      </c>
      <c r="C96" s="196"/>
      <c r="D96" s="197">
        <v>0</v>
      </c>
    </row>
  </sheetData>
  <mergeCells count="81">
    <mergeCell ref="B15:C15"/>
    <mergeCell ref="B16:C16"/>
    <mergeCell ref="B17:C17"/>
    <mergeCell ref="B18:C18"/>
    <mergeCell ref="B19:C19"/>
    <mergeCell ref="B95:C95"/>
    <mergeCell ref="B84:C84"/>
    <mergeCell ref="B85:C85"/>
    <mergeCell ref="B86:C86"/>
    <mergeCell ref="B87:C87"/>
    <mergeCell ref="B88:C88"/>
    <mergeCell ref="B89:C89"/>
    <mergeCell ref="B90:C90"/>
    <mergeCell ref="B91:C91"/>
    <mergeCell ref="B92:C92"/>
    <mergeCell ref="B93:C93"/>
    <mergeCell ref="B94:C94"/>
    <mergeCell ref="B83:C83"/>
    <mergeCell ref="B72:C72"/>
    <mergeCell ref="B73:C73"/>
    <mergeCell ref="B74:C74"/>
    <mergeCell ref="B75:C75"/>
    <mergeCell ref="B76:C76"/>
    <mergeCell ref="B77:C77"/>
    <mergeCell ref="B78:C78"/>
    <mergeCell ref="B79:C79"/>
    <mergeCell ref="B80:C80"/>
    <mergeCell ref="B81:C81"/>
    <mergeCell ref="B82:C82"/>
    <mergeCell ref="B6:C6"/>
    <mergeCell ref="B71:C71"/>
    <mergeCell ref="B56:C56"/>
    <mergeCell ref="B58:D59"/>
    <mergeCell ref="B63:C63"/>
    <mergeCell ref="B64:C64"/>
    <mergeCell ref="B65:C65"/>
    <mergeCell ref="B66:C66"/>
    <mergeCell ref="B67:C67"/>
    <mergeCell ref="B68:C68"/>
    <mergeCell ref="B69:C69"/>
    <mergeCell ref="B70:C70"/>
    <mergeCell ref="B47:C47"/>
    <mergeCell ref="B54:C54"/>
    <mergeCell ref="B48:C48"/>
    <mergeCell ref="B49:C49"/>
    <mergeCell ref="B50:C50"/>
    <mergeCell ref="B51:C51"/>
    <mergeCell ref="B52:C52"/>
    <mergeCell ref="B53:C53"/>
    <mergeCell ref="B40:C40"/>
    <mergeCell ref="B41:C41"/>
    <mergeCell ref="B42:C42"/>
    <mergeCell ref="B43:C43"/>
    <mergeCell ref="B45:C45"/>
    <mergeCell ref="B46:C46"/>
    <mergeCell ref="B30:C30"/>
    <mergeCell ref="B31:C31"/>
    <mergeCell ref="B44:C44"/>
    <mergeCell ref="B33:C33"/>
    <mergeCell ref="B34:C34"/>
    <mergeCell ref="B35:C35"/>
    <mergeCell ref="B36:C36"/>
    <mergeCell ref="B37:C37"/>
    <mergeCell ref="B38:C38"/>
    <mergeCell ref="B39:C39"/>
    <mergeCell ref="B32:C32"/>
    <mergeCell ref="B26:C26"/>
    <mergeCell ref="B27:C27"/>
    <mergeCell ref="B28:C28"/>
    <mergeCell ref="B29:C29"/>
    <mergeCell ref="B20:C20"/>
    <mergeCell ref="B21:C21"/>
    <mergeCell ref="B22:C22"/>
    <mergeCell ref="B23:C23"/>
    <mergeCell ref="B24:C24"/>
    <mergeCell ref="B25:C25"/>
    <mergeCell ref="B10:C10"/>
    <mergeCell ref="B11:C11"/>
    <mergeCell ref="B12:C12"/>
    <mergeCell ref="B13:C13"/>
    <mergeCell ref="B14:C14"/>
  </mergeCells>
  <conditionalFormatting sqref="D64:D81 D86:D92 D94:D95">
    <cfRule type="expression" dxfId="1" priority="2">
      <formula>$D$56="yes"</formula>
    </cfRule>
  </conditionalFormatting>
  <conditionalFormatting sqref="D83:D84">
    <cfRule type="expression" dxfId="0" priority="1">
      <formula>$D$56="yes"</formula>
    </cfRule>
  </conditionalFormatting>
  <dataValidations count="1">
    <dataValidation type="list" allowBlank="1" showInputMessage="1" showErrorMessage="1" sqref="D56">
      <formula1>"Yes, No"</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5"/>
  <sheetViews>
    <sheetView showGridLines="0" view="pageBreakPreview" topLeftCell="A31" zoomScaleNormal="100" workbookViewId="0">
      <selection activeCell="J41" sqref="J41"/>
    </sheetView>
  </sheetViews>
  <sheetFormatPr defaultRowHeight="12.75" x14ac:dyDescent="0.2"/>
  <cols>
    <col min="2" max="2" width="13" bestFit="1" customWidth="1"/>
    <col min="7" max="7" width="12.7109375" customWidth="1"/>
    <col min="8" max="8" width="14.140625" customWidth="1"/>
  </cols>
  <sheetData>
    <row r="1" spans="2:8" ht="20.25" x14ac:dyDescent="0.3">
      <c r="B1" s="39" t="str">
        <f>Cover!C22</f>
        <v>JEN</v>
      </c>
    </row>
    <row r="2" spans="2:8" ht="20.25" x14ac:dyDescent="0.3">
      <c r="B2" s="64" t="s">
        <v>153</v>
      </c>
    </row>
    <row r="3" spans="2:8" ht="20.25" x14ac:dyDescent="0.3">
      <c r="B3" s="40">
        <f>Cover!C26</f>
        <v>2014</v>
      </c>
    </row>
    <row r="4" spans="2:8" ht="15.75" x14ac:dyDescent="0.25">
      <c r="B4" s="38" t="s">
        <v>140</v>
      </c>
    </row>
    <row r="6" spans="2:8" x14ac:dyDescent="0.2">
      <c r="B6" s="382" t="s">
        <v>116</v>
      </c>
      <c r="C6" s="382"/>
      <c r="D6" s="382"/>
      <c r="E6" s="382"/>
      <c r="F6" s="382"/>
      <c r="G6" s="382"/>
      <c r="H6" s="71">
        <v>12</v>
      </c>
    </row>
    <row r="7" spans="2:8" x14ac:dyDescent="0.2">
      <c r="B7" s="382" t="s">
        <v>117</v>
      </c>
      <c r="C7" s="382"/>
      <c r="D7" s="382"/>
      <c r="E7" s="382"/>
      <c r="F7" s="382"/>
      <c r="G7" s="382"/>
      <c r="H7" s="71">
        <v>259</v>
      </c>
    </row>
    <row r="8" spans="2:8" x14ac:dyDescent="0.2">
      <c r="B8" s="382" t="s">
        <v>150</v>
      </c>
      <c r="C8" s="382"/>
      <c r="D8" s="382"/>
      <c r="E8" s="382"/>
      <c r="F8" s="382"/>
      <c r="G8" s="382"/>
      <c r="H8" s="71">
        <v>4</v>
      </c>
    </row>
    <row r="9" spans="2:8" x14ac:dyDescent="0.2">
      <c r="B9" s="382" t="s">
        <v>120</v>
      </c>
      <c r="C9" s="382"/>
      <c r="D9" s="382"/>
      <c r="E9" s="382"/>
      <c r="F9" s="382"/>
      <c r="G9" s="382"/>
      <c r="H9" s="71">
        <v>47</v>
      </c>
    </row>
    <row r="10" spans="2:8" x14ac:dyDescent="0.2">
      <c r="B10" s="382" t="s">
        <v>118</v>
      </c>
      <c r="C10" s="382"/>
      <c r="D10" s="382"/>
      <c r="E10" s="382"/>
      <c r="F10" s="382"/>
      <c r="G10" s="382"/>
      <c r="H10" s="71">
        <v>39</v>
      </c>
    </row>
    <row r="11" spans="2:8" x14ac:dyDescent="0.2">
      <c r="B11" s="382" t="s">
        <v>121</v>
      </c>
      <c r="C11" s="382"/>
      <c r="D11" s="382"/>
      <c r="E11" s="382"/>
      <c r="F11" s="382"/>
      <c r="G11" s="382"/>
      <c r="H11" s="71">
        <v>3546</v>
      </c>
    </row>
    <row r="12" spans="2:8" x14ac:dyDescent="0.2">
      <c r="B12" s="382" t="s">
        <v>119</v>
      </c>
      <c r="C12" s="382"/>
      <c r="D12" s="382"/>
      <c r="E12" s="382"/>
      <c r="F12" s="382"/>
      <c r="G12" s="382"/>
      <c r="H12" s="71">
        <v>148</v>
      </c>
    </row>
    <row r="13" spans="2:8" x14ac:dyDescent="0.2">
      <c r="B13" s="382" t="s">
        <v>19</v>
      </c>
      <c r="C13" s="382"/>
      <c r="D13" s="382"/>
      <c r="E13" s="382"/>
      <c r="F13" s="382"/>
      <c r="G13" s="382"/>
      <c r="H13" s="71">
        <v>39</v>
      </c>
    </row>
    <row r="14" spans="2:8" x14ac:dyDescent="0.2">
      <c r="B14" s="382" t="s">
        <v>20</v>
      </c>
      <c r="C14" s="382"/>
      <c r="D14" s="382"/>
      <c r="E14" s="382"/>
      <c r="F14" s="382"/>
      <c r="G14" s="382"/>
      <c r="H14" s="71">
        <v>152</v>
      </c>
    </row>
    <row r="15" spans="2:8" x14ac:dyDescent="0.2">
      <c r="B15" s="382" t="s">
        <v>21</v>
      </c>
      <c r="C15" s="382"/>
      <c r="D15" s="382"/>
      <c r="E15" s="382"/>
      <c r="F15" s="382"/>
      <c r="G15" s="382"/>
      <c r="H15" s="71">
        <v>239</v>
      </c>
    </row>
    <row r="16" spans="2:8" x14ac:dyDescent="0.2">
      <c r="B16" s="382" t="s">
        <v>22</v>
      </c>
      <c r="C16" s="382"/>
      <c r="D16" s="382"/>
      <c r="E16" s="382"/>
      <c r="F16" s="382"/>
      <c r="G16" s="382"/>
      <c r="H16" s="71">
        <v>760</v>
      </c>
    </row>
    <row r="17" spans="2:8" x14ac:dyDescent="0.2">
      <c r="B17" s="382" t="s">
        <v>23</v>
      </c>
      <c r="C17" s="382"/>
      <c r="D17" s="382"/>
      <c r="E17" s="382"/>
      <c r="F17" s="382"/>
      <c r="G17" s="382"/>
      <c r="H17" s="71">
        <v>1622</v>
      </c>
    </row>
    <row r="18" spans="2:8" x14ac:dyDescent="0.2">
      <c r="B18" s="382" t="s">
        <v>24</v>
      </c>
      <c r="C18" s="382"/>
      <c r="D18" s="382"/>
      <c r="E18" s="382"/>
      <c r="F18" s="382"/>
      <c r="G18" s="382"/>
      <c r="H18" s="71">
        <v>1</v>
      </c>
    </row>
    <row r="19" spans="2:8" x14ac:dyDescent="0.2">
      <c r="B19" s="382" t="s">
        <v>25</v>
      </c>
      <c r="C19" s="382"/>
      <c r="D19" s="382"/>
      <c r="E19" s="382"/>
      <c r="F19" s="382"/>
      <c r="G19" s="382"/>
      <c r="H19" s="274">
        <v>0.96</v>
      </c>
    </row>
    <row r="21" spans="2:8" ht="15.75" x14ac:dyDescent="0.25">
      <c r="B21" s="38" t="s">
        <v>141</v>
      </c>
    </row>
    <row r="23" spans="2:8" x14ac:dyDescent="0.2">
      <c r="B23" s="382" t="s">
        <v>124</v>
      </c>
      <c r="C23" s="382"/>
      <c r="D23" s="382"/>
      <c r="E23" s="382"/>
      <c r="F23" s="382"/>
      <c r="G23" s="382"/>
      <c r="H23" s="71">
        <v>143</v>
      </c>
    </row>
    <row r="24" spans="2:8" x14ac:dyDescent="0.2">
      <c r="B24" s="374" t="s">
        <v>26</v>
      </c>
      <c r="C24" s="374"/>
      <c r="D24" s="374"/>
      <c r="E24" s="374"/>
      <c r="F24" s="374"/>
      <c r="G24" s="374"/>
      <c r="H24" s="42"/>
    </row>
    <row r="25" spans="2:8" x14ac:dyDescent="0.2">
      <c r="B25" s="382" t="s">
        <v>27</v>
      </c>
      <c r="C25" s="382"/>
      <c r="D25" s="382"/>
      <c r="E25" s="382"/>
      <c r="F25" s="382"/>
      <c r="G25" s="382"/>
      <c r="H25" s="274">
        <v>0.20279720279720279</v>
      </c>
    </row>
    <row r="26" spans="2:8" x14ac:dyDescent="0.2">
      <c r="B26" s="382" t="s">
        <v>28</v>
      </c>
      <c r="C26" s="382"/>
      <c r="D26" s="382"/>
      <c r="E26" s="382"/>
      <c r="F26" s="382"/>
      <c r="G26" s="382"/>
      <c r="H26" s="274">
        <v>6.9930069930069935E-2</v>
      </c>
    </row>
    <row r="27" spans="2:8" x14ac:dyDescent="0.2">
      <c r="B27" s="382" t="s">
        <v>29</v>
      </c>
      <c r="C27" s="382"/>
      <c r="D27" s="382"/>
      <c r="E27" s="382"/>
      <c r="F27" s="382"/>
      <c r="G27" s="382"/>
      <c r="H27" s="274">
        <v>6.993006993006993E-3</v>
      </c>
    </row>
    <row r="28" spans="2:8" x14ac:dyDescent="0.2">
      <c r="B28" s="382" t="s">
        <v>30</v>
      </c>
      <c r="C28" s="382"/>
      <c r="D28" s="382"/>
      <c r="E28" s="382"/>
      <c r="F28" s="382"/>
      <c r="G28" s="382"/>
      <c r="H28" s="274">
        <v>6.993006993006993E-3</v>
      </c>
    </row>
    <row r="29" spans="2:8" x14ac:dyDescent="0.2">
      <c r="B29" s="382" t="s">
        <v>31</v>
      </c>
      <c r="C29" s="382"/>
      <c r="D29" s="382"/>
      <c r="E29" s="382"/>
      <c r="F29" s="382"/>
      <c r="G29" s="382"/>
      <c r="H29" s="274">
        <v>0</v>
      </c>
    </row>
    <row r="30" spans="2:8" x14ac:dyDescent="0.2">
      <c r="B30" s="382" t="s">
        <v>32</v>
      </c>
      <c r="C30" s="382"/>
      <c r="D30" s="382"/>
      <c r="E30" s="382"/>
      <c r="F30" s="382"/>
      <c r="G30" s="382"/>
      <c r="H30" s="274">
        <v>0</v>
      </c>
    </row>
    <row r="31" spans="2:8" x14ac:dyDescent="0.2">
      <c r="B31" s="382" t="s">
        <v>115</v>
      </c>
      <c r="C31" s="382"/>
      <c r="D31" s="382"/>
      <c r="E31" s="382"/>
      <c r="F31" s="382"/>
      <c r="G31" s="382"/>
      <c r="H31" s="274">
        <v>0.71328671328671334</v>
      </c>
    </row>
    <row r="32" spans="2:8" x14ac:dyDescent="0.2">
      <c r="B32" s="375" t="s">
        <v>125</v>
      </c>
      <c r="C32" s="376"/>
      <c r="D32" s="383"/>
      <c r="E32" s="383"/>
      <c r="F32" s="383"/>
      <c r="G32" s="384"/>
      <c r="H32" s="42"/>
    </row>
    <row r="33" spans="2:8" x14ac:dyDescent="0.2">
      <c r="B33" s="382" t="s">
        <v>126</v>
      </c>
      <c r="C33" s="382"/>
      <c r="D33" s="382"/>
      <c r="E33" s="382"/>
      <c r="F33" s="382"/>
      <c r="G33" s="382"/>
      <c r="H33" s="275">
        <v>0.18181818181818182</v>
      </c>
    </row>
    <row r="34" spans="2:8" x14ac:dyDescent="0.2">
      <c r="B34" s="382" t="s">
        <v>127</v>
      </c>
      <c r="C34" s="382"/>
      <c r="D34" s="382"/>
      <c r="E34" s="382"/>
      <c r="F34" s="382"/>
      <c r="G34" s="382"/>
      <c r="H34" s="275">
        <v>0</v>
      </c>
    </row>
    <row r="35" spans="2:8" x14ac:dyDescent="0.2">
      <c r="B35" s="382" t="s">
        <v>128</v>
      </c>
      <c r="C35" s="382"/>
      <c r="D35" s="382"/>
      <c r="E35" s="382"/>
      <c r="F35" s="382"/>
      <c r="G35" s="382"/>
      <c r="H35" s="275">
        <v>0</v>
      </c>
    </row>
    <row r="36" spans="2:8" x14ac:dyDescent="0.2">
      <c r="B36" s="382" t="s">
        <v>129</v>
      </c>
      <c r="C36" s="382"/>
      <c r="D36" s="382"/>
      <c r="E36" s="382"/>
      <c r="F36" s="382"/>
      <c r="G36" s="382"/>
      <c r="H36" s="275">
        <v>0.46853146853146854</v>
      </c>
    </row>
    <row r="37" spans="2:8" x14ac:dyDescent="0.2">
      <c r="B37" s="382" t="s">
        <v>130</v>
      </c>
      <c r="C37" s="382"/>
      <c r="D37" s="382"/>
      <c r="E37" s="382"/>
      <c r="F37" s="382"/>
      <c r="G37" s="382"/>
      <c r="H37" s="275">
        <v>4.195804195804196E-2</v>
      </c>
    </row>
    <row r="38" spans="2:8" x14ac:dyDescent="0.2">
      <c r="B38" s="382" t="s">
        <v>131</v>
      </c>
      <c r="C38" s="382"/>
      <c r="D38" s="382"/>
      <c r="E38" s="382"/>
      <c r="F38" s="382"/>
      <c r="G38" s="382"/>
      <c r="H38" s="275">
        <v>0</v>
      </c>
    </row>
    <row r="39" spans="2:8" x14ac:dyDescent="0.2">
      <c r="B39" s="382" t="s">
        <v>132</v>
      </c>
      <c r="C39" s="382"/>
      <c r="D39" s="382"/>
      <c r="E39" s="382"/>
      <c r="F39" s="382"/>
      <c r="G39" s="382"/>
      <c r="H39" s="275">
        <v>0</v>
      </c>
    </row>
    <row r="40" spans="2:8" x14ac:dyDescent="0.2">
      <c r="B40" s="382" t="s">
        <v>115</v>
      </c>
      <c r="C40" s="382"/>
      <c r="D40" s="382"/>
      <c r="E40" s="382"/>
      <c r="F40" s="382"/>
      <c r="G40" s="382"/>
      <c r="H40" s="275">
        <v>0.30769230769230771</v>
      </c>
    </row>
    <row r="41" spans="2:8" ht="12" customHeight="1" x14ac:dyDescent="0.2"/>
    <row r="42" spans="2:8" ht="15.75" x14ac:dyDescent="0.25">
      <c r="B42" s="38" t="s">
        <v>142</v>
      </c>
    </row>
    <row r="44" spans="2:8" x14ac:dyDescent="0.2">
      <c r="B44" s="374" t="s">
        <v>33</v>
      </c>
      <c r="C44" s="374"/>
      <c r="D44" s="374"/>
      <c r="E44" s="374"/>
      <c r="F44" s="374"/>
      <c r="G44" s="374"/>
      <c r="H44" s="42"/>
    </row>
    <row r="45" spans="2:8" x14ac:dyDescent="0.2">
      <c r="B45" s="373" t="s">
        <v>34</v>
      </c>
      <c r="C45" s="373"/>
      <c r="D45" s="373"/>
      <c r="E45" s="373"/>
      <c r="F45" s="373"/>
      <c r="G45" s="373"/>
      <c r="H45" s="149">
        <f>'1b. STPIS Customer Service'!C20</f>
        <v>8268</v>
      </c>
    </row>
    <row r="46" spans="2:8" x14ac:dyDescent="0.2">
      <c r="B46" s="373" t="s">
        <v>35</v>
      </c>
      <c r="C46" s="373"/>
      <c r="D46" s="373"/>
      <c r="E46" s="373"/>
      <c r="F46" s="373"/>
      <c r="G46" s="373"/>
      <c r="H46" s="149">
        <f>'1b. STPIS Customer Service'!C21</f>
        <v>7</v>
      </c>
    </row>
    <row r="47" spans="2:8" x14ac:dyDescent="0.2">
      <c r="B47" s="374" t="s">
        <v>36</v>
      </c>
      <c r="C47" s="374"/>
      <c r="D47" s="374"/>
      <c r="E47" s="374"/>
      <c r="F47" s="374"/>
      <c r="G47" s="374"/>
      <c r="H47" s="42"/>
    </row>
    <row r="48" spans="2:8" x14ac:dyDescent="0.2">
      <c r="B48" s="373" t="s">
        <v>37</v>
      </c>
      <c r="C48" s="373"/>
      <c r="D48" s="373"/>
      <c r="E48" s="373"/>
      <c r="F48" s="373"/>
      <c r="G48" s="373"/>
      <c r="H48" s="277">
        <v>309.66666666666669</v>
      </c>
    </row>
    <row r="49" spans="2:10" x14ac:dyDescent="0.2">
      <c r="B49" s="373" t="s">
        <v>38</v>
      </c>
      <c r="C49" s="373"/>
      <c r="D49" s="373"/>
      <c r="E49" s="373"/>
      <c r="F49" s="373"/>
      <c r="G49" s="373"/>
      <c r="H49" s="149">
        <f>'1b. STPIS Customer Service'!C30</f>
        <v>20</v>
      </c>
    </row>
    <row r="50" spans="2:10" x14ac:dyDescent="0.2">
      <c r="B50" s="373" t="s">
        <v>39</v>
      </c>
      <c r="C50" s="373"/>
      <c r="D50" s="373"/>
      <c r="E50" s="373"/>
      <c r="F50" s="373"/>
      <c r="G50" s="373"/>
      <c r="H50" s="276">
        <v>3.41760349390026</v>
      </c>
    </row>
    <row r="51" spans="2:10" x14ac:dyDescent="0.2">
      <c r="B51" s="373" t="s">
        <v>40</v>
      </c>
      <c r="C51" s="373"/>
      <c r="D51" s="373"/>
      <c r="E51" s="373"/>
      <c r="F51" s="373"/>
      <c r="G51" s="373"/>
      <c r="H51" s="149">
        <f>'1b. STPIS Customer Service'!C27</f>
        <v>70725</v>
      </c>
    </row>
    <row r="52" spans="2:10" x14ac:dyDescent="0.2">
      <c r="B52" s="374" t="s">
        <v>133</v>
      </c>
      <c r="C52" s="374"/>
      <c r="D52" s="374"/>
      <c r="E52" s="374"/>
      <c r="F52" s="374"/>
      <c r="G52" s="374"/>
      <c r="H52" s="42"/>
      <c r="I52" s="75"/>
      <c r="J52" s="75"/>
    </row>
    <row r="53" spans="2:10" x14ac:dyDescent="0.2">
      <c r="B53" s="373" t="s">
        <v>134</v>
      </c>
      <c r="C53" s="373"/>
      <c r="D53" s="373"/>
      <c r="E53" s="373"/>
      <c r="F53" s="373"/>
      <c r="G53" s="373"/>
      <c r="H53" s="149">
        <v>115621</v>
      </c>
      <c r="I53" s="75" t="s">
        <v>434</v>
      </c>
      <c r="J53" s="75"/>
    </row>
    <row r="54" spans="2:10" x14ac:dyDescent="0.2">
      <c r="B54" s="378" t="s">
        <v>390</v>
      </c>
      <c r="C54" s="373"/>
      <c r="D54" s="373"/>
      <c r="E54" s="373"/>
      <c r="F54" s="373"/>
      <c r="G54" s="373"/>
      <c r="H54" s="149">
        <f>'1b. STPIS Customer Service'!D12</f>
        <v>48468</v>
      </c>
      <c r="I54" s="75" t="s">
        <v>435</v>
      </c>
      <c r="J54" s="75"/>
    </row>
    <row r="55" spans="2:10" x14ac:dyDescent="0.2">
      <c r="B55" s="373" t="s">
        <v>135</v>
      </c>
      <c r="C55" s="373"/>
      <c r="D55" s="373"/>
      <c r="E55" s="373"/>
      <c r="F55" s="373"/>
      <c r="G55" s="373"/>
      <c r="H55" s="277">
        <v>38.297627042758002</v>
      </c>
      <c r="I55" s="75"/>
      <c r="J55" s="75"/>
    </row>
    <row r="56" spans="2:10" x14ac:dyDescent="0.2">
      <c r="B56" s="373" t="s">
        <v>136</v>
      </c>
      <c r="C56" s="373"/>
      <c r="D56" s="373"/>
      <c r="E56" s="373"/>
      <c r="F56" s="373"/>
      <c r="G56" s="373"/>
      <c r="H56" s="278">
        <v>0.2572283581702286</v>
      </c>
      <c r="I56" s="75"/>
      <c r="J56" s="75"/>
    </row>
    <row r="57" spans="2:10" x14ac:dyDescent="0.2">
      <c r="B57" s="373" t="s">
        <v>137</v>
      </c>
      <c r="C57" s="373"/>
      <c r="D57" s="373"/>
      <c r="E57" s="373"/>
      <c r="F57" s="373"/>
      <c r="G57" s="373"/>
      <c r="H57" s="71">
        <v>0</v>
      </c>
      <c r="I57" s="75"/>
      <c r="J57" s="75"/>
    </row>
    <row r="58" spans="2:10" x14ac:dyDescent="0.2">
      <c r="B58" s="375" t="s">
        <v>138</v>
      </c>
      <c r="C58" s="376"/>
      <c r="D58" s="376"/>
      <c r="E58" s="376"/>
      <c r="F58" s="376"/>
      <c r="G58" s="377"/>
      <c r="H58" s="42"/>
    </row>
    <row r="59" spans="2:10" x14ac:dyDescent="0.2">
      <c r="B59" s="367" t="s">
        <v>41</v>
      </c>
      <c r="C59" s="368"/>
      <c r="D59" s="368"/>
      <c r="E59" s="368"/>
      <c r="F59" s="368"/>
      <c r="G59" s="369"/>
      <c r="H59" s="71">
        <v>48</v>
      </c>
    </row>
    <row r="60" spans="2:10" x14ac:dyDescent="0.2">
      <c r="B60" s="367" t="s">
        <v>42</v>
      </c>
      <c r="C60" s="368"/>
      <c r="D60" s="368"/>
      <c r="E60" s="368"/>
      <c r="F60" s="368"/>
      <c r="G60" s="369"/>
      <c r="H60" s="147">
        <f>H23</f>
        <v>143</v>
      </c>
    </row>
    <row r="61" spans="2:10" x14ac:dyDescent="0.2">
      <c r="B61" s="367" t="s">
        <v>43</v>
      </c>
      <c r="C61" s="368"/>
      <c r="D61" s="368"/>
      <c r="E61" s="368"/>
      <c r="F61" s="368"/>
      <c r="G61" s="369"/>
      <c r="H61" s="71">
        <v>339</v>
      </c>
    </row>
    <row r="62" spans="2:10" x14ac:dyDescent="0.2">
      <c r="B62" s="367" t="s">
        <v>44</v>
      </c>
      <c r="C62" s="368"/>
      <c r="D62" s="368"/>
      <c r="E62" s="368"/>
      <c r="F62" s="368"/>
      <c r="G62" s="369"/>
      <c r="H62" s="71">
        <v>48</v>
      </c>
    </row>
    <row r="63" spans="2:10" x14ac:dyDescent="0.2">
      <c r="B63" s="367" t="s">
        <v>45</v>
      </c>
      <c r="C63" s="368"/>
      <c r="D63" s="368"/>
      <c r="E63" s="368"/>
      <c r="F63" s="368"/>
      <c r="G63" s="369"/>
      <c r="H63" s="71">
        <v>308</v>
      </c>
    </row>
    <row r="64" spans="2:10" s="257" customFormat="1" x14ac:dyDescent="0.2">
      <c r="B64" s="379" t="s">
        <v>433</v>
      </c>
      <c r="C64" s="380"/>
      <c r="D64" s="380"/>
      <c r="E64" s="380"/>
      <c r="F64" s="380"/>
      <c r="G64" s="381"/>
      <c r="H64" s="71">
        <v>270</v>
      </c>
    </row>
    <row r="65" spans="2:8" x14ac:dyDescent="0.2">
      <c r="B65" s="370" t="s">
        <v>46</v>
      </c>
      <c r="C65" s="371"/>
      <c r="D65" s="371"/>
      <c r="E65" s="371"/>
      <c r="F65" s="371"/>
      <c r="G65" s="372"/>
      <c r="H65" s="41">
        <f>SUM(H59:H63)</f>
        <v>886</v>
      </c>
    </row>
  </sheetData>
  <mergeCells count="54">
    <mergeCell ref="B47:G47"/>
    <mergeCell ref="B38:G38"/>
    <mergeCell ref="B39:G39"/>
    <mergeCell ref="B40:G40"/>
    <mergeCell ref="B45:G45"/>
    <mergeCell ref="B46:G46"/>
    <mergeCell ref="B48:G48"/>
    <mergeCell ref="B49:G49"/>
    <mergeCell ref="B17:G17"/>
    <mergeCell ref="B9:G9"/>
    <mergeCell ref="B11:G11"/>
    <mergeCell ref="B13:G13"/>
    <mergeCell ref="B14:G14"/>
    <mergeCell ref="B15:G15"/>
    <mergeCell ref="B16:G16"/>
    <mergeCell ref="B30:G30"/>
    <mergeCell ref="B18:G18"/>
    <mergeCell ref="B19:G19"/>
    <mergeCell ref="B23:G23"/>
    <mergeCell ref="B24:G24"/>
    <mergeCell ref="B25:G25"/>
    <mergeCell ref="B26:G26"/>
    <mergeCell ref="B6:G6"/>
    <mergeCell ref="B7:G7"/>
    <mergeCell ref="B8:G8"/>
    <mergeCell ref="B10:G10"/>
    <mergeCell ref="B12:G12"/>
    <mergeCell ref="B27:G27"/>
    <mergeCell ref="B28:G28"/>
    <mergeCell ref="B29:G29"/>
    <mergeCell ref="B31:G31"/>
    <mergeCell ref="B44:G44"/>
    <mergeCell ref="B32:G32"/>
    <mergeCell ref="B33:G33"/>
    <mergeCell ref="B34:G34"/>
    <mergeCell ref="B35:G35"/>
    <mergeCell ref="B36:G36"/>
    <mergeCell ref="B37:G37"/>
    <mergeCell ref="B62:G62"/>
    <mergeCell ref="B63:G63"/>
    <mergeCell ref="B65:G65"/>
    <mergeCell ref="B50:G50"/>
    <mergeCell ref="B51:G51"/>
    <mergeCell ref="B52:G52"/>
    <mergeCell ref="B60:G60"/>
    <mergeCell ref="B61:G61"/>
    <mergeCell ref="B58:G58"/>
    <mergeCell ref="B59:G59"/>
    <mergeCell ref="B57:G57"/>
    <mergeCell ref="B53:G53"/>
    <mergeCell ref="B54:G54"/>
    <mergeCell ref="B55:G55"/>
    <mergeCell ref="B56:G56"/>
    <mergeCell ref="B64:G64"/>
  </mergeCells>
  <phoneticPr fontId="34" type="noConversion"/>
  <dataValidations disablePrompts="1" count="1">
    <dataValidation type="whole" allowBlank="1" showInputMessage="1" showErrorMessage="1" errorTitle="Whole Number" error="This field must contain a whole number. Text and decimals are not acceptable." sqref="C34:C40">
      <formula1>-1000</formula1>
      <formula2>9999999999</formula2>
    </dataValidation>
  </dataValidations>
  <pageMargins left="0.75" right="0.75" top="1" bottom="1" header="0.5" footer="0.5"/>
  <pageSetup paperSize="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Cover</vt:lpstr>
      <vt:lpstr>Contents</vt:lpstr>
      <vt:lpstr>Definitions</vt:lpstr>
      <vt:lpstr>1a. STPIS Reliability</vt:lpstr>
      <vt:lpstr>1b. STPIS Customer Service</vt:lpstr>
      <vt:lpstr>1c. STPIS Daily Performance</vt:lpstr>
      <vt:lpstr>1e. STPIS Exclusions</vt:lpstr>
      <vt:lpstr>1f. STPIS - GSL</vt:lpstr>
      <vt:lpstr>2. Customer Service</vt:lpstr>
      <vt:lpstr>4a. Network perf - Feeders</vt:lpstr>
      <vt:lpstr>4c. Network perf - reliability</vt:lpstr>
      <vt:lpstr>Amendments</vt:lpstr>
      <vt:lpstr>'1a. STPIS Reliability'!Print_Area</vt:lpstr>
      <vt:lpstr>'1b. STPIS Customer Service'!Print_Area</vt:lpstr>
      <vt:lpstr>'1c. STPIS Daily Performance'!Print_Area</vt:lpstr>
      <vt:lpstr>'1e. STPIS Exclusions'!Print_Area</vt:lpstr>
      <vt:lpstr>'2. Customer Service'!Print_Area</vt:lpstr>
      <vt:lpstr>'4a. Network perf - Feeders'!Print_Area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Bryant, Anita</cp:lastModifiedBy>
  <cp:lastPrinted>2013-10-11T01:37:34Z</cp:lastPrinted>
  <dcterms:created xsi:type="dcterms:W3CDTF">2011-05-25T23:37:43Z</dcterms:created>
  <dcterms:modified xsi:type="dcterms:W3CDTF">2015-06-25T07:23:24Z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H:\TRIMDATA\TRIM\TEMP\HPTRIM.5992\D13 131724  Jemena   2014-15 - RIN development - Final RIN - Annual - non financial information.XLSX</vt:lpwstr>
  </property>
</Properties>
</file>