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7400" yWindow="285" windowWidth="17340" windowHeight="11460" tabRatio="869"/>
  </bookViews>
  <sheets>
    <sheet name="Cover" sheetId="31" r:id="rId1"/>
    <sheet name="Contents" sheetId="151" r:id="rId2"/>
    <sheet name="1a. Income" sheetId="41" r:id="rId3"/>
    <sheet name="2. Demand and Revenue" sheetId="74" r:id="rId4"/>
    <sheet name="3a. Capex(T)" sheetId="102" r:id="rId5"/>
    <sheet name="3b. Capex(M)" sheetId="103" r:id="rId6"/>
    <sheet name="5. Capex Tax" sheetId="67" r:id="rId7"/>
    <sheet name="6a. Maintenance(T)" sheetId="108" r:id="rId8"/>
    <sheet name="6b. Maintenance(M)" sheetId="109" r:id="rId9"/>
    <sheet name="8a. Operating(T)" sheetId="110" r:id="rId10"/>
    <sheet name="8b. Operating(M)" sheetId="111" r:id="rId11"/>
    <sheet name="13. Avoided Cost Payments" sheetId="72" r:id="rId12"/>
    <sheet name="14.  Alt Control&amp;Others" sheetId="141" r:id="rId13"/>
    <sheet name="15. EBSS" sheetId="83" r:id="rId14"/>
    <sheet name="16. Juris Scheme" sheetId="89" r:id="rId15"/>
    <sheet name="17. DMIS-DMIA" sheetId="84" r:id="rId16"/>
    <sheet name="18. Self Insurance" sheetId="90" r:id="rId17"/>
    <sheet name="19.CHAP" sheetId="75" r:id="rId18"/>
    <sheet name="20. Related Party" sheetId="121" r:id="rId19"/>
    <sheet name="21. AMI" sheetId="125" r:id="rId20"/>
    <sheet name="22. Safety and Bushfire " sheetId="118" r:id="rId21"/>
    <sheet name="23. Shared asset" sheetId="149" r:id="rId22"/>
    <sheet name=" 24. Unmetered supply" sheetId="135" r:id="rId23"/>
    <sheet name="25. Actual t-2 Distr Tariff " sheetId="136" r:id="rId24"/>
    <sheet name="26. Actual t-2 Trans Tariff" sheetId="137" r:id="rId25"/>
    <sheet name="27. TUoS cost audit (t-2)" sheetId="138" r:id="rId26"/>
    <sheet name="28. Actual t-2 Juris Revenue" sheetId="139" r:id="rId27"/>
    <sheet name="29. Juris cost audit template" sheetId="140" r:id="rId28"/>
    <sheet name="Amendments" sheetId="152" r:id="rId29"/>
  </sheets>
  <externalReferences>
    <externalReference r:id="rId30"/>
    <externalReference r:id="rId31"/>
    <externalReference r:id="rId32"/>
  </externalReferences>
  <definedNames>
    <definedName name="abc">#REF!</definedName>
    <definedName name="Asset1" localSheetId="2">'[1]4. RAB'!#REF!</definedName>
    <definedName name="Asset1" localSheetId="0">#REF!</definedName>
    <definedName name="Asset1">#REF!</definedName>
    <definedName name="Asset10" localSheetId="2">'[1]4. RAB'!#REF!</definedName>
    <definedName name="Asset10" localSheetId="18">#REF!</definedName>
    <definedName name="Asset10" localSheetId="0">#REF!</definedName>
    <definedName name="Asset10">#REF!</definedName>
    <definedName name="Asset11" localSheetId="2">'[1]4. RAB'!#REF!</definedName>
    <definedName name="Asset11" localSheetId="18">#REF!</definedName>
    <definedName name="Asset11" localSheetId="0">#REF!</definedName>
    <definedName name="Asset11">#REF!</definedName>
    <definedName name="asset11a" localSheetId="18">#REF!</definedName>
    <definedName name="asset11a" localSheetId="0">#REF!</definedName>
    <definedName name="asset11a">#REF!</definedName>
    <definedName name="Asset12" localSheetId="2">'[1]4. RAB'!#REF!</definedName>
    <definedName name="Asset12" localSheetId="18">#REF!</definedName>
    <definedName name="Asset12" localSheetId="0">#REF!</definedName>
    <definedName name="Asset12">#REF!</definedName>
    <definedName name="Asset13" localSheetId="2">'[1]4. RAB'!#REF!</definedName>
    <definedName name="Asset13" localSheetId="18">#REF!</definedName>
    <definedName name="Asset13" localSheetId="0">#REF!</definedName>
    <definedName name="Asset13">#REF!</definedName>
    <definedName name="Asset14" localSheetId="2">'[1]4. RAB'!#REF!</definedName>
    <definedName name="Asset14" localSheetId="18">#REF!</definedName>
    <definedName name="Asset14" localSheetId="0">#REF!</definedName>
    <definedName name="Asset14">#REF!</definedName>
    <definedName name="Asset15" localSheetId="2">'[1]4. RAB'!#REF!</definedName>
    <definedName name="Asset15" localSheetId="18">#REF!</definedName>
    <definedName name="Asset15" localSheetId="0">#REF!</definedName>
    <definedName name="Asset15">#REF!</definedName>
    <definedName name="Asset16" localSheetId="2">'[1]4. RAB'!#REF!</definedName>
    <definedName name="Asset16" localSheetId="18">#REF!</definedName>
    <definedName name="Asset16" localSheetId="0">#REF!</definedName>
    <definedName name="Asset16">#REF!</definedName>
    <definedName name="Asset17" localSheetId="2">'[1]4. RAB'!#REF!</definedName>
    <definedName name="Asset17" localSheetId="18">#REF!</definedName>
    <definedName name="Asset17" localSheetId="0">#REF!</definedName>
    <definedName name="Asset17">#REF!</definedName>
    <definedName name="Asset18" localSheetId="2">'[1]4. RAB'!#REF!</definedName>
    <definedName name="Asset18" localSheetId="18">#REF!</definedName>
    <definedName name="Asset18" localSheetId="0">#REF!</definedName>
    <definedName name="Asset18">#REF!</definedName>
    <definedName name="Asset19" localSheetId="2">'[1]4. RAB'!#REF!</definedName>
    <definedName name="Asset19" localSheetId="18">#REF!</definedName>
    <definedName name="Asset19" localSheetId="0">#REF!</definedName>
    <definedName name="Asset19">#REF!</definedName>
    <definedName name="Asset2" localSheetId="2">'[1]4. RAB'!#REF!</definedName>
    <definedName name="Asset2" localSheetId="0">#REF!</definedName>
    <definedName name="Asset2">#REF!</definedName>
    <definedName name="Asset20" localSheetId="2">'[1]4. RAB'!#REF!</definedName>
    <definedName name="Asset20" localSheetId="18">#REF!</definedName>
    <definedName name="Asset20" localSheetId="0">#REF!</definedName>
    <definedName name="Asset20">#REF!</definedName>
    <definedName name="Asset3" localSheetId="2">'[1]4. RAB'!#REF!</definedName>
    <definedName name="Asset3" localSheetId="18">#REF!</definedName>
    <definedName name="Asset3" localSheetId="0">#REF!</definedName>
    <definedName name="Asset3">#REF!</definedName>
    <definedName name="Asset4" localSheetId="2">'[1]4. RAB'!#REF!</definedName>
    <definedName name="Asset4" localSheetId="18">#REF!</definedName>
    <definedName name="Asset4" localSheetId="0">#REF!</definedName>
    <definedName name="Asset4">#REF!</definedName>
    <definedName name="Asset5" localSheetId="2">'[1]4. RAB'!#REF!</definedName>
    <definedName name="Asset5" localSheetId="18">#REF!</definedName>
    <definedName name="Asset5" localSheetId="0">#REF!</definedName>
    <definedName name="Asset5">#REF!</definedName>
    <definedName name="Asset6" localSheetId="2">'[1]4. RAB'!#REF!</definedName>
    <definedName name="Asset6" localSheetId="18">#REF!</definedName>
    <definedName name="Asset6" localSheetId="0">#REF!</definedName>
    <definedName name="Asset6">#REF!</definedName>
    <definedName name="Asset7" localSheetId="2">'[1]4. RAB'!#REF!</definedName>
    <definedName name="Asset7" localSheetId="18">#REF!</definedName>
    <definedName name="Asset7" localSheetId="0">#REF!</definedName>
    <definedName name="Asset7">#REF!</definedName>
    <definedName name="Asset8" localSheetId="2">'[1]4. RAB'!#REF!</definedName>
    <definedName name="Asset8" localSheetId="18">#REF!</definedName>
    <definedName name="Asset8" localSheetId="0">#REF!</definedName>
    <definedName name="Asset8">#REF!</definedName>
    <definedName name="Asset9" localSheetId="2">'[1]4. RAB'!#REF!</definedName>
    <definedName name="Asset9" localSheetId="18">#REF!</definedName>
    <definedName name="Asset9" localSheetId="0">#REF!</definedName>
    <definedName name="Asset9">#REF!</definedName>
    <definedName name="DNSP">[2]Outcomes!$B$2</definedName>
    <definedName name="_xlnm.Print_Area" localSheetId="22">' 24. Unmetered supply'!$B$1:$F$12</definedName>
    <definedName name="_xlnm.Print_Area" localSheetId="11">'13. Avoided Cost Payments'!$B$1:$F$31</definedName>
    <definedName name="_xlnm.Print_Area" localSheetId="12">'14.  Alt Control&amp;Others'!$B$1:$I$57</definedName>
    <definedName name="_xlnm.Print_Area" localSheetId="13">'15. EBSS'!$B$1:$K$41</definedName>
    <definedName name="_xlnm.Print_Area" localSheetId="14">'16. Juris Scheme'!$B$1:$F$22</definedName>
    <definedName name="_xlnm.Print_Area" localSheetId="15">'17. DMIS-DMIA'!$B$1:$G$50</definedName>
    <definedName name="_xlnm.Print_Area" localSheetId="16">'18. Self Insurance'!$B$1:$S$39</definedName>
    <definedName name="_xlnm.Print_Area" localSheetId="17">'19.CHAP'!$B$1:$G$31</definedName>
    <definedName name="_xlnm.Print_Area" localSheetId="2">'1a. Income'!$B$1:$O$54</definedName>
    <definedName name="_xlnm.Print_Area" localSheetId="3">'2. Demand and Revenue'!$B$1:$E$91</definedName>
    <definedName name="_xlnm.Print_Area" localSheetId="18">'20. Related Party'!$B$1:$L$39</definedName>
    <definedName name="_xlnm.Print_Area" localSheetId="19">'21. AMI'!$B$1:$G$94</definedName>
    <definedName name="_xlnm.Print_Area" localSheetId="20">'22. Safety and Bushfire '!$B$1:$H$322</definedName>
    <definedName name="_xlnm.Print_Area" localSheetId="21">'23. Shared asset'!$B$1:$F$32</definedName>
    <definedName name="_xlnm.Print_Area" localSheetId="23">'25. Actual t-2 Distr Tariff '!$B$1:$AT$67</definedName>
    <definedName name="_xlnm.Print_Area" localSheetId="24">'26. Actual t-2 Trans Tariff'!$B$1:$AT$67</definedName>
    <definedName name="_xlnm.Print_Area" localSheetId="25">'27. TUoS cost audit (t-2)'!$B$1:$F$52</definedName>
    <definedName name="_xlnm.Print_Area" localSheetId="26">'28. Actual t-2 Juris Revenue'!$B$1:$AT$68</definedName>
    <definedName name="_xlnm.Print_Area" localSheetId="27">'29. Juris cost audit template'!$B$1:$F$16</definedName>
    <definedName name="_xlnm.Print_Area" localSheetId="4">'3a. Capex(T)'!$B$1:$J$135</definedName>
    <definedName name="_xlnm.Print_Area" localSheetId="5">'3b. Capex(M)'!$B$1:$J$118</definedName>
    <definedName name="_xlnm.Print_Area" localSheetId="6">'5. Capex Tax'!$B$1:$E$53</definedName>
    <definedName name="_xlnm.Print_Area" localSheetId="7">'6a. Maintenance(T)'!$B$1:$Q$62</definedName>
    <definedName name="_xlnm.Print_Area" localSheetId="8">'6b. Maintenance(M)'!$B$1:$Q$56</definedName>
    <definedName name="_xlnm.Print_Area" localSheetId="9">'8a. Operating(T)'!$B$1:$Q$97</definedName>
    <definedName name="_xlnm.Print_Area" localSheetId="10">'8b. Operating(M)'!$B$1:$Q$87</definedName>
    <definedName name="_xlnm.Print_Area" localSheetId="1">Contents!$B$2:$G$32</definedName>
    <definedName name="_xlnm.Print_Area" localSheetId="0">Cover!$A$1:$J$51</definedName>
    <definedName name="_xlnm.Print_Titles" localSheetId="24">'26. Actual t-2 Trans Tariff'!$B:$B,'26. Actual t-2 Trans Tariff'!$1:$6</definedName>
    <definedName name="_xlnm.Print_Titles" localSheetId="26">'28. Actual t-2 Juris Revenue'!$B:$B,'28. Actual t-2 Juris Revenue'!$1:$7</definedName>
    <definedName name="YEAR">[2]Outcomes!$B$3</definedName>
    <definedName name="Z_C249224D_B75B_4167_BD5A_6F91763A6929_.wvu.Cols" localSheetId="16" hidden="1">'18. Self Insurance'!#REF!</definedName>
    <definedName name="Z_C249224D_B75B_4167_BD5A_6F91763A6929_.wvu.Cols" localSheetId="0" hidden="1">Cover!#REF!</definedName>
    <definedName name="Z_C249224D_B75B_4167_BD5A_6F91763A6929_.wvu.PrintArea" localSheetId="11" hidden="1">'13. Avoided Cost Payments'!$A$1:$E$23</definedName>
    <definedName name="Z_C249224D_B75B_4167_BD5A_6F91763A6929_.wvu.PrintArea" localSheetId="15" hidden="1">'17. DMIS-DMIA'!$A$1:$H$52</definedName>
    <definedName name="Z_C249224D_B75B_4167_BD5A_6F91763A6929_.wvu.PrintArea" localSheetId="17" hidden="1">'19.CHAP'!$A$1:$G$31</definedName>
    <definedName name="Z_C249224D_B75B_4167_BD5A_6F91763A6929_.wvu.PrintArea" localSheetId="2" hidden="1">'1a. Income'!$B$1:$O$54</definedName>
    <definedName name="Z_C249224D_B75B_4167_BD5A_6F91763A6929_.wvu.PrintArea" localSheetId="3" hidden="1">'2. Demand and Revenue'!$A$1:$E$85</definedName>
    <definedName name="Z_C249224D_B75B_4167_BD5A_6F91763A6929_.wvu.PrintArea" localSheetId="18" hidden="1">'20. Related Party'!$A$1:$L$33</definedName>
    <definedName name="Z_C249224D_B75B_4167_BD5A_6F91763A6929_.wvu.PrintArea" localSheetId="4" hidden="1">'3a. Capex(T)'!$A$1:$G$142</definedName>
    <definedName name="Z_C249224D_B75B_4167_BD5A_6F91763A6929_.wvu.PrintArea" localSheetId="5" hidden="1">'3b. Capex(M)'!$A$1:$G$121</definedName>
    <definedName name="Z_C249224D_B75B_4167_BD5A_6F91763A6929_.wvu.PrintArea" localSheetId="6" hidden="1">'5. Capex Tax'!$A$1:$E$53</definedName>
    <definedName name="Z_C249224D_B75B_4167_BD5A_6F91763A6929_.wvu.PrintArea" localSheetId="8" hidden="1">'6b. Maintenance(M)'!$A$1:$T$4</definedName>
    <definedName name="Z_C249224D_B75B_4167_BD5A_6F91763A6929_.wvu.PrintArea" localSheetId="9" hidden="1">'8a. Operating(T)'!$A$1:$P$96</definedName>
    <definedName name="Z_C249224D_B75B_4167_BD5A_6F91763A6929_.wvu.PrintArea" localSheetId="0" hidden="1">Cover!$A$1:$H$44</definedName>
    <definedName name="Z_C249224D_B75B_4167_BD5A_6F91763A6929_.wvu.Rows" localSheetId="11" hidden="1">'13. Avoided Cost Payments'!#REF!</definedName>
  </definedNames>
  <calcPr calcId="145621"/>
  <customWorkbookViews>
    <customWorkbookView name="ewong - Personal View" guid="{C249224D-B75B-4167-BD5A-6F91763A6929}" mergeInterval="0" personalView="1" maximized="1" windowWidth="1916" windowHeight="908" tabRatio="892" activeSheetId="82" showComments="commIndAndComment"/>
  </customWorkbookViews>
</workbook>
</file>

<file path=xl/calcChain.xml><?xml version="1.0" encoding="utf-8"?>
<calcChain xmlns="http://schemas.openxmlformats.org/spreadsheetml/2006/main">
  <c r="F247" i="118" l="1"/>
  <c r="F248" i="118"/>
  <c r="F249" i="118"/>
  <c r="F250" i="118"/>
  <c r="F251" i="118"/>
  <c r="F252" i="118"/>
  <c r="F253" i="118"/>
  <c r="F254" i="118"/>
  <c r="F255" i="118"/>
  <c r="F256" i="118"/>
  <c r="F257" i="118"/>
  <c r="F258" i="118"/>
  <c r="F259" i="118"/>
  <c r="F260" i="118"/>
  <c r="F261" i="118"/>
  <c r="F262" i="118"/>
  <c r="F263" i="118"/>
  <c r="F264" i="118"/>
  <c r="F265" i="118"/>
  <c r="F266" i="118"/>
  <c r="F91" i="118" l="1"/>
  <c r="F90" i="118"/>
  <c r="F89" i="118"/>
  <c r="C67" i="110"/>
  <c r="C66" i="110"/>
  <c r="C65" i="110"/>
  <c r="C64" i="110"/>
  <c r="C63" i="110"/>
  <c r="C62" i="110"/>
  <c r="C61" i="110"/>
  <c r="C60" i="110"/>
  <c r="C59" i="110"/>
  <c r="C58" i="110"/>
  <c r="I46" i="31"/>
  <c r="G119" i="102" l="1"/>
  <c r="C119" i="102"/>
  <c r="D119" i="102"/>
  <c r="E119" i="102"/>
  <c r="G102" i="102"/>
  <c r="C102" i="102"/>
  <c r="D102" i="102"/>
  <c r="E102" i="102"/>
  <c r="H65" i="102"/>
  <c r="G65" i="102"/>
  <c r="C65" i="102"/>
  <c r="D65" i="102"/>
  <c r="E65" i="102"/>
  <c r="I52" i="141" l="1"/>
  <c r="G52" i="141"/>
  <c r="F52" i="141"/>
  <c r="E52" i="141"/>
  <c r="D52" i="141"/>
  <c r="H51" i="141"/>
  <c r="H50" i="141"/>
  <c r="I47" i="141"/>
  <c r="G47" i="141"/>
  <c r="F47" i="141"/>
  <c r="E47" i="141"/>
  <c r="D47" i="141"/>
  <c r="H45" i="141"/>
  <c r="B1" i="118"/>
  <c r="B3" i="102"/>
  <c r="E47" i="31"/>
  <c r="H52" i="141" l="1"/>
  <c r="H47" i="141"/>
  <c r="C31" i="103" l="1"/>
  <c r="G31" i="103" l="1"/>
  <c r="F47" i="31" l="1"/>
  <c r="G47" i="31"/>
  <c r="B3" i="149" l="1"/>
  <c r="B1" i="149"/>
  <c r="H47" i="31" l="1"/>
  <c r="I47" i="31"/>
  <c r="H49" i="31" s="1"/>
  <c r="F48" i="31" l="1"/>
  <c r="E48" i="31" s="1"/>
  <c r="D48" i="31" s="1"/>
  <c r="H39" i="110" s="1"/>
  <c r="J39" i="110" s="1"/>
  <c r="G48" i="31"/>
  <c r="H44" i="111"/>
  <c r="J44" i="111" s="1"/>
  <c r="H32" i="111"/>
  <c r="J32" i="111" s="1"/>
  <c r="H21" i="111"/>
  <c r="J21" i="111" s="1"/>
  <c r="H48" i="111"/>
  <c r="J48" i="111" s="1"/>
  <c r="H45" i="111"/>
  <c r="J45" i="111" s="1"/>
  <c r="H43" i="111"/>
  <c r="J43" i="111" s="1"/>
  <c r="H39" i="111"/>
  <c r="J39" i="111" s="1"/>
  <c r="H37" i="111"/>
  <c r="J37" i="111" s="1"/>
  <c r="H35" i="111"/>
  <c r="J35" i="111" s="1"/>
  <c r="H31" i="111"/>
  <c r="H27" i="111"/>
  <c r="J27" i="111" s="1"/>
  <c r="H24" i="111"/>
  <c r="J24" i="111" s="1"/>
  <c r="H32" i="110"/>
  <c r="J32" i="110" s="1"/>
  <c r="H34" i="110"/>
  <c r="J34" i="110" s="1"/>
  <c r="H36" i="110"/>
  <c r="J36" i="110" s="1"/>
  <c r="H40" i="110"/>
  <c r="J40" i="110" s="1"/>
  <c r="H42" i="110"/>
  <c r="J42" i="110" s="1"/>
  <c r="H44" i="110"/>
  <c r="J44" i="110" s="1"/>
  <c r="H31" i="110"/>
  <c r="J31" i="110" s="1"/>
  <c r="H26" i="110"/>
  <c r="J26" i="110" s="1"/>
  <c r="H27" i="110"/>
  <c r="J27" i="110" s="1"/>
  <c r="H26" i="109"/>
  <c r="J26" i="109" s="1"/>
  <c r="H24" i="109"/>
  <c r="J24" i="109" s="1"/>
  <c r="H22" i="109"/>
  <c r="J22" i="109" s="1"/>
  <c r="H18" i="109"/>
  <c r="J18" i="109" s="1"/>
  <c r="H24" i="108"/>
  <c r="J24" i="108" s="1"/>
  <c r="H26" i="108"/>
  <c r="J26" i="108" s="1"/>
  <c r="H20" i="108"/>
  <c r="J20" i="108" s="1"/>
  <c r="H43" i="110"/>
  <c r="J43" i="110" s="1"/>
  <c r="H48" i="110"/>
  <c r="J48" i="110" s="1"/>
  <c r="H21" i="110"/>
  <c r="J21" i="110" s="1"/>
  <c r="H25" i="109"/>
  <c r="J25" i="109" s="1"/>
  <c r="H21" i="109"/>
  <c r="J21" i="109" s="1"/>
  <c r="H30" i="108"/>
  <c r="J30" i="108" s="1"/>
  <c r="D117" i="103"/>
  <c r="F117" i="103" s="1"/>
  <c r="D115" i="103"/>
  <c r="F115" i="103" s="1"/>
  <c r="D111" i="103"/>
  <c r="F111" i="103" s="1"/>
  <c r="D109" i="103"/>
  <c r="F109" i="103" s="1"/>
  <c r="D107" i="103"/>
  <c r="F107" i="103" s="1"/>
  <c r="D98" i="103"/>
  <c r="F98" i="103" s="1"/>
  <c r="D96" i="103"/>
  <c r="F96" i="103" s="1"/>
  <c r="D94" i="103"/>
  <c r="F94" i="103" s="1"/>
  <c r="D90" i="103"/>
  <c r="F90" i="103" s="1"/>
  <c r="D83" i="103"/>
  <c r="F83" i="103" s="1"/>
  <c r="D80" i="103"/>
  <c r="F80" i="103" s="1"/>
  <c r="D74" i="103"/>
  <c r="F74" i="103" s="1"/>
  <c r="D72" i="103"/>
  <c r="F72" i="103" s="1"/>
  <c r="D70" i="103"/>
  <c r="F70" i="103" s="1"/>
  <c r="D61" i="103"/>
  <c r="F61" i="103" s="1"/>
  <c r="D59" i="103"/>
  <c r="F59" i="103" s="1"/>
  <c r="D57" i="103"/>
  <c r="F57" i="103" s="1"/>
  <c r="D53" i="103"/>
  <c r="F53" i="103" s="1"/>
  <c r="H22" i="108"/>
  <c r="J22" i="108" s="1"/>
  <c r="H45" i="110"/>
  <c r="J45" i="110" s="1"/>
  <c r="H23" i="110"/>
  <c r="J23" i="110" s="1"/>
  <c r="H28" i="109"/>
  <c r="J28" i="109" s="1"/>
  <c r="H23" i="109"/>
  <c r="J23" i="109" s="1"/>
  <c r="H23" i="108"/>
  <c r="J23" i="108" s="1"/>
  <c r="H27" i="108"/>
  <c r="J27" i="108" s="1"/>
  <c r="H21" i="108"/>
  <c r="J21" i="108" s="1"/>
  <c r="D114" i="103"/>
  <c r="F114" i="103" s="1"/>
  <c r="D112" i="103"/>
  <c r="F112" i="103" s="1"/>
  <c r="D110" i="103"/>
  <c r="F110" i="103" s="1"/>
  <c r="D106" i="103"/>
  <c r="F106" i="103" s="1"/>
  <c r="D99" i="103"/>
  <c r="F99" i="103" s="1"/>
  <c r="D97" i="103"/>
  <c r="F97" i="103" s="1"/>
  <c r="D93" i="103"/>
  <c r="F93" i="103" s="1"/>
  <c r="D91" i="103"/>
  <c r="F91" i="103" s="1"/>
  <c r="D89" i="103"/>
  <c r="D79" i="103"/>
  <c r="D76" i="103"/>
  <c r="D73" i="103"/>
  <c r="F73" i="103" s="1"/>
  <c r="D69" i="103"/>
  <c r="F69" i="103" s="1"/>
  <c r="D62" i="103"/>
  <c r="F62" i="103" s="1"/>
  <c r="D60" i="103"/>
  <c r="F60" i="103" s="1"/>
  <c r="D56" i="103"/>
  <c r="F56" i="103" s="1"/>
  <c r="D54" i="103"/>
  <c r="F54" i="103" s="1"/>
  <c r="D52" i="103"/>
  <c r="F52" i="103" s="1"/>
  <c r="D28" i="103"/>
  <c r="F28" i="103" s="1"/>
  <c r="D25" i="103"/>
  <c r="F25" i="103" s="1"/>
  <c r="D22" i="103"/>
  <c r="F22" i="103" s="1"/>
  <c r="D24" i="103"/>
  <c r="F24" i="103" s="1"/>
  <c r="F55" i="102"/>
  <c r="I55" i="102" s="1"/>
  <c r="F57" i="102"/>
  <c r="I57" i="102" s="1"/>
  <c r="F61" i="102"/>
  <c r="I61" i="102" s="1"/>
  <c r="F63" i="102"/>
  <c r="I63" i="102" s="1"/>
  <c r="F53" i="102"/>
  <c r="I53" i="102" s="1"/>
  <c r="D72" i="102"/>
  <c r="F72" i="102" s="1"/>
  <c r="D74" i="102"/>
  <c r="F74" i="102" s="1"/>
  <c r="D77" i="102"/>
  <c r="F77" i="102" s="1"/>
  <c r="D80" i="102"/>
  <c r="F80" i="102" s="1"/>
  <c r="D83" i="102"/>
  <c r="F83" i="102" s="1"/>
  <c r="D70" i="102"/>
  <c r="F70" i="102" s="1"/>
  <c r="F93" i="102"/>
  <c r="H93" i="102" s="1"/>
  <c r="F95" i="102"/>
  <c r="H95" i="102" s="1"/>
  <c r="F97" i="102"/>
  <c r="H97" i="102" s="1"/>
  <c r="F99" i="102"/>
  <c r="H99" i="102" s="1"/>
  <c r="F101" i="102"/>
  <c r="H101" i="102" s="1"/>
  <c r="F110" i="102"/>
  <c r="H110" i="102" s="1"/>
  <c r="F112" i="102"/>
  <c r="H112" i="102" s="1"/>
  <c r="F114" i="102"/>
  <c r="H114" i="102" s="1"/>
  <c r="F116" i="102"/>
  <c r="H116" i="102" s="1"/>
  <c r="F118" i="102"/>
  <c r="H118" i="102" s="1"/>
  <c r="F108" i="102"/>
  <c r="H108" i="102" s="1"/>
  <c r="D71" i="102"/>
  <c r="F71" i="102" s="1"/>
  <c r="D31" i="102"/>
  <c r="F31" i="102" s="1"/>
  <c r="D29" i="102"/>
  <c r="F29" i="102" s="1"/>
  <c r="D26" i="102"/>
  <c r="F26" i="102" s="1"/>
  <c r="D23" i="102"/>
  <c r="F23" i="102" s="1"/>
  <c r="D27" i="103"/>
  <c r="F27" i="103" s="1"/>
  <c r="D21" i="103"/>
  <c r="F21" i="103" s="1"/>
  <c r="F56" i="102"/>
  <c r="I56" i="102" s="1"/>
  <c r="F58" i="102"/>
  <c r="I58" i="102" s="1"/>
  <c r="F60" i="102"/>
  <c r="I60" i="102" s="1"/>
  <c r="F62" i="102"/>
  <c r="I62" i="102" s="1"/>
  <c r="F64" i="102"/>
  <c r="I64" i="102" s="1"/>
  <c r="D73" i="102"/>
  <c r="F73" i="102" s="1"/>
  <c r="D75" i="102"/>
  <c r="F75" i="102" s="1"/>
  <c r="D78" i="102"/>
  <c r="F78" i="102" s="1"/>
  <c r="D81" i="102"/>
  <c r="F81" i="102" s="1"/>
  <c r="D84" i="102"/>
  <c r="F84" i="102" s="1"/>
  <c r="F92" i="102"/>
  <c r="H92" i="102" s="1"/>
  <c r="F94" i="102"/>
  <c r="H94" i="102" s="1"/>
  <c r="F96" i="102"/>
  <c r="H96" i="102" s="1"/>
  <c r="F98" i="102"/>
  <c r="H98" i="102" s="1"/>
  <c r="F100" i="102"/>
  <c r="H100" i="102" s="1"/>
  <c r="F90" i="102"/>
  <c r="F109" i="102"/>
  <c r="H109" i="102" s="1"/>
  <c r="F111" i="102"/>
  <c r="H111" i="102" s="1"/>
  <c r="F113" i="102"/>
  <c r="H113" i="102" s="1"/>
  <c r="F115" i="102"/>
  <c r="H115" i="102" s="1"/>
  <c r="F117" i="102"/>
  <c r="H117" i="102" s="1"/>
  <c r="F107" i="102"/>
  <c r="H107" i="102" s="1"/>
  <c r="F91" i="102"/>
  <c r="H91" i="102" s="1"/>
  <c r="F54" i="102"/>
  <c r="I54" i="102" s="1"/>
  <c r="D30" i="102"/>
  <c r="F30" i="102" s="1"/>
  <c r="D28" i="102"/>
  <c r="F28" i="102" s="1"/>
  <c r="D25" i="102"/>
  <c r="F25" i="102" s="1"/>
  <c r="D22" i="102"/>
  <c r="F22" i="102" s="1"/>
  <c r="G49" i="31"/>
  <c r="F49" i="31" s="1"/>
  <c r="E49" i="31" s="1"/>
  <c r="D49" i="31" s="1"/>
  <c r="E85" i="74"/>
  <c r="D72" i="74"/>
  <c r="D19" i="74"/>
  <c r="F54" i="118"/>
  <c r="C89" i="125"/>
  <c r="D54" i="125"/>
  <c r="D43" i="125"/>
  <c r="D34" i="125"/>
  <c r="E19" i="125"/>
  <c r="G16" i="125"/>
  <c r="H30" i="121"/>
  <c r="H18" i="121"/>
  <c r="E17" i="75"/>
  <c r="J22" i="90"/>
  <c r="P22" i="90"/>
  <c r="H22" i="90"/>
  <c r="D32" i="90" s="1"/>
  <c r="E46" i="84"/>
  <c r="E41" i="84"/>
  <c r="D46" i="84"/>
  <c r="C46" i="84"/>
  <c r="E31" i="84"/>
  <c r="D34" i="84"/>
  <c r="C34" i="84"/>
  <c r="C25" i="84"/>
  <c r="D25" i="84"/>
  <c r="F17" i="89"/>
  <c r="C38" i="83"/>
  <c r="C24" i="83"/>
  <c r="G43" i="141"/>
  <c r="I29" i="141"/>
  <c r="H16" i="141"/>
  <c r="G29" i="141"/>
  <c r="D29" i="141"/>
  <c r="D21" i="72"/>
  <c r="D16" i="72"/>
  <c r="D23" i="72" s="1"/>
  <c r="K47" i="111"/>
  <c r="P47" i="110"/>
  <c r="P29" i="110"/>
  <c r="K47" i="110"/>
  <c r="K29" i="110"/>
  <c r="I47" i="110"/>
  <c r="I29" i="110"/>
  <c r="E47" i="110"/>
  <c r="E29" i="110"/>
  <c r="Q29" i="109"/>
  <c r="Q27" i="109"/>
  <c r="L27" i="109"/>
  <c r="L29" i="109" s="1"/>
  <c r="M27" i="109"/>
  <c r="N27" i="109"/>
  <c r="N29" i="109" s="1"/>
  <c r="O27" i="109"/>
  <c r="P27" i="109"/>
  <c r="P29" i="109" s="1"/>
  <c r="M29" i="109"/>
  <c r="O29" i="109"/>
  <c r="K27" i="109"/>
  <c r="K29" i="109" s="1"/>
  <c r="E27" i="109"/>
  <c r="F27" i="109"/>
  <c r="G27" i="109"/>
  <c r="I27" i="109"/>
  <c r="E29" i="109"/>
  <c r="F29" i="109"/>
  <c r="G29" i="109"/>
  <c r="I29" i="109"/>
  <c r="D27" i="109"/>
  <c r="D29" i="109" s="1"/>
  <c r="Q29" i="108"/>
  <c r="Q31" i="108" s="1"/>
  <c r="L29" i="108"/>
  <c r="L31" i="108" s="1"/>
  <c r="M29" i="108"/>
  <c r="M31" i="108" s="1"/>
  <c r="N29" i="108"/>
  <c r="N31" i="108" s="1"/>
  <c r="O29" i="108"/>
  <c r="O31" i="108" s="1"/>
  <c r="P29" i="108"/>
  <c r="P31" i="108" s="1"/>
  <c r="K29" i="108"/>
  <c r="K31" i="108" s="1"/>
  <c r="E29" i="108"/>
  <c r="E31" i="108" s="1"/>
  <c r="F29" i="108"/>
  <c r="F31" i="108" s="1"/>
  <c r="G29" i="108"/>
  <c r="I29" i="108"/>
  <c r="I31" i="108" s="1"/>
  <c r="D29" i="108"/>
  <c r="D31" i="108" s="1"/>
  <c r="D50" i="67"/>
  <c r="D38" i="67"/>
  <c r="D24" i="67"/>
  <c r="C24" i="67"/>
  <c r="D19" i="67"/>
  <c r="D25" i="67" s="1"/>
  <c r="C19" i="67"/>
  <c r="C25" i="67" s="1"/>
  <c r="E118" i="103"/>
  <c r="C118" i="103"/>
  <c r="E101" i="103"/>
  <c r="C101" i="103"/>
  <c r="I81" i="103"/>
  <c r="I78" i="103"/>
  <c r="I75" i="103"/>
  <c r="C81" i="103"/>
  <c r="C78" i="103"/>
  <c r="C75" i="103"/>
  <c r="E64" i="103"/>
  <c r="C64" i="103"/>
  <c r="H26" i="103"/>
  <c r="H31" i="103" s="1"/>
  <c r="C26" i="103"/>
  <c r="I82" i="102"/>
  <c r="I79" i="102"/>
  <c r="I76" i="102"/>
  <c r="C82" i="102"/>
  <c r="C79" i="102"/>
  <c r="C76" i="102"/>
  <c r="C27" i="102"/>
  <c r="C32" i="102" s="1"/>
  <c r="E82" i="102"/>
  <c r="E79" i="102"/>
  <c r="E76" i="102"/>
  <c r="H27" i="102"/>
  <c r="H32" i="102" s="1"/>
  <c r="J23" i="41"/>
  <c r="J35" i="41" s="1"/>
  <c r="J37" i="41" s="1"/>
  <c r="D35" i="41"/>
  <c r="D37" i="41" s="1"/>
  <c r="D23" i="41"/>
  <c r="F59" i="102" l="1"/>
  <c r="I59" i="102" s="1"/>
  <c r="D29" i="103"/>
  <c r="F29" i="103" s="1"/>
  <c r="D30" i="103"/>
  <c r="F30" i="103" s="1"/>
  <c r="D58" i="103"/>
  <c r="F58" i="103" s="1"/>
  <c r="D71" i="103"/>
  <c r="F71" i="103" s="1"/>
  <c r="D82" i="103"/>
  <c r="F82" i="103" s="1"/>
  <c r="D95" i="103"/>
  <c r="F95" i="103" s="1"/>
  <c r="D108" i="103"/>
  <c r="F108" i="103" s="1"/>
  <c r="D116" i="103"/>
  <c r="F116" i="103" s="1"/>
  <c r="H19" i="109"/>
  <c r="H28" i="110"/>
  <c r="J28" i="110" s="1"/>
  <c r="D55" i="103"/>
  <c r="F55" i="103" s="1"/>
  <c r="D63" i="103"/>
  <c r="F63" i="103" s="1"/>
  <c r="D77" i="103"/>
  <c r="F77" i="103" s="1"/>
  <c r="D92" i="103"/>
  <c r="F92" i="103" s="1"/>
  <c r="D100" i="103"/>
  <c r="F100" i="103" s="1"/>
  <c r="D113" i="103"/>
  <c r="F113" i="103" s="1"/>
  <c r="H25" i="108"/>
  <c r="J25" i="108" s="1"/>
  <c r="H24" i="110"/>
  <c r="J24" i="110" s="1"/>
  <c r="H28" i="108"/>
  <c r="J28" i="108" s="1"/>
  <c r="H20" i="109"/>
  <c r="J20" i="109" s="1"/>
  <c r="H22" i="110"/>
  <c r="J22" i="110" s="1"/>
  <c r="H46" i="110"/>
  <c r="J46" i="110" s="1"/>
  <c r="H38" i="110"/>
  <c r="J38" i="110" s="1"/>
  <c r="H22" i="111"/>
  <c r="J22" i="111" s="1"/>
  <c r="H33" i="111"/>
  <c r="J33" i="111" s="1"/>
  <c r="H41" i="111"/>
  <c r="J41" i="111" s="1"/>
  <c r="H35" i="110"/>
  <c r="J35" i="110" s="1"/>
  <c r="H26" i="111"/>
  <c r="J26" i="111" s="1"/>
  <c r="H36" i="111"/>
  <c r="J36" i="111" s="1"/>
  <c r="H90" i="102"/>
  <c r="F102" i="102"/>
  <c r="H102" i="102" s="1"/>
  <c r="H41" i="110"/>
  <c r="J41" i="110" s="1"/>
  <c r="H37" i="110"/>
  <c r="J37" i="110" s="1"/>
  <c r="H33" i="110"/>
  <c r="J33" i="110" s="1"/>
  <c r="H23" i="111"/>
  <c r="J23" i="111" s="1"/>
  <c r="H28" i="111"/>
  <c r="J28" i="111" s="1"/>
  <c r="H34" i="111"/>
  <c r="J34" i="111" s="1"/>
  <c r="H40" i="111"/>
  <c r="J40" i="111" s="1"/>
  <c r="H38" i="111"/>
  <c r="J38" i="111" s="1"/>
  <c r="H42" i="111"/>
  <c r="J42" i="111" s="1"/>
  <c r="H46" i="111"/>
  <c r="J46" i="111" s="1"/>
  <c r="D81" i="103"/>
  <c r="F81" i="103" s="1"/>
  <c r="F79" i="103"/>
  <c r="J31" i="111"/>
  <c r="D78" i="103"/>
  <c r="F78" i="103" s="1"/>
  <c r="F76" i="103"/>
  <c r="F89" i="103"/>
  <c r="H27" i="109"/>
  <c r="J19" i="109"/>
  <c r="G48" i="141"/>
  <c r="D76" i="102"/>
  <c r="F76" i="102" s="1"/>
  <c r="D82" i="102"/>
  <c r="F82" i="102" s="1"/>
  <c r="F65" i="102"/>
  <c r="I65" i="102" s="1"/>
  <c r="H29" i="110"/>
  <c r="J29" i="110" s="1"/>
  <c r="D27" i="102"/>
  <c r="F119" i="102"/>
  <c r="H119" i="102" s="1"/>
  <c r="D26" i="103"/>
  <c r="D79" i="102"/>
  <c r="D64" i="103"/>
  <c r="F64" i="103" s="1"/>
  <c r="D75" i="103"/>
  <c r="F75" i="103" s="1"/>
  <c r="E49" i="110"/>
  <c r="I49" i="110"/>
  <c r="C16" i="83" s="1"/>
  <c r="C25" i="83" s="1"/>
  <c r="K49" i="110"/>
  <c r="P49" i="110"/>
  <c r="E85" i="102"/>
  <c r="I84" i="103"/>
  <c r="G31" i="108"/>
  <c r="C84" i="103"/>
  <c r="I85" i="102"/>
  <c r="C85" i="102"/>
  <c r="G47" i="110"/>
  <c r="G29" i="110"/>
  <c r="F29" i="110"/>
  <c r="I47" i="111"/>
  <c r="L29" i="111"/>
  <c r="I29" i="111"/>
  <c r="D118" i="103" l="1"/>
  <c r="F118" i="103" s="1"/>
  <c r="H29" i="111"/>
  <c r="H29" i="108"/>
  <c r="J29" i="108" s="1"/>
  <c r="D101" i="103"/>
  <c r="F101" i="103" s="1"/>
  <c r="H47" i="111"/>
  <c r="J47" i="111" s="1"/>
  <c r="D84" i="103"/>
  <c r="F84" i="103" s="1"/>
  <c r="H47" i="110"/>
  <c r="J47" i="110" s="1"/>
  <c r="J29" i="111"/>
  <c r="D31" i="103"/>
  <c r="F31" i="103" s="1"/>
  <c r="F26" i="103"/>
  <c r="H29" i="109"/>
  <c r="J29" i="109" s="1"/>
  <c r="J27" i="109"/>
  <c r="D85" i="102"/>
  <c r="F85" i="102" s="1"/>
  <c r="F79" i="102"/>
  <c r="D32" i="102"/>
  <c r="F32" i="102" s="1"/>
  <c r="F27" i="102"/>
  <c r="G49" i="110"/>
  <c r="I49" i="111"/>
  <c r="H49" i="110" l="1"/>
  <c r="J49" i="110" s="1"/>
  <c r="H31" i="108"/>
  <c r="J31" i="108" s="1"/>
  <c r="H49" i="111"/>
  <c r="J49" i="111" s="1"/>
  <c r="F11" i="140"/>
  <c r="F24" i="138"/>
  <c r="F25" i="138"/>
  <c r="F38" i="138"/>
  <c r="F28" i="138"/>
  <c r="F27" i="138"/>
  <c r="F26" i="138"/>
  <c r="F19" i="138"/>
  <c r="F12" i="138"/>
  <c r="F29" i="138" l="1"/>
  <c r="H42" i="141" l="1"/>
  <c r="H41" i="141"/>
  <c r="H40" i="141"/>
  <c r="H39" i="141"/>
  <c r="H38" i="141"/>
  <c r="H37" i="141"/>
  <c r="H36" i="141"/>
  <c r="H35" i="141"/>
  <c r="H34" i="141"/>
  <c r="H33" i="141"/>
  <c r="H32" i="141"/>
  <c r="H31" i="141"/>
  <c r="H28" i="141"/>
  <c r="H23" i="141"/>
  <c r="H27" i="141"/>
  <c r="H26" i="141"/>
  <c r="H25" i="141"/>
  <c r="H24" i="141"/>
  <c r="H22" i="141"/>
  <c r="H21" i="141"/>
  <c r="H20" i="141"/>
  <c r="H19" i="141"/>
  <c r="H18" i="141"/>
  <c r="H17" i="141"/>
  <c r="H15" i="141"/>
  <c r="H14" i="141"/>
  <c r="H13" i="141"/>
  <c r="H12" i="141"/>
  <c r="D45" i="74" l="1"/>
  <c r="E45" i="74"/>
  <c r="J81" i="103" l="1"/>
  <c r="H81" i="103"/>
  <c r="G81" i="103"/>
  <c r="E81" i="103"/>
  <c r="J78" i="103"/>
  <c r="H78" i="103"/>
  <c r="G78" i="103"/>
  <c r="E78" i="103"/>
  <c r="J75" i="103"/>
  <c r="H75" i="103"/>
  <c r="G75" i="103"/>
  <c r="E75" i="103"/>
  <c r="E30" i="103"/>
  <c r="E29" i="103"/>
  <c r="E28" i="103"/>
  <c r="E27" i="103"/>
  <c r="J26" i="103"/>
  <c r="J31" i="103" s="1"/>
  <c r="I26" i="103"/>
  <c r="I31" i="103" s="1"/>
  <c r="G26" i="103"/>
  <c r="E25" i="103"/>
  <c r="E24" i="103"/>
  <c r="E22" i="103"/>
  <c r="E21" i="103"/>
  <c r="E22" i="75"/>
  <c r="E21" i="75"/>
  <c r="E20" i="75"/>
  <c r="E18" i="75"/>
  <c r="E16" i="75"/>
  <c r="H84" i="103" l="1"/>
  <c r="E26" i="103"/>
  <c r="G84" i="103"/>
  <c r="J84" i="103"/>
  <c r="E31" i="103"/>
  <c r="E84" i="103"/>
  <c r="J82" i="102" l="1"/>
  <c r="H82" i="102"/>
  <c r="G82" i="102"/>
  <c r="J79" i="102"/>
  <c r="H79" i="102"/>
  <c r="G79" i="102"/>
  <c r="J76" i="102"/>
  <c r="H76" i="102"/>
  <c r="G76" i="102"/>
  <c r="H85" i="102" l="1"/>
  <c r="G85" i="102"/>
  <c r="J85" i="102"/>
  <c r="E38" i="67"/>
  <c r="B3" i="108"/>
  <c r="B1" i="108"/>
  <c r="B3" i="109"/>
  <c r="B1" i="109"/>
  <c r="F47" i="111" l="1"/>
  <c r="B3" i="118"/>
  <c r="E23" i="102"/>
  <c r="E30" i="102"/>
  <c r="E31" i="102"/>
  <c r="E29" i="102"/>
  <c r="E28" i="102"/>
  <c r="E26" i="102"/>
  <c r="E25" i="102"/>
  <c r="E22" i="102"/>
  <c r="E32" i="102" l="1"/>
  <c r="E27" i="102"/>
  <c r="B3" i="136" l="1"/>
  <c r="B3" i="137"/>
  <c r="B3" i="138"/>
  <c r="B3" i="139"/>
  <c r="B3" i="140"/>
  <c r="B3" i="135"/>
  <c r="D293" i="118"/>
  <c r="F318" i="118"/>
  <c r="F317" i="118"/>
  <c r="F316" i="118"/>
  <c r="F315" i="118"/>
  <c r="F310" i="118"/>
  <c r="F309" i="118"/>
  <c r="F308" i="118"/>
  <c r="F307" i="118"/>
  <c r="F301" i="118"/>
  <c r="F300" i="118"/>
  <c r="F299" i="118"/>
  <c r="B4" i="103"/>
  <c r="B1" i="103"/>
  <c r="B1" i="102"/>
  <c r="I43" i="141"/>
  <c r="I48" i="141" s="1"/>
  <c r="F43" i="141"/>
  <c r="E43" i="141"/>
  <c r="D43" i="141"/>
  <c r="F29" i="141"/>
  <c r="E29" i="141"/>
  <c r="B3" i="141"/>
  <c r="B1" i="141"/>
  <c r="F246" i="118"/>
  <c r="F141" i="118"/>
  <c r="F137" i="118"/>
  <c r="F136" i="118"/>
  <c r="F135" i="118"/>
  <c r="F134" i="118"/>
  <c r="F133" i="118"/>
  <c r="F132" i="118"/>
  <c r="F131" i="118"/>
  <c r="F130" i="118"/>
  <c r="F129" i="118"/>
  <c r="F128" i="118"/>
  <c r="F127" i="118"/>
  <c r="F126" i="118"/>
  <c r="F125" i="118"/>
  <c r="F124" i="118"/>
  <c r="F123" i="118"/>
  <c r="F122" i="118"/>
  <c r="F92" i="118"/>
  <c r="F88" i="118"/>
  <c r="F87" i="118"/>
  <c r="F86" i="118"/>
  <c r="F85" i="118"/>
  <c r="F84" i="118"/>
  <c r="F83" i="118"/>
  <c r="F82" i="118"/>
  <c r="F81" i="118"/>
  <c r="F80" i="118"/>
  <c r="F79" i="118"/>
  <c r="F78" i="118"/>
  <c r="F77" i="118"/>
  <c r="F76" i="118"/>
  <c r="F75" i="118"/>
  <c r="F74" i="118"/>
  <c r="F73" i="118"/>
  <c r="D69" i="125"/>
  <c r="C69" i="125"/>
  <c r="D60" i="125"/>
  <c r="C60" i="125"/>
  <c r="C54" i="125"/>
  <c r="C71" i="125" s="1"/>
  <c r="D76" i="125"/>
  <c r="D79" i="125" s="1"/>
  <c r="C43" i="125"/>
  <c r="C76" i="125" s="1"/>
  <c r="C79" i="125" s="1"/>
  <c r="C34" i="125"/>
  <c r="D28" i="125"/>
  <c r="D45" i="125" s="1"/>
  <c r="C28" i="125"/>
  <c r="F19" i="125"/>
  <c r="D19" i="125"/>
  <c r="C19" i="125"/>
  <c r="G18" i="125"/>
  <c r="G17" i="125"/>
  <c r="G15" i="125"/>
  <c r="G14" i="125"/>
  <c r="G13" i="125"/>
  <c r="B3" i="125"/>
  <c r="B1" i="125"/>
  <c r="H31" i="121"/>
  <c r="H29" i="121"/>
  <c r="H28" i="121"/>
  <c r="H27" i="121"/>
  <c r="H26" i="121"/>
  <c r="I20" i="121"/>
  <c r="H20" i="121"/>
  <c r="I19" i="121"/>
  <c r="H19" i="121"/>
  <c r="I18" i="121"/>
  <c r="B3" i="121"/>
  <c r="B1" i="121"/>
  <c r="F267" i="118"/>
  <c r="F115" i="118"/>
  <c r="F68" i="118"/>
  <c r="F112" i="118"/>
  <c r="F111" i="118"/>
  <c r="F110" i="118"/>
  <c r="F109" i="118"/>
  <c r="F108" i="118"/>
  <c r="F107" i="118"/>
  <c r="F106" i="118"/>
  <c r="F105" i="118"/>
  <c r="F104" i="118"/>
  <c r="F103" i="118"/>
  <c r="F102" i="118"/>
  <c r="F101" i="118"/>
  <c r="F100" i="118"/>
  <c r="F99" i="118"/>
  <c r="F98" i="118"/>
  <c r="F97" i="118"/>
  <c r="F65" i="118"/>
  <c r="F64" i="118"/>
  <c r="F63" i="118"/>
  <c r="F62" i="118"/>
  <c r="F61" i="118"/>
  <c r="F60" i="118"/>
  <c r="F59" i="118"/>
  <c r="F58" i="118"/>
  <c r="F57" i="118"/>
  <c r="F56" i="118"/>
  <c r="F55" i="118"/>
  <c r="F53" i="118"/>
  <c r="F52" i="118"/>
  <c r="F51" i="118"/>
  <c r="F50" i="118"/>
  <c r="B1" i="111"/>
  <c r="B3" i="111"/>
  <c r="D29" i="111"/>
  <c r="E29" i="111"/>
  <c r="F29" i="111"/>
  <c r="F49" i="111" s="1"/>
  <c r="G29" i="111"/>
  <c r="K29" i="111"/>
  <c r="K49" i="111" s="1"/>
  <c r="M29" i="111"/>
  <c r="N29" i="111"/>
  <c r="N49" i="111" s="1"/>
  <c r="O29" i="111"/>
  <c r="P29" i="111"/>
  <c r="Q29" i="111"/>
  <c r="D47" i="111"/>
  <c r="E47" i="111"/>
  <c r="G47" i="111"/>
  <c r="L47" i="111"/>
  <c r="M47" i="111"/>
  <c r="N47" i="111"/>
  <c r="O47" i="111"/>
  <c r="P47" i="111"/>
  <c r="Q47" i="111"/>
  <c r="B1" i="110"/>
  <c r="B3" i="110"/>
  <c r="D29" i="110"/>
  <c r="L29" i="110"/>
  <c r="M29" i="110"/>
  <c r="N29" i="110"/>
  <c r="O29" i="110"/>
  <c r="Q29" i="110"/>
  <c r="D47" i="110"/>
  <c r="F47" i="110"/>
  <c r="F49" i="110" s="1"/>
  <c r="L47" i="110"/>
  <c r="M47" i="110"/>
  <c r="N47" i="110"/>
  <c r="O47" i="110"/>
  <c r="Q47" i="110"/>
  <c r="G27" i="102"/>
  <c r="G32" i="102" s="1"/>
  <c r="I27" i="102"/>
  <c r="I32" i="102" s="1"/>
  <c r="J27" i="102"/>
  <c r="J32" i="102" s="1"/>
  <c r="E23" i="41"/>
  <c r="E35" i="41" s="1"/>
  <c r="E37" i="41" s="1"/>
  <c r="E21" i="72"/>
  <c r="E16" i="72"/>
  <c r="E72" i="74"/>
  <c r="D85" i="74"/>
  <c r="B3" i="84"/>
  <c r="B1" i="84"/>
  <c r="E45" i="84"/>
  <c r="E44" i="84"/>
  <c r="E43" i="84"/>
  <c r="E42" i="84"/>
  <c r="E40" i="84"/>
  <c r="C38" i="84"/>
  <c r="E32" i="84"/>
  <c r="E33" i="84"/>
  <c r="E19" i="84"/>
  <c r="E25" i="84" s="1"/>
  <c r="E20" i="84"/>
  <c r="E21" i="84"/>
  <c r="E22" i="84"/>
  <c r="E23" i="84"/>
  <c r="E24" i="84"/>
  <c r="B3" i="75"/>
  <c r="B3" i="90"/>
  <c r="B3" i="89"/>
  <c r="B3" i="83"/>
  <c r="B3" i="74"/>
  <c r="B3" i="72"/>
  <c r="B3" i="41"/>
  <c r="B1" i="90"/>
  <c r="B1" i="89"/>
  <c r="B1" i="83"/>
  <c r="E50" i="67"/>
  <c r="E59" i="74"/>
  <c r="D59" i="74"/>
  <c r="E32" i="74"/>
  <c r="D32" i="74"/>
  <c r="E19" i="74"/>
  <c r="F23" i="41"/>
  <c r="F35" i="41" s="1"/>
  <c r="F37" i="41" s="1"/>
  <c r="G23" i="41"/>
  <c r="G35" i="41" s="1"/>
  <c r="G37" i="41" s="1"/>
  <c r="H23" i="41"/>
  <c r="H35" i="41" s="1"/>
  <c r="H37" i="41" s="1"/>
  <c r="I23" i="41"/>
  <c r="I35" i="41" s="1"/>
  <c r="I37" i="41" s="1"/>
  <c r="K23" i="41"/>
  <c r="K35" i="41" s="1"/>
  <c r="K37" i="41" s="1"/>
  <c r="L23" i="41"/>
  <c r="L35" i="41" s="1"/>
  <c r="L37" i="41" s="1"/>
  <c r="M23" i="41"/>
  <c r="M35" i="41" s="1"/>
  <c r="M37" i="41" s="1"/>
  <c r="N23" i="41"/>
  <c r="N35" i="41" s="1"/>
  <c r="N37" i="41" s="1"/>
  <c r="N22" i="90"/>
  <c r="L22" i="90"/>
  <c r="B1" i="75"/>
  <c r="B1" i="74"/>
  <c r="B1" i="72"/>
  <c r="B3" i="67"/>
  <c r="B1" i="67"/>
  <c r="B1" i="41"/>
  <c r="D71" i="125" l="1"/>
  <c r="C45" i="125"/>
  <c r="F48" i="141"/>
  <c r="E23" i="72"/>
  <c r="D49" i="110"/>
  <c r="H29" i="141"/>
  <c r="E48" i="141"/>
  <c r="D48" i="141"/>
  <c r="H43" i="141"/>
  <c r="Q49" i="110"/>
  <c r="G49" i="111"/>
  <c r="O49" i="110"/>
  <c r="N49" i="110"/>
  <c r="L49" i="110"/>
  <c r="M49" i="110"/>
  <c r="C83" i="125"/>
  <c r="C74" i="125"/>
  <c r="C48" i="125"/>
  <c r="C22" i="125"/>
  <c r="D48" i="125"/>
  <c r="D22" i="125"/>
  <c r="D74" i="125"/>
  <c r="C29" i="84"/>
  <c r="C17" i="84"/>
  <c r="G19" i="125"/>
  <c r="E34" i="84"/>
  <c r="P49" i="111"/>
  <c r="L49" i="111"/>
  <c r="E49" i="111"/>
  <c r="D49" i="111"/>
  <c r="Q49" i="111"/>
  <c r="O49" i="111"/>
  <c r="M49" i="111"/>
  <c r="H48" i="141" l="1"/>
</calcChain>
</file>

<file path=xl/comments1.xml><?xml version="1.0" encoding="utf-8"?>
<comments xmlns="http://schemas.openxmlformats.org/spreadsheetml/2006/main">
  <authors>
    <author>abrya</author>
  </authors>
  <commentList>
    <comment ref="A46" authorId="0">
      <text>
        <r>
          <rPr>
            <b/>
            <sz val="8"/>
            <color indexed="81"/>
            <rFont val="Tahoma"/>
            <family val="2"/>
          </rPr>
          <t>abrya:</t>
        </r>
        <r>
          <rPr>
            <sz val="8"/>
            <color indexed="81"/>
            <rFont val="Tahoma"/>
            <family val="2"/>
          </rPr>
          <t xml:space="preserve">
From its September quarter 2012 CPI release the ABS used a new index reference period of 2011-12.</t>
        </r>
      </text>
    </comment>
  </commentList>
</comments>
</file>

<file path=xl/sharedStrings.xml><?xml version="1.0" encoding="utf-8"?>
<sst xmlns="http://schemas.openxmlformats.org/spreadsheetml/2006/main" count="2472" uniqueCount="979">
  <si>
    <t>Unregulated Services</t>
  </si>
  <si>
    <t xml:space="preserve">Unregulated </t>
  </si>
  <si>
    <t>Meter investigation</t>
  </si>
  <si>
    <t>De-energisation of existing connections</t>
  </si>
  <si>
    <t>Energisation of existing connections</t>
  </si>
  <si>
    <t>Special meter reading</t>
  </si>
  <si>
    <t>Re-test of type 5 and 6 metering installations for first tier customers with annual consumption greater than 160 MWh</t>
  </si>
  <si>
    <t>Operation, repair, replacement and maintenance of DNSP public lighting assets</t>
  </si>
  <si>
    <t>Fault response - not DNSP fault</t>
  </si>
  <si>
    <t>Temporary disconnect/reconnect services</t>
  </si>
  <si>
    <t>Wasted attendance - not DNSP fault</t>
  </si>
  <si>
    <t>Service truck visits</t>
  </si>
  <si>
    <t>Reserve feeder</t>
  </si>
  <si>
    <t>PV installation</t>
  </si>
  <si>
    <t>Routine connections - customers below 100 amps</t>
  </si>
  <si>
    <t>Rearrangement of network assets at customer request, excluding alteration and relocation of existing public lighting assets</t>
  </si>
  <si>
    <t>Supply enhancement at customer request</t>
  </si>
  <si>
    <t>Supply abolishment</t>
  </si>
  <si>
    <t>Emergency recoverable works (that is, emergency works where customer is at fault and immediate action needs to be taken by the DNSP)</t>
  </si>
  <si>
    <t>Auditing of design and construction</t>
  </si>
  <si>
    <t>Specification and design enquiry fees</t>
  </si>
  <si>
    <t>Elective underground service where an existing overhead service exists</t>
  </si>
  <si>
    <t>Damage to overhead service cables pulled down by high load vehicles</t>
  </si>
  <si>
    <t>High load escorts—lifting overhead lines</t>
  </si>
  <si>
    <t>Covering of low voltage mains for safety reasons</t>
  </si>
  <si>
    <t>Routine connections, for customers &gt; 100amps</t>
  </si>
  <si>
    <t>After hours truck by appointment</t>
  </si>
  <si>
    <t>Total fee based alternative control services</t>
  </si>
  <si>
    <t>Total quoted alternative control services</t>
  </si>
  <si>
    <t>Total public lighting</t>
  </si>
  <si>
    <t>Total non - regulated</t>
  </si>
  <si>
    <t>Overhead</t>
  </si>
  <si>
    <t>Table 1   Asset groups: Definitions, cost-allocation basis and methodology</t>
  </si>
  <si>
    <t xml:space="preserve">Table 3   Safety related other - ESL, non ESL and ESMS (volumes) </t>
  </si>
  <si>
    <t>Table 5   Safety related other - ESL, non ESL and ESMS ($ nominal - excluding margins and overheads)</t>
  </si>
  <si>
    <t>Table 7   Safety related other - ESL, non ESL and ESMS ($ nominal - margins and overheads)</t>
  </si>
  <si>
    <t>Table 9   Safety related other - ESL, non ESL and ESMS ($ unit cost)</t>
  </si>
  <si>
    <t>Safety Improvement Programme - outcomes</t>
  </si>
  <si>
    <r>
      <t xml:space="preserve">Category                          </t>
    </r>
    <r>
      <rPr>
        <b/>
        <i/>
        <sz val="10"/>
        <color indexed="9"/>
        <rFont val="Arial"/>
        <family val="2"/>
      </rPr>
      <t>i.e., bushfire, ESMS, ESL or non-ESL</t>
    </r>
  </si>
  <si>
    <t>Category</t>
  </si>
  <si>
    <t xml:space="preserve">Installation of GFN and associated equipment at zone substations </t>
  </si>
  <si>
    <t>AER expected volumes</t>
  </si>
  <si>
    <t>no. of services</t>
  </si>
  <si>
    <t>no. of spans removed</t>
  </si>
  <si>
    <t>no. of kms of SWER</t>
  </si>
  <si>
    <t>no. of zone substations</t>
  </si>
  <si>
    <t xml:space="preserve">no. of kms </t>
  </si>
  <si>
    <t xml:space="preserve">Median unit costs should be used. Where unit costs are not recorded at the asset category level - provide the best estimates of the unit cost using the cost allocation method outlined in table 1. 
As a transitional measure, the unit cost may be based on a statistically significant annual sample of actual work orders at a 5% or better confidence interval.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</si>
  <si>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</si>
  <si>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</si>
  <si>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</si>
  <si>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</si>
  <si>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</si>
  <si>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</si>
  <si>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</si>
  <si>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</si>
  <si>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</si>
  <si>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</si>
  <si>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</si>
  <si>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</si>
  <si>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</si>
  <si>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no. of crossarms/sets</t>
  </si>
  <si>
    <t>Number of meters read monthly - accumulation</t>
  </si>
  <si>
    <t>Number of meters read quarterly - accumulation</t>
  </si>
  <si>
    <t>Number of meters read monthly - interval</t>
  </si>
  <si>
    <t>Number of meters read quarterly - interval</t>
  </si>
  <si>
    <t>Number of meters read remotely</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</si>
  <si>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</si>
  <si>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</si>
  <si>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</si>
  <si>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</si>
  <si>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</si>
  <si>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</si>
  <si>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</si>
  <si>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Self insurance</t>
  </si>
  <si>
    <t>Superannuation defined benefit schemes</t>
  </si>
  <si>
    <t>Non network alternatives costs</t>
  </si>
  <si>
    <t>DMIA costs</t>
  </si>
  <si>
    <t>Pass through event costs</t>
  </si>
  <si>
    <t>GSL payments</t>
  </si>
  <si>
    <t>Total opex adjustment for EBSS purposes</t>
  </si>
  <si>
    <t>Total opex for EBSS purposes</t>
  </si>
  <si>
    <t>Name of project</t>
  </si>
  <si>
    <t>[Project 1]</t>
  </si>
  <si>
    <t>[Project 2]</t>
  </si>
  <si>
    <t>[Project 3]</t>
  </si>
  <si>
    <t>[Project 4]</t>
  </si>
  <si>
    <t>[Project 5]</t>
  </si>
  <si>
    <t>[Project 6]</t>
  </si>
  <si>
    <t>Total jurisdictional scheme payments</t>
  </si>
  <si>
    <t>Costs covered by external funding</t>
  </si>
  <si>
    <t>[eg. Liability, fire etc]</t>
  </si>
  <si>
    <t>Total actual cost of self insurance</t>
  </si>
  <si>
    <t>Number of events</t>
  </si>
  <si>
    <t>Costs of the events that relate to regulated assets</t>
  </si>
  <si>
    <t>Costs that do not relate to regulated assets</t>
  </si>
  <si>
    <t>Total self insurance</t>
  </si>
  <si>
    <t>Licence fee</t>
  </si>
  <si>
    <t>Negotiated services</t>
  </si>
  <si>
    <t>Total</t>
  </si>
  <si>
    <t>Other</t>
  </si>
  <si>
    <t>Description</t>
  </si>
  <si>
    <t>Account code or reference to account code</t>
  </si>
  <si>
    <t>Adjustments</t>
  </si>
  <si>
    <t>Total revenue</t>
  </si>
  <si>
    <t>Income Statement</t>
  </si>
  <si>
    <t>Quoted service</t>
  </si>
  <si>
    <t>AMI</t>
  </si>
  <si>
    <t>Self Insurance</t>
  </si>
  <si>
    <t xml:space="preserve">Jurisdictional Scheme Payments </t>
  </si>
  <si>
    <t>Change of Accounting Policy</t>
  </si>
  <si>
    <t>Related Party Transactions</t>
  </si>
  <si>
    <t>Efficiency Benefits Sharing Schemes</t>
  </si>
  <si>
    <t>Avoided Cost Payments</t>
  </si>
  <si>
    <t>Advanced Metering Infrastructure</t>
  </si>
  <si>
    <t>Public Lighting</t>
  </si>
  <si>
    <t>Subtransmission</t>
  </si>
  <si>
    <t>Non-network general assets - IT</t>
  </si>
  <si>
    <t>Regulatory</t>
  </si>
  <si>
    <t>Alternative control -other</t>
  </si>
  <si>
    <t>Indirect O&amp;M costs</t>
  </si>
  <si>
    <t>Opex</t>
  </si>
  <si>
    <t>Accumulation Meters</t>
  </si>
  <si>
    <t>New customer connection</t>
  </si>
  <si>
    <t>Reliability &amp; quality maintained</t>
  </si>
  <si>
    <t>Environmental, safety &amp; legal</t>
  </si>
  <si>
    <t>Non network general - IT</t>
  </si>
  <si>
    <t>Non network general - other</t>
  </si>
  <si>
    <t>Remotely read interval meters &amp; transformers</t>
  </si>
  <si>
    <t>AMI communication</t>
  </si>
  <si>
    <t>Metering data services (IT)</t>
  </si>
  <si>
    <t>Metering data services (other)</t>
  </si>
  <si>
    <t>Other Alternative Control Services</t>
  </si>
  <si>
    <t>Negotiated Services</t>
  </si>
  <si>
    <t>Energy efficient</t>
  </si>
  <si>
    <t>Capitalised Finance Charges Included in above Total</t>
  </si>
  <si>
    <t>Total Customer Contributions</t>
  </si>
  <si>
    <t>Non energy efficient</t>
  </si>
  <si>
    <t>Demand Related</t>
  </si>
  <si>
    <t>Non Demand Related</t>
  </si>
  <si>
    <t>Standard Control -  Total Additions</t>
  </si>
  <si>
    <t>Other Alternative Control - Total Additions</t>
  </si>
  <si>
    <t>CPI applied to convert expenditure in real $2010 to nominal based on lagged September CPI index</t>
  </si>
  <si>
    <t>Safety and Bushfire Related Expenditure</t>
  </si>
  <si>
    <t>Remote meter re-configuration</t>
  </si>
  <si>
    <t>Remote de-energisation</t>
  </si>
  <si>
    <t>Remote re-energisation</t>
  </si>
  <si>
    <t>Table 3  Foregone revenue in the regulatory reporting year</t>
  </si>
  <si>
    <t xml:space="preserve">Accumulation meters </t>
  </si>
  <si>
    <t xml:space="preserve">Transitional Feed In Tariff </t>
  </si>
  <si>
    <t>Public Lighting Revenue</t>
  </si>
  <si>
    <t xml:space="preserve">Public Lighting Revenue </t>
  </si>
  <si>
    <t>Regulatory Reset</t>
  </si>
  <si>
    <t>Instructions</t>
  </si>
  <si>
    <t xml:space="preserve">a) the amounts that have been directly attributed to each distribution service </t>
  </si>
  <si>
    <t>b) the amounts that have been allocated to each distribution service</t>
  </si>
  <si>
    <t>Finance Charges</t>
  </si>
  <si>
    <t>Profit from sale of Fixed Assets</t>
  </si>
  <si>
    <t>Customer Contributions</t>
  </si>
  <si>
    <t xml:space="preserve">Other Revenue </t>
  </si>
  <si>
    <t>Loss from sale of Fixed Assets</t>
  </si>
  <si>
    <t>Impairment Losses (Nature: )</t>
  </si>
  <si>
    <t>Sub Total</t>
  </si>
  <si>
    <t>Unregulated services</t>
  </si>
  <si>
    <t xml:space="preserve">Opening value
</t>
  </si>
  <si>
    <t xml:space="preserve">Actual capital expenditure –
as incurred 
</t>
  </si>
  <si>
    <t xml:space="preserve">Actual asset disposals –
as incurred
</t>
  </si>
  <si>
    <t xml:space="preserve">Actual capital contributions – 
as incurred 
</t>
  </si>
  <si>
    <t xml:space="preserve">Actual net capital expenditure – 
as incurred 
</t>
  </si>
  <si>
    <t xml:space="preserve">Sub Total </t>
  </si>
  <si>
    <t xml:space="preserve">Avoided Cost Payment </t>
  </si>
  <si>
    <t>Asset group</t>
  </si>
  <si>
    <t>Additions by Tax</t>
  </si>
  <si>
    <t>Reinforcement</t>
  </si>
  <si>
    <t>Metering - TOTAL ADDITIONS</t>
  </si>
  <si>
    <t>Definitions</t>
  </si>
  <si>
    <t>Replacement of SWER with ABC/underground cabling</t>
  </si>
  <si>
    <t>Replacement of 22kV distribution feeders with ABC/underground cabling</t>
  </si>
  <si>
    <t>Units</t>
  </si>
  <si>
    <t>no. of crossarms</t>
  </si>
  <si>
    <t>no. of poles</t>
  </si>
  <si>
    <t>no. of km</t>
  </si>
  <si>
    <t>no. of feeders</t>
  </si>
  <si>
    <r>
      <t>Note</t>
    </r>
    <r>
      <rPr>
        <sz val="10"/>
        <rFont val="Arial"/>
        <family val="2"/>
      </rPr>
      <t xml:space="preserve"> - Reported expenditure is to be entered EXCLUSIVE of any overheads, profit margins or management fees paid directly or indirectly to related party contractors for the report period.                                                                           </t>
    </r>
  </si>
  <si>
    <r>
      <t>Note</t>
    </r>
    <r>
      <rPr>
        <sz val="10"/>
        <rFont val="Arial"/>
        <family val="2"/>
      </rPr>
      <t xml:space="preserve"> -Reported expenditure to be entered is the sum of overheads, profit margins or management fees paid directly or indirectly to related party contractors for the report period.                                                                 </t>
    </r>
  </si>
  <si>
    <t>Safety Improvement Target</t>
  </si>
  <si>
    <t xml:space="preserve">Please populate table 1 where the asset categories definitions differ from the "Asset Installation"' worksheet. </t>
  </si>
  <si>
    <t>The definitions in table 1 are not limited or restricted. Please include additional definitions where necessary.</t>
  </si>
  <si>
    <t>Non-network alternatives costs</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</si>
  <si>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</si>
  <si>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</si>
  <si>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</si>
  <si>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</si>
  <si>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</si>
  <si>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Public Lighting - Total Additions</t>
  </si>
  <si>
    <t>Other Activities - Non Regulated</t>
  </si>
  <si>
    <t>Description of Cost Recovery Method</t>
  </si>
  <si>
    <t>Instructions:</t>
  </si>
  <si>
    <t xml:space="preserve">Asset group </t>
  </si>
  <si>
    <t xml:space="preserve">Actual Units </t>
  </si>
  <si>
    <t>Basis for allocation of cost to asset group</t>
  </si>
  <si>
    <t>&lt;DNSP to input as appropriate&gt;</t>
  </si>
  <si>
    <t xml:space="preserve">Forecast quantity </t>
  </si>
  <si>
    <t>Actual quantity</t>
  </si>
  <si>
    <t>Forgone quantity</t>
  </si>
  <si>
    <t xml:space="preserve">Price </t>
  </si>
  <si>
    <t>Demand management incentive scheme</t>
  </si>
  <si>
    <t>Alternative Control Services and Other Services</t>
  </si>
  <si>
    <t>Table 1 Opex for EBSS Purposes</t>
  </si>
  <si>
    <t>Table 2 Explanation of Capitalisation Policy Changes</t>
  </si>
  <si>
    <t>Table 1 Operating Expenditure</t>
  </si>
  <si>
    <t>Table 1 Standard control asset base - metering</t>
  </si>
  <si>
    <t>Table 2. Composition of margins in relation to table 1.</t>
  </si>
  <si>
    <t xml:space="preserve">Direct O&amp;M Costs </t>
  </si>
  <si>
    <t>Direct Capex</t>
  </si>
  <si>
    <t>Indirect Capex</t>
  </si>
  <si>
    <t>Alternative Control Services - Fee Based</t>
  </si>
  <si>
    <t>Alternative Control Services - Quoted</t>
  </si>
  <si>
    <t>Note: this should include a description of any items that have previously been considered as opex items, but are now being considered capex items.</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</si>
  <si>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</si>
  <si>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</si>
  <si>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</si>
  <si>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</si>
  <si>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</si>
  <si>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</si>
  <si>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</si>
  <si>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</si>
  <si>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</si>
  <si>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</si>
  <si>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</si>
  <si>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</si>
  <si>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Total Revenue and Demand</t>
  </si>
  <si>
    <t xml:space="preserve">Public lighting - energy efficient </t>
  </si>
  <si>
    <t xml:space="preserve">Public lighting - non energy efficient </t>
  </si>
  <si>
    <t>Other - quoted services</t>
  </si>
  <si>
    <t>Other - fee based services</t>
  </si>
  <si>
    <t>Standard Control Services</t>
  </si>
  <si>
    <t xml:space="preserve">Table 1 Standard Control Service </t>
  </si>
  <si>
    <t>Asset Class</t>
  </si>
  <si>
    <t>Demand related capital expenditure</t>
  </si>
  <si>
    <t>Replacement expenditure (Group 1)</t>
  </si>
  <si>
    <t>Replacement expenditure (Group 2)</t>
  </si>
  <si>
    <t>Replacement expenditure (Group 3)</t>
  </si>
  <si>
    <t>Environment, safety &amp; legal</t>
  </si>
  <si>
    <t>SCADA/Network control</t>
  </si>
  <si>
    <t>Non-network general assets - Other</t>
  </si>
  <si>
    <t>RBPC - Excl Metering - TOTAL ADDITIONS</t>
  </si>
  <si>
    <t>Tax Depreciation - Rate (Post Ralph 10 May 2006 onwards)</t>
  </si>
  <si>
    <t>Condition based</t>
  </si>
  <si>
    <t>Emergency</t>
  </si>
  <si>
    <t xml:space="preserve">Total </t>
  </si>
  <si>
    <t>Transmission Connection Fee</t>
  </si>
  <si>
    <t>Operating Costs</t>
  </si>
  <si>
    <t>Billing &amp; Revenue Collection</t>
  </si>
  <si>
    <t>Advertising/Marketing</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</si>
  <si>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</si>
  <si>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</si>
  <si>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</si>
  <si>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</si>
  <si>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</si>
  <si>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</si>
  <si>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</si>
  <si>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</si>
  <si>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</si>
  <si>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Distribution Revenue</t>
  </si>
  <si>
    <t>Tariff categories</t>
  </si>
  <si>
    <t>Number of Meters\NMIs\Lights</t>
  </si>
  <si>
    <t>Metering Revenue</t>
  </si>
  <si>
    <t>Previously Stated</t>
  </si>
  <si>
    <t>Adjustment</t>
  </si>
  <si>
    <t>Restated</t>
  </si>
  <si>
    <t>Balance Sheet</t>
  </si>
  <si>
    <t>HV</t>
  </si>
  <si>
    <t>LV</t>
  </si>
  <si>
    <t>Meters and transformers (Group 1) (Unit cost &lt; $1,000)</t>
  </si>
  <si>
    <t>SCADA/Network Control</t>
  </si>
  <si>
    <t>Note:</t>
  </si>
  <si>
    <t>Maintenance</t>
  </si>
  <si>
    <t xml:space="preserve">Depreciation </t>
  </si>
  <si>
    <t xml:space="preserve">Other </t>
  </si>
  <si>
    <t>Profit before Tax (PBT)</t>
  </si>
  <si>
    <t>Income Tax Expenses /(Benefit)</t>
  </si>
  <si>
    <t>Profit after tax</t>
  </si>
  <si>
    <t>Fee based service</t>
  </si>
  <si>
    <t>Number of Meters</t>
  </si>
  <si>
    <t>Number of Lights</t>
  </si>
  <si>
    <t>Table 5 Public lighting- Current Year</t>
  </si>
  <si>
    <t>Table 6 Public lighting - Prior Year</t>
  </si>
  <si>
    <t>Distribution Network Service Provider</t>
  </si>
  <si>
    <t>Annual reporting template</t>
  </si>
  <si>
    <t xml:space="preserve">This template is to be used by a DNSP to fulfil its annual reporting obligations to the AER. </t>
  </si>
  <si>
    <t>Distribution system assets</t>
  </si>
  <si>
    <t>Non network - IT</t>
  </si>
  <si>
    <t>Non network - other</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</si>
  <si>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</si>
  <si>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</si>
  <si>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</si>
  <si>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</si>
  <si>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</si>
  <si>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</si>
  <si>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</si>
  <si>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</si>
  <si>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</si>
  <si>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</si>
  <si>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</si>
  <si>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</si>
  <si>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</si>
  <si>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</si>
  <si>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</si>
  <si>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</si>
  <si>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</si>
  <si>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</si>
  <si>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</si>
  <si>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</si>
  <si>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</si>
  <si>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Tax Depreciation - Rate (Post Ralph 10 May 2006)</t>
  </si>
  <si>
    <t>Table 1 Standard Control Services Revenue - Current Year</t>
  </si>
  <si>
    <t>Table 2 Standard Control Revenue - Prior Year</t>
  </si>
  <si>
    <t>Table 3 AMI - Current Year</t>
  </si>
  <si>
    <t>Table 4 AMI - Prior Year</t>
  </si>
  <si>
    <t>Network Operating Costs</t>
  </si>
  <si>
    <t>Routine</t>
  </si>
  <si>
    <t>Premium Feed In Tariff</t>
  </si>
  <si>
    <t>Public lighting</t>
  </si>
  <si>
    <t>Non efficient</t>
  </si>
  <si>
    <t>Manually read interval meters</t>
  </si>
  <si>
    <t>Remotely read interval meters and transformers</t>
  </si>
  <si>
    <t>IT</t>
  </si>
  <si>
    <t>Communications</t>
  </si>
  <si>
    <t>Public Lighting - Alternative Control</t>
  </si>
  <si>
    <t xml:space="preserve">Public Lighting - Alternative Control </t>
  </si>
  <si>
    <t>Residual</t>
  </si>
  <si>
    <t xml:space="preserve">Number of Projects </t>
  </si>
  <si>
    <t xml:space="preserve">Note: for transactions with a Related Party that is related to the provision of standard control services, alternative control services, Advanced Metering Infrastructure or negotiated distribution services and greater than $500,000 </t>
  </si>
  <si>
    <t xml:space="preserve">Provide basis of allocation where applicable </t>
  </si>
  <si>
    <t xml:space="preserve">Note: This section is not intended to reconcile with EBSS data </t>
  </si>
  <si>
    <t xml:space="preserve">If allocating based on assumptions then provide method.  </t>
  </si>
  <si>
    <t>Metering - Non AMI</t>
  </si>
  <si>
    <t>Additions per Taxation Category Exclusive of Related Party Margin</t>
  </si>
  <si>
    <t>Additions per Taxation Category Inclusive of Related Party Margin</t>
  </si>
  <si>
    <t>Net Cross Boundary Network Charges</t>
  </si>
  <si>
    <t>Jurisdictional Scheme Amounts</t>
  </si>
  <si>
    <t xml:space="preserve">Unmetered Supply Tariff Quantity Data Template (Actual t-2) </t>
  </si>
  <si>
    <t>Qt-2</t>
  </si>
  <si>
    <t>NMIs</t>
  </si>
  <si>
    <t>Meters</t>
  </si>
  <si>
    <t>Lights</t>
  </si>
  <si>
    <t>Proposed tariff</t>
  </si>
  <si>
    <t>ActVolComp1</t>
  </si>
  <si>
    <t>ActVolComp2</t>
  </si>
  <si>
    <t>ActVolComp3</t>
  </si>
  <si>
    <t>metering data services - unmetered supplies</t>
  </si>
  <si>
    <t>Tariff Quantity Data Template (Actual t-2) Distribution Tariff Revenue</t>
  </si>
  <si>
    <t>Distribution Tariffs (Pt-2)</t>
  </si>
  <si>
    <t>Actual Quantities (Qt-2)</t>
  </si>
  <si>
    <t>Actual Revenue (P-2)*(Qt-2)</t>
  </si>
  <si>
    <t>(t-2)Tar
Fixed</t>
  </si>
  <si>
    <t>(t-2)Tar
PkBlk1</t>
  </si>
  <si>
    <t>(t-2)Tar
PkBlk2</t>
  </si>
  <si>
    <t>(t-2)Tar
PkBlk3</t>
  </si>
  <si>
    <t>(t-2)Tar
PkBlk4</t>
  </si>
  <si>
    <t>(t-2)Tar
OPkBlk1</t>
  </si>
  <si>
    <t>(t-2)Tar
OPkBlk2</t>
  </si>
  <si>
    <t>(t-2)Tar
OPkBlk3</t>
  </si>
  <si>
    <t>(t-2)Tar
OPkBlk4</t>
  </si>
  <si>
    <t>(t-2)Tar
DemBlk1</t>
  </si>
  <si>
    <t>(t-2)Tar
DemBlk2</t>
  </si>
  <si>
    <t>(t-2)Tar
DemBlk3</t>
  </si>
  <si>
    <t>(t-2)Tar
DemBlk4</t>
  </si>
  <si>
    <t>ActVol
Fixed</t>
  </si>
  <si>
    <t>ActVol
PkBlk1</t>
  </si>
  <si>
    <t>ActVol
PkBlk2</t>
  </si>
  <si>
    <t>ActVol
PkBlk3</t>
  </si>
  <si>
    <t>ActVol
PkBlk4</t>
  </si>
  <si>
    <t>ActVol
OPkBlk1</t>
  </si>
  <si>
    <t>ActVol
OPkBlk2</t>
  </si>
  <si>
    <t>ActVol
OPkBlk3</t>
  </si>
  <si>
    <t>ActVol
OPkBlk4</t>
  </si>
  <si>
    <t>ActVol
DemBlk1</t>
  </si>
  <si>
    <t>ActVol
DemBlk2</t>
  </si>
  <si>
    <t>ActVol
DemBlk3</t>
  </si>
  <si>
    <t>ActVol
DemBlk4</t>
  </si>
  <si>
    <t>ActRev
Fixed</t>
  </si>
  <si>
    <t>ActRev
PkBlk1</t>
  </si>
  <si>
    <t>ActRev
PkBlk2</t>
  </si>
  <si>
    <t>ActRev
PkBlk3</t>
  </si>
  <si>
    <t>ActRev
PkBlk4</t>
  </si>
  <si>
    <t>ActRev
OPkBlk1</t>
  </si>
  <si>
    <t>ActRev
OPkBlk2</t>
  </si>
  <si>
    <t>ActRev
OPkBlk3</t>
  </si>
  <si>
    <t>ActRev
OPkBlk4</t>
  </si>
  <si>
    <t>ActRev
DemBlk1</t>
  </si>
  <si>
    <t>ActRev
DemBlk2</t>
  </si>
  <si>
    <t>ActRev
DemBlk3</t>
  </si>
  <si>
    <t>ActRev
DemBlk4</t>
  </si>
  <si>
    <t>ActRev
Total</t>
  </si>
  <si>
    <t>Tariff Quantity Data Template (Actual t-2) Transmission Tariff Revenue</t>
  </si>
  <si>
    <t>Transmission Tariffs (Pt-2)</t>
  </si>
  <si>
    <t>TUoS cost audit template (t-2)</t>
  </si>
  <si>
    <t>TUOS charges (AEMO)</t>
  </si>
  <si>
    <t>t-2 actual</t>
  </si>
  <si>
    <t>Transmission connection fees (SPI Powernet)</t>
  </si>
  <si>
    <t>Cross boundary network charges (internetwork charges)</t>
  </si>
  <si>
    <t>Distribution Business</t>
  </si>
  <si>
    <t>Amount (payable)/receivable</t>
  </si>
  <si>
    <t>HV crossings</t>
  </si>
  <si>
    <t>Subtransmission crossings</t>
  </si>
  <si>
    <t>TUoS Adjustment</t>
  </si>
  <si>
    <t>Payments to embedded generators</t>
  </si>
  <si>
    <t>Avoided transmission costs</t>
  </si>
  <si>
    <t>Avoided TUoS usage charges</t>
  </si>
  <si>
    <t>Total payments to embedded generators</t>
  </si>
  <si>
    <t>Where the following definitions apply</t>
  </si>
  <si>
    <t>HV Crossings</t>
  </si>
  <si>
    <t>Payments/Receipts for energy transferred utilising the distributor’s HV and LV line assets.</t>
  </si>
  <si>
    <t>Sub-transmission Crossings</t>
  </si>
  <si>
    <t>Payments/Receipts for the Sub-transmission assets in shared loops that support each distributor’s Zone Substation capacity to ensure N-1 reliability is maintained.</t>
  </si>
  <si>
    <t xml:space="preserve">TuoS Adjustment </t>
  </si>
  <si>
    <t>Payments/Receipts for the adjustment of TuoS paid by a distributor for energy delivered to another distribution business through a shared loop.</t>
  </si>
  <si>
    <t>Jurisdictional Scheme Tariffs (Pt-2)</t>
  </si>
  <si>
    <t>Jurisdictional scheme amounts</t>
  </si>
  <si>
    <t>PFIT</t>
  </si>
  <si>
    <t>Premium feed-in tariff payments</t>
  </si>
  <si>
    <t>Tariffs t-2</t>
  </si>
  <si>
    <t>Tariff (t-2)</t>
  </si>
  <si>
    <t>Accumulation meters</t>
  </si>
  <si>
    <t>Single phase non off peak</t>
  </si>
  <si>
    <t>Single phase off peak</t>
  </si>
  <si>
    <t>Multi phase direct connect</t>
  </si>
  <si>
    <t>Multi phase current transformers</t>
  </si>
  <si>
    <t>MRIM meters</t>
  </si>
  <si>
    <t>Total MRIM meters installed</t>
  </si>
  <si>
    <t>AMI meters</t>
  </si>
  <si>
    <t>Single phase single element</t>
  </si>
  <si>
    <t>Single phase single element with contactor</t>
  </si>
  <si>
    <t>Single phase two element with contactor</t>
  </si>
  <si>
    <t>Three phase</t>
  </si>
  <si>
    <t>Three phase direct connected meter</t>
  </si>
  <si>
    <t>Three phase direct connected meter with contactor</t>
  </si>
  <si>
    <t>Three phase Current transformer connected meter</t>
  </si>
  <si>
    <t>Total AMI meters installed</t>
  </si>
  <si>
    <t>Total meters installed</t>
  </si>
  <si>
    <t>Total accumulation meters</t>
  </si>
  <si>
    <t>Total MRIM meters</t>
  </si>
  <si>
    <t>Total AMI meters</t>
  </si>
  <si>
    <t>Total meters</t>
  </si>
  <si>
    <t>Opening number of meters</t>
  </si>
  <si>
    <t>Installs</t>
  </si>
  <si>
    <t>Abolishments</t>
  </si>
  <si>
    <t>AMI meter for AMI meter replacements</t>
  </si>
  <si>
    <t>Closing number of meters</t>
  </si>
  <si>
    <t>Table 2a Number of meters installed</t>
  </si>
  <si>
    <t>Table 2b Cumulative number of meters</t>
  </si>
  <si>
    <t>Table 3 AMI meter reconciliation</t>
  </si>
  <si>
    <t>Table 4 Number of  meter read quantity - end of year</t>
  </si>
  <si>
    <t>Table 10   Safety improvement outcomes reported to ESV (volumes)</t>
  </si>
  <si>
    <t xml:space="preserve">Table 4    Bushfire related expenditure ($ nominal - excluding margins and overheads) </t>
  </si>
  <si>
    <t>Table 2   Bushfire related expenditure (volumes)</t>
  </si>
  <si>
    <t>Table 11   Reconciliation of safety improvement outcomes reported to ESV and AER (volumes)</t>
  </si>
  <si>
    <t>Table 6    Bushfire related expenditure ($ nominal - margins and overheads)</t>
  </si>
  <si>
    <t xml:space="preserve">Table 8   Bushfire related expenditure ($ unit cost) </t>
  </si>
  <si>
    <t xml:space="preserve">AER expected volumes means the bushfire related expenditure in volumes as submitted under the AER Determination for 2011-15 as well as approved by ESV. </t>
  </si>
  <si>
    <t>AER expected volumes means the ESL and non ESL and ESMS related volumes as approved under the AER Determination for 2011-15</t>
  </si>
  <si>
    <t xml:space="preserve">AER expected expenditure ($2010) means bushfire related expenditure as approved under the AER Determination for 2011-15 </t>
  </si>
  <si>
    <t>AER expected expenditure ($2010) means ESL and non ESL, ESMS related expenditure as approved under the AER Determination for 2011-15</t>
  </si>
  <si>
    <t xml:space="preserve">In addition it is mandatory to produce for each cost or revenue item that has been allocated to the distribution services/AMI a supporting </t>
  </si>
  <si>
    <t>Non-energy efficient</t>
  </si>
  <si>
    <t>&lt;insert future jurisdictional scheme payment&gt;</t>
  </si>
  <si>
    <t>AEMO shared TUOS Charges</t>
  </si>
  <si>
    <t>Avoided TUoS charges/transmission costs</t>
  </si>
  <si>
    <t>Jurisdictional Scheme Amounts:</t>
  </si>
  <si>
    <t>Designated Pricing Proposal Charges:</t>
  </si>
  <si>
    <t>Note: Total opex for EBSS purposes has not been adjusted for movement in provisions</t>
  </si>
  <si>
    <t>AER expected expenditure ($'000 2010)</t>
  </si>
  <si>
    <t>JEN</t>
  </si>
  <si>
    <t>Table 1. Payments made by JEN to Related Party under CONTROL or INFLUENCING Ownership</t>
  </si>
  <si>
    <t xml:space="preserve">As approved under pass through applications </t>
  </si>
  <si>
    <r>
      <t xml:space="preserve">Category                          </t>
    </r>
    <r>
      <rPr>
        <b/>
        <i/>
        <sz val="10"/>
        <color indexed="9"/>
        <rFont val="Arial"/>
        <family val="2"/>
      </rPr>
      <t>i.e., bushfire</t>
    </r>
  </si>
  <si>
    <t>Table 12   Bushfire-related expenditure - approved under pass-through applications (volumes)</t>
  </si>
  <si>
    <t xml:space="preserve">Table 13   Bushfire-related expenditure pass-through applications ($ nominal - excluding margins and overheads) </t>
  </si>
  <si>
    <t>Table 14    Bushfire-related expenditure pass-through applications ($ nominal - margins and overheads)</t>
  </si>
  <si>
    <t>Temporary supply services</t>
  </si>
  <si>
    <t>Note: insert additional rows as necessary</t>
  </si>
  <si>
    <t>Other - Standard Control Services (a,b)</t>
  </si>
  <si>
    <t>Tariff Quantity Data Template (Actual t-2) Jurisdictional Scheme Tariff Revenue</t>
  </si>
  <si>
    <t>Jurisdictional amount cost audit template</t>
  </si>
  <si>
    <t>TFIT</t>
  </si>
  <si>
    <t>Note: 'Number of Meters\NMIs refers to end of year figures</t>
  </si>
  <si>
    <t xml:space="preserve">Note: Provide, if separately identifiable the proportion of margins related to overhead costs and the proportion if any, that is related to assets used but not in the Distribution Businesses regulatory asset base.  </t>
  </si>
  <si>
    <t>Total accumulation meters installed</t>
  </si>
  <si>
    <t>&lt;DNSP to insert for future schemes&gt;</t>
  </si>
  <si>
    <t>Transitional feed-in tariff payments</t>
  </si>
  <si>
    <t>12. Cost categories</t>
  </si>
  <si>
    <t xml:space="preserve">Pricing proposal </t>
  </si>
  <si>
    <t>Overheads</t>
  </si>
  <si>
    <t>Operating activities</t>
  </si>
  <si>
    <t>The accounting terms used in this template have the same meaning as is used for the prepartion of the statutory accounts.</t>
  </si>
  <si>
    <t>The service classifications have the same meaning as that used in the 2011-15 Distribution determination.</t>
  </si>
  <si>
    <t>Audited statutory accounts:</t>
  </si>
  <si>
    <t>SCS Capex by purpose</t>
  </si>
  <si>
    <t>SCS Capex by asset class</t>
  </si>
  <si>
    <t>Capex by service</t>
  </si>
  <si>
    <t>Voltage level - HV</t>
  </si>
  <si>
    <t>Voltage level - subtransmission</t>
  </si>
  <si>
    <t xml:space="preserve">Assets that distribute electricity at voltage levels between the transmission system and the HV section of the network.  </t>
  </si>
  <si>
    <t>Voltage level - LV</t>
  </si>
  <si>
    <t>Assets that distribute electricity at low voltage.  The connection boundaries are the LV terminals of the HV to LV distribution transformers to the supply point.</t>
  </si>
  <si>
    <t>Voltage level - other</t>
  </si>
  <si>
    <t>Customer contributions</t>
  </si>
  <si>
    <t>Disposals</t>
  </si>
  <si>
    <t xml:space="preserve">The information on sheets 5 and 6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</si>
  <si>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 xml:space="preserve">This information will be used to allow the roll forward of the regulated asset base. </t>
  </si>
  <si>
    <t>Maintenance categories are as defined in the 2011-15 Distribution determination</t>
  </si>
  <si>
    <t>Operating activities are as defined in Appndix G of the RIN, or the 2011-15 distribution determination</t>
  </si>
  <si>
    <t>Operating expenditure</t>
  </si>
  <si>
    <t>Capital expenditure</t>
  </si>
  <si>
    <t>Definition</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</si>
  <si>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</si>
  <si>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Avoided cost payments</t>
  </si>
  <si>
    <t>A person that owns, controls or operates an embedded generating unit.</t>
  </si>
  <si>
    <t>A related party that owns, controls or operates an embedded generating unit.</t>
  </si>
  <si>
    <t>A Distribution Customer (with active and/or inactive accounts) with an active National Metering Identifier (NMI).</t>
  </si>
  <si>
    <t>Cost of using another distribution network service provider’s distribution network.</t>
  </si>
  <si>
    <t>Alternative control services are as defined in the 2011-15 distribution determination.</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</si>
  <si>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</si>
  <si>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exclusions have the meaning used in the 2011-15 Distribution determination</t>
  </si>
  <si>
    <t>EBSS information is used by the AER to monitor EBSS scheme throughout the regulatory control period.</t>
  </si>
  <si>
    <t>Jurisdictional Scheme Payment</t>
  </si>
  <si>
    <t xml:space="preserve">In respect of a Jurisdictional Scheme, the amounts a DNSP is required under the Jurisdictional Scheme obligations to:
(a) pay to a person
(b) pay into a fund established under an Act of a participating jurisdiction
(c) credit against charges payable by a person
(d) reimburse a person
less any amounts recovered by the DNSP from any person in respect of those amounts other than under the NER.
</t>
  </si>
  <si>
    <t>Jurisdictional Scheme</t>
  </si>
  <si>
    <t xml:space="preserve">Jurisdictional scheme has the meaning given in clause 6.18.7A(d) of the NER. </t>
  </si>
  <si>
    <t>Jurisdictional scheme information is used by the AER to monitor approved Jurisdictional schemes throughout the regulatory control period.</t>
  </si>
  <si>
    <t>The AER’s Demand Management Incentive Scheme – CitiPower, Powercor, Jemena, SP AusNet and United Energy 2011–15: Part A – Demand Management Innovation Allowance, dated April 2010</t>
  </si>
  <si>
    <t>The terms used in this template have the same meaning as in the Demand management incentive scheme</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</si>
  <si>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</si>
  <si>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Self Insurance event</t>
  </si>
  <si>
    <t>Meaning is the same as used in the 2011-15 Distribution Determination</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</si>
  <si>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</si>
  <si>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</si>
  <si>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Related Party Transaction</t>
  </si>
  <si>
    <t>Any transaction between the related party and the regulated distribution business.</t>
  </si>
  <si>
    <t>Related Party Transaction - Contract Charge</t>
  </si>
  <si>
    <t>The charge specified in the contract for the related party transaction</t>
  </si>
  <si>
    <t>Related Party Transaction - Actual Cost</t>
  </si>
  <si>
    <t>The actual cost of the related party transaction</t>
  </si>
  <si>
    <t>The AER will use information on related party transactions to understand of the financial impacts of the such transactions on the costs of the DNSP  and will be used to inform the AER’s assessment of expenditure and its underlying drivers at the next reset.</t>
  </si>
  <si>
    <t>AMI services and assets are as defined in the 2011-15 distribution determination.</t>
  </si>
  <si>
    <t>AMI information is used by the AER to monitor AMI throughout the regulatory control period.</t>
  </si>
  <si>
    <t>f-factor scheme</t>
  </si>
  <si>
    <t>The AER's Final determinations and explanatory statement, F-factor scheme determinations 2012-15 for Victorian electricity distribution network service providers, 22 December 2011</t>
  </si>
  <si>
    <t>All terms have the meaning used in the AER's f-factor scheme</t>
  </si>
  <si>
    <t>Bushfire and safety related expenditure information is used by the AER to monitor the expenditures throughout the regulatory control period.</t>
  </si>
  <si>
    <t>Distribution business</t>
  </si>
  <si>
    <t>TUOS revenue</t>
  </si>
  <si>
    <t>TUOS costs</t>
  </si>
  <si>
    <t>Audited Statutory Accounts</t>
  </si>
  <si>
    <t>Cross boundary revenue</t>
  </si>
  <si>
    <t>Cross boundary costs</t>
  </si>
  <si>
    <t>Interest income</t>
  </si>
  <si>
    <t>Revenue from use of RAB assets for non-SCS purposes</t>
  </si>
  <si>
    <t>Costs from use of RAB assets for non-SCS purposes</t>
  </si>
  <si>
    <t>Table 7 Total annual retailer charges</t>
  </si>
  <si>
    <t>TARC</t>
  </si>
  <si>
    <t>Forecast</t>
  </si>
  <si>
    <t xml:space="preserve">Actual </t>
  </si>
  <si>
    <t>Difference (%)</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</si>
  <si>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</si>
  <si>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 xml:space="preserve">Table 2: Material difference explanation </t>
  </si>
  <si>
    <t>Reason for material difference</t>
  </si>
  <si>
    <t>Explanation</t>
  </si>
  <si>
    <t>Actual</t>
  </si>
  <si>
    <t>Difference</t>
  </si>
  <si>
    <t>Table 2:  Explanation of material difference</t>
  </si>
  <si>
    <t>Table 3 Operating costs - Other standard control services</t>
  </si>
  <si>
    <r>
      <t>Note</t>
    </r>
    <r>
      <rPr>
        <sz val="10"/>
        <rFont val="Arial"/>
        <family val="2"/>
      </rPr>
      <t>: List any items included in "other - standard control services' which are more than 5 per cent of the total standard control services operating costs</t>
    </r>
  </si>
  <si>
    <t>Table 4 Operating Expenditure - Non-Recurrent Network Operating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</si>
  <si>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</si>
  <si>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Other network operating costs</t>
  </si>
  <si>
    <r>
      <t>Note</t>
    </r>
    <r>
      <rPr>
        <sz val="10"/>
        <rFont val="Arial"/>
        <family val="2"/>
      </rPr>
      <t>: List any items included in "other - standard control services' which are more than 5 per cent of the total standard control services operating costs.</t>
    </r>
  </si>
  <si>
    <r>
      <t>Note</t>
    </r>
    <r>
      <rPr>
        <sz val="10"/>
        <rFont val="Arial"/>
        <family val="2"/>
      </rPr>
      <t>: List any items that are more than 5 per cent of the total standard control services operating costs.</t>
    </r>
  </si>
  <si>
    <t>Operating Activities - margin</t>
  </si>
  <si>
    <t>Operating Activities - total</t>
  </si>
  <si>
    <t>&lt;Item&gt;</t>
  </si>
  <si>
    <t>Audited statutory accounts</t>
  </si>
  <si>
    <t>Maintenance Costs - Margins</t>
  </si>
  <si>
    <t>Colour coding:</t>
  </si>
  <si>
    <t>Dollar unit used in this sheet</t>
  </si>
  <si>
    <t>nominal $'000</t>
  </si>
  <si>
    <t>Grey = No inputs required</t>
  </si>
  <si>
    <t xml:space="preserve">Table 1:  Maintenance expenditure </t>
  </si>
  <si>
    <t>Other - Standard Control Services</t>
  </si>
  <si>
    <t>Unregulated service</t>
  </si>
  <si>
    <t>Table 3:  Other network maintenance costs</t>
  </si>
  <si>
    <r>
      <t>Note</t>
    </r>
    <r>
      <rPr>
        <sz val="10"/>
        <rFont val="Arial"/>
        <family val="2"/>
      </rPr>
      <t>: List any items included in "other - standard control services' which are more than 5 per cent of the total standard control services maintenance costs</t>
    </r>
  </si>
  <si>
    <t>Statutory account code or reference to account code</t>
  </si>
  <si>
    <t>Maintenance Costs Total</t>
  </si>
  <si>
    <t>Table 1: Tax standard lives and Capex Additions - Standard control services</t>
  </si>
  <si>
    <t>Asset class</t>
  </si>
  <si>
    <t>Tax standard lives</t>
  </si>
  <si>
    <t>Capex additions</t>
  </si>
  <si>
    <t>System Assets</t>
  </si>
  <si>
    <t>Metering</t>
  </si>
  <si>
    <t xml:space="preserve">Sub-total </t>
  </si>
  <si>
    <t>Non-System Assets</t>
  </si>
  <si>
    <t>Equity Raising Costs</t>
  </si>
  <si>
    <t>Total (system and non system)</t>
  </si>
  <si>
    <t>Table 2 Standard Control Services - excl metering</t>
  </si>
  <si>
    <t>Table 3 Metering</t>
  </si>
  <si>
    <t>Capex total</t>
  </si>
  <si>
    <t>Table 3 Capex by asset class</t>
  </si>
  <si>
    <t>Equity raising costs</t>
  </si>
  <si>
    <t>Table 4 Other Capex</t>
  </si>
  <si>
    <t>AMI total</t>
  </si>
  <si>
    <t>Total other capex</t>
  </si>
  <si>
    <t>Table 5 Customer Contributions by asset class</t>
  </si>
  <si>
    <t>Table 6 Disposals by asset class</t>
  </si>
  <si>
    <t>Total Disposals</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</si>
  <si>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</si>
  <si>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Table 2: Description and reason for the change in accounting policy</t>
  </si>
  <si>
    <t>Description of change</t>
  </si>
  <si>
    <t>Reason for the change of accounting policy</t>
  </si>
  <si>
    <t>Items impacted</t>
  </si>
  <si>
    <t>Jemena Category</t>
  </si>
  <si>
    <t>Balancing is required at distribution business level: Distribution business = SCS+AMI+ACS+Negotiated services; and Audited Statutory accounts + Adjustments = Distribution business</t>
  </si>
  <si>
    <t>The payments made by JEN to represent costs that JEN would have incurred in the provision of distribution services, but for the actions of another party, which may include a Related Party, embedded generator, third party or customer.</t>
  </si>
  <si>
    <t>TARC is defined as the total annual amount of network charges billed by the JEN to all retailers as most recently reported by JEN to the AER, or total annual amount of network charges billed by JEN to all retailers.</t>
  </si>
  <si>
    <r>
      <t>Replacement information to be reported concern the</t>
    </r>
    <r>
      <rPr>
        <i/>
        <sz val="10"/>
        <rFont val="Arial"/>
        <family val="2"/>
      </rPr>
      <t xml:space="preserve"> asset that has replaced </t>
    </r>
    <r>
      <rPr>
        <sz val="10"/>
        <rFont val="Arial"/>
        <family val="2"/>
      </rPr>
      <t>an existing asset for bushfire and safety purposes.</t>
    </r>
  </si>
  <si>
    <t>Reasons for Difference</t>
  </si>
  <si>
    <t>Amount of Electricity Distributed (GWh)</t>
  </si>
  <si>
    <t>&lt;insert tariff category&gt;</t>
  </si>
  <si>
    <t>Contract Charge</t>
  </si>
  <si>
    <t>Actual Cost</t>
  </si>
  <si>
    <t>Margin</t>
  </si>
  <si>
    <t>Margins</t>
  </si>
  <si>
    <t>Cost of the Event that Relates to Regulated Assets</t>
  </si>
  <si>
    <t xml:space="preserve">Other Costs (eg Costs Related to Non-regulated Assets) </t>
  </si>
  <si>
    <t xml:space="preserve">Total Cost of Self Insurance Event </t>
  </si>
  <si>
    <t xml:space="preserve">Costs Covered by External Funding </t>
  </si>
  <si>
    <t xml:space="preserve">Costs to be passed through </t>
  </si>
  <si>
    <t>Is information held that verifies the event?</t>
  </si>
  <si>
    <t xml:space="preserve">Operating expenditure
</t>
  </si>
  <si>
    <t xml:space="preserve">Capital expenditure
</t>
  </si>
  <si>
    <t xml:space="preserve">Total expenditure </t>
  </si>
  <si>
    <t>Total expenditure</t>
  </si>
  <si>
    <t xml:space="preserve">Total Scheme Payments
  </t>
  </si>
  <si>
    <t xml:space="preserve">Total 
 </t>
  </si>
  <si>
    <t xml:space="preserve">Actual  </t>
  </si>
  <si>
    <t xml:space="preserve">Difference
  </t>
  </si>
  <si>
    <t xml:space="preserve">Actual
  </t>
  </si>
  <si>
    <t xml:space="preserve">As approved pass through   </t>
  </si>
  <si>
    <t xml:space="preserve">As approved under pass through  </t>
  </si>
  <si>
    <t xml:space="preserve">  Impact on forecast opex
  </t>
  </si>
  <si>
    <r>
      <t>Note</t>
    </r>
    <r>
      <rPr>
        <sz val="10"/>
        <rFont val="Arial"/>
        <family val="2"/>
      </rPr>
      <t>: List any non-recurrent cost items included in "network operating costs" that are more than 5 per cent of the total standard control services operating costs.</t>
    </r>
  </si>
  <si>
    <t xml:space="preserve">  </t>
  </si>
  <si>
    <t>Total expendiutre</t>
  </si>
  <si>
    <t>Grey = Not applicable/No inputs required</t>
  </si>
  <si>
    <t>Where the difference between forecast and actual expenditure shown in table 1, column E is greater than ±10%, please explain the main factors driving the difference.</t>
  </si>
  <si>
    <t>Table 1  DMIA expenditure in the regulatory reporting year</t>
  </si>
  <si>
    <t>Table 2  DMIA expenditure in the previous reporting year</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</si>
  <si>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</si>
  <si>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</si>
  <si>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</si>
  <si>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</si>
  <si>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</si>
  <si>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</si>
  <si>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</si>
  <si>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</si>
  <si>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</si>
  <si>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</si>
  <si>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Assets used to provide both standard control services and unregulated services.</t>
  </si>
  <si>
    <t>Shared asset unregulated services</t>
  </si>
  <si>
    <t>Unregulated services provided, in part or in whole, by use of shared assets.</t>
  </si>
  <si>
    <t>Shared asset unregulated revenue</t>
  </si>
  <si>
    <t>Revenue earned by charging for unregulated services provided with shared assets. In some circumstances this may reflect revenue apportionment in line with the AER’s Shared Asset Guideline.</t>
  </si>
  <si>
    <t>Apportionment</t>
  </si>
  <si>
    <t>The allocation of unregulated revenues reflecting the proportionate use of the shared asset, in line with the AER's Shared Asset Guideline.</t>
  </si>
  <si>
    <t>The written down value (WDV) of assets disposed or proceeds from the sale of assets.</t>
  </si>
  <si>
    <t>The assets classes must align with asset classes used in the PTRM for the 2011-15 distribution determination.</t>
  </si>
  <si>
    <t>Assets with a nominal voltage above 1 kV and not exceeding 35 kV used to distribute electricity from a (zone) substation.</t>
  </si>
  <si>
    <t>Cash or in kind contributions to Capex projects and gifted assets.</t>
  </si>
  <si>
    <t>Related party</t>
  </si>
  <si>
    <t xml:space="preserve">In relation to the provision of distribution services by JEN, any other Entity that, at any time during each Relevant Regulatory Year:       
(a)          has control or significant influence over JEN;       
(b)          is subject to control or significant influence by JEN;       
(c)           is controlled by the same Entity that controls or which has common control over, JEN;       
(d)          is controlled by the same Entity that significantly influences JEN;       
(e)          is significantly influenced by the same Entity that controls JEN; or       
(f)           has been novated or assigned a contract or arrangement by JEN with any of the Entities identified in subparagraphs (a)–(e),       
and includes:       
(i)           Jemena Asset Management Pty Ltd (ACN 086 013 461);       
(ii)          Jemena Asset Management (6) Pty Ltd (ACN 104 352 650);       
(iii)         SPI (Australia) Assets Pty Ltd (ACN 126 327 624);       
(iv)         Jemena Ltd (ACN 052 167 405);       
(v)          SPI Management Services Pty Ltd (ACN 115 858 396) and each of its subsidiaries including Enterprise Business Services (Australia) Pty Ltd (ACN 132 977 658);    
(vi)         SP Australia Networks (Distribution) Ltd (ACN 108 788 245) and each of its subsidiaries including Data and Measurement Solutions Pty Ltd (ACN 097 962 395);     
(vii)       where any of the entities identified in sub-paragraphs (a) to (f) have novated; or       
(viii)      assigned a contract or arrangement to or from another entity (where that contractor arrangement relates to the provision of distribution services by Jemena), the entity to whom that contract or arrangement has been novated or assigned.        
but excludes any other where the relationship arises solely from normal dealings with the following Entities:       
(a)         financial institutions;       
(b)         financial institutions;       
(c)          authorised trustee corporations;       
(d)          fund managers;       
(e)          trade unions;       
(f)           statutory authorities;       
(g)          government departments; or       
(h)          local governments </t>
  </si>
  <si>
    <t xml:space="preserve">Consumer Price Index </t>
  </si>
  <si>
    <t>ABS CPI</t>
  </si>
  <si>
    <t>CPI (per cent)</t>
  </si>
  <si>
    <t>Sub-total</t>
  </si>
  <si>
    <t>ABS CPI (Pub No: 6401.0, All groups, 8 Capital Cities, Sept)</t>
  </si>
  <si>
    <t xml:space="preserve">Public Lighting (amounts also included above)  </t>
  </si>
  <si>
    <t>Efficient luminaires</t>
  </si>
  <si>
    <t>Non-energy efficient luminaires</t>
  </si>
  <si>
    <t>the audited set of accounts prepared in accordance with the requirements of the Australian Securities and Investments Commission (ASIC) and the Corporations Act 2001 (Cth).</t>
  </si>
  <si>
    <t>The forecast expenditure derived for the 2011-2015 Distribution determination.</t>
  </si>
  <si>
    <t>ABS CPI (Pub No: 6401.0, All groups, 8 Capital Cities, September)</t>
  </si>
  <si>
    <t>The forecast adjusted to be in equivalent dollar terms to the actual expenditure for the relevant regulatory year</t>
  </si>
  <si>
    <t>The expenditure reported for the relevant regulatory year.</t>
  </si>
  <si>
    <t>Assets that distribute electricity at a voltage level that is not subtransmission, HV or LV.</t>
  </si>
  <si>
    <t>Operating expenditure categories are as defined in the 2011-15 Distribution determination</t>
  </si>
  <si>
    <t>Reconstructed index (2014 = 100)</t>
  </si>
  <si>
    <t>Reconstructed index (2015 = 100)</t>
  </si>
  <si>
    <t>Movements in provisions allocated to as-incurred capex</t>
  </si>
  <si>
    <t>18. Self Insurance</t>
  </si>
  <si>
    <t>8a. Operating Activities (T)</t>
  </si>
  <si>
    <t>8b. Operating Activities  (M)</t>
  </si>
  <si>
    <t>19. CHAP</t>
  </si>
  <si>
    <t>1a. Income Statement</t>
  </si>
  <si>
    <t>20. Related Party</t>
  </si>
  <si>
    <t>21. AMI</t>
  </si>
  <si>
    <t>2. Demand and Revenue</t>
  </si>
  <si>
    <t>22. Safety and Bushfire</t>
  </si>
  <si>
    <t>3a. Capex - total</t>
  </si>
  <si>
    <t>11. Total Overheads</t>
  </si>
  <si>
    <t>23. Shared assets</t>
  </si>
  <si>
    <t>3b. Capex - margins</t>
  </si>
  <si>
    <t>Other information</t>
  </si>
  <si>
    <t>24. Unmetered supply</t>
  </si>
  <si>
    <t>13. Avoided Cost Payments</t>
  </si>
  <si>
    <t>25. Actual t-2 Distr Tariff</t>
  </si>
  <si>
    <t>5. Capex for tax depreciation</t>
  </si>
  <si>
    <t>14. Alt Control&amp;Others</t>
  </si>
  <si>
    <t>26. Actual t-2 Trans Tariff</t>
  </si>
  <si>
    <t>6a. Maintenance - total</t>
  </si>
  <si>
    <t>15. EBSS</t>
  </si>
  <si>
    <t>27. TUoS cost audit (t-2)</t>
  </si>
  <si>
    <t>6b. Maintenance - margin</t>
  </si>
  <si>
    <t>16. Juris Scheme</t>
  </si>
  <si>
    <t>28. Actual t-2 Juris Revenue</t>
  </si>
  <si>
    <t>17. DMIS-DMIA</t>
  </si>
  <si>
    <t>29. Juris cost audit template</t>
  </si>
  <si>
    <t>Templates 24 to 29 collect data required for annual pricing proposals. T-2 requires actual information for the reporting year.</t>
  </si>
  <si>
    <t xml:space="preserve">Forecast expenditure is to be taken from the 2011-15 distribution determination. This forecast is adjusted using the CPI calculations on the cover sheet. </t>
  </si>
  <si>
    <t>Adjusted Forecast</t>
  </si>
  <si>
    <t>This information is used to monitor revenues for each service classification. Elements of the information are used to calculate financial ratios, used for intra and inter-business comparison and reconcile statutory amounts with regulatory amounts.</t>
  </si>
  <si>
    <t>Operating expenses</t>
  </si>
  <si>
    <t>*  CPI is used to adjust forecasts from 2011-15 determination.</t>
  </si>
  <si>
    <t>Capex margins</t>
  </si>
  <si>
    <t>Capex for non-SCS distribution services is defined in appendix G of the RIN, or in the 2011-15 distribution determination.</t>
  </si>
  <si>
    <t>Capex by purpose is defined in Appendix G of the RIN.</t>
  </si>
  <si>
    <r>
      <t xml:space="preserve">Reported expenditure must </t>
    </r>
    <r>
      <rPr>
        <b/>
        <sz val="10"/>
        <color indexed="8"/>
        <rFont val="Arial"/>
        <family val="2"/>
      </rPr>
      <t>EXCLUDE</t>
    </r>
    <r>
      <rPr>
        <sz val="10"/>
        <color indexed="8"/>
        <rFont val="Arial"/>
        <family val="2"/>
      </rPr>
      <t xml:space="preserve"> capital contributions, except for Table 5.</t>
    </r>
  </si>
  <si>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</si>
  <si>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Meters and transformers (Group 2) (Unit cost ≥ $1,000)</t>
  </si>
  <si>
    <t>All adjustments must be explained with supporting documentation attached.</t>
  </si>
  <si>
    <t xml:space="preserve">The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</si>
  <si>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The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</si>
  <si>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Where the difference between forecast and actual expenditure shown in table 1, column J is greater than ±10 per cent, please explain the main factors driving the difference.</t>
  </si>
  <si>
    <t>Click here for details.</t>
  </si>
  <si>
    <t>Amendments - RIN rationalisation</t>
  </si>
  <si>
    <t>Information no longer required from Annual Reporting RIN</t>
  </si>
  <si>
    <t>Reasoning</t>
  </si>
  <si>
    <t>(workbook/worksheet/table/row-column-cell)</t>
  </si>
  <si>
    <t>Financial information templates</t>
  </si>
  <si>
    <t xml:space="preserve">1b. Provisions </t>
  </si>
  <si>
    <t>Entire worksheet</t>
  </si>
  <si>
    <t>Information in Benchmarking RIN T3.3</t>
  </si>
  <si>
    <t>T1/T2 Standard control services revenue, yr t,t-1</t>
  </si>
  <si>
    <t>Information in Benchmarking RIN Worksheet 2</t>
  </si>
  <si>
    <t>T5/T6 Public lighting revenue, yr t,t-1</t>
  </si>
  <si>
    <t>4a. Capex overheads</t>
  </si>
  <si>
    <t>Entire worksheets</t>
  </si>
  <si>
    <t>Information in Category analysis RIN  Worksheets 2.10</t>
  </si>
  <si>
    <t>4b. Capex O’head margins</t>
  </si>
  <si>
    <t>7a. Maintenance O’head</t>
  </si>
  <si>
    <t>7b. Main O’head margins</t>
  </si>
  <si>
    <t>9a. Operating O’head</t>
  </si>
  <si>
    <t>9b. Opex O’head margins</t>
  </si>
  <si>
    <t>10. Overheads allocation</t>
  </si>
  <si>
    <t>Information in Category analysis RIN  Worksheet 2.10</t>
  </si>
  <si>
    <t>Information in Category analysis RIN  Worksheet 2.12</t>
  </si>
  <si>
    <t>1b. Provisions (deleted)</t>
  </si>
  <si>
    <t>4a. Capex overheads - total (deleted)</t>
  </si>
  <si>
    <t>4b. Capex overheads - Margins (deleted)</t>
  </si>
  <si>
    <t>7a. Maintenance overhead -total (deleted)</t>
  </si>
  <si>
    <t>7b. Maintenance  ohead - margin (deleted)</t>
  </si>
  <si>
    <t>9a. Operating Oheads (T) (deleted)</t>
  </si>
  <si>
    <t>9b. Operating Oheads (M) (deleted)</t>
  </si>
  <si>
    <t>10. Overheads Allocation (deleted)</t>
  </si>
  <si>
    <t>11. Total Overheads (deleted)</t>
  </si>
  <si>
    <t>12. Cost categories (deleted)</t>
  </si>
  <si>
    <t>Reconciliation (deleted)</t>
  </si>
  <si>
    <t>Amendments made on 6 August 2014.</t>
  </si>
  <si>
    <t>Three phase direct connected</t>
  </si>
  <si>
    <t>Three phase current transformer connected</t>
  </si>
  <si>
    <t xml:space="preserve">· For the current regulatory control period (CY2011 to CY2015), JEN proposed—and the AER allowed in its final decision—a diminishing value method for estimating tax depreciation. </t>
  </si>
  <si>
    <t xml:space="preserve">· The JEN’s taxation asset base (TAB) includes asset classes created and maintained by the Essential Services Commission (ESC) upon privatisation, and are used to roll-forward JEN’s TAB. </t>
  </si>
  <si>
    <t xml:space="preserve">· These compare to the asset classes in Table 1—which mirror the ones within JEN’s regulatory asset base (RAB). </t>
  </si>
  <si>
    <t xml:space="preserve">· For this reason, JEN is unable to include ‘like-for-like’ tax standard lives for the asset classes in Table </t>
  </si>
  <si>
    <t>Notes</t>
  </si>
  <si>
    <t>JEN's explanatory notes:</t>
  </si>
  <si>
    <t>JEN did not incur any profit margins or management fees directly or indirectly from a related party contractor for the regulatory reporting period.</t>
  </si>
  <si>
    <t>Where the disclosures in the RIN template align with the audited statutory financial statements, the figures are sourced from the audited statutory financial statements. Where this is not possible, the figures are sourced from the audited trial balance of those audited statutory financial statements.</t>
  </si>
  <si>
    <t>Depreciation (cell C29)</t>
  </si>
  <si>
    <t>The allocation of accounting depreciation to SCS and other services is based on the depreciation profile as reported in Table 2 of Template 7 in JEN's RIN 2012.</t>
  </si>
  <si>
    <t>Depreciation for AMI is directly sourced from the General Ledger.</t>
  </si>
  <si>
    <t>Audited Statutory Financial Statements (column D)</t>
  </si>
  <si>
    <t>Where is disclosures in the RIN Template align with the audited statutory financial statements, the figures are sourced from the audited financial statements. Where this is not possible, the figures are sourced from the audited trial balance of those audited statutory financial statements.</t>
  </si>
  <si>
    <t>F Factor Revenue</t>
  </si>
  <si>
    <t>F Factor Revenue of 374k has been reported under the SCS category of Distribution Revenue</t>
  </si>
  <si>
    <t>See note 1</t>
  </si>
  <si>
    <t>JEN’s costs associated with performing planned maintenance in zone substations was higher than the allowance due to the timing of maintenance cycles resulting in a higher volume of required work in 2014. The work includes the maintenance of primary and secondary equipment to ensure the safety and reliability of the subtransmission network and compliance with our documented maintenance policies. 
JEN’s higher vegetation control costs were due to changes in ESV regulatory guidelines for vegetation control and timing of when the work commenced. Due to the timing of ESV’s changes, JEN could not cost the impact of the changes in time for the final EDPR submission. JEN had no opportunity to address this matter in the merits review.</t>
  </si>
  <si>
    <t xml:space="preserve">JEN’s costs associated with performing planned maintenance in the zone substations was lower than the allowance due to the timing of maintenance cycles resulting in a lower volume of required work in 2014. The work includes the maintenance of communications equipment to ensure the safety and reliability of the subtransmission network and compliance with our documented maintenance policies. </t>
  </si>
  <si>
    <t xml:space="preserve">JEN reviewed its Emergency Management System &amp; Response in 2010. This reduced JEN’s response time in the field and improved the coordination centre. These improvements led to higher costs in Fault &amp; Emergency of $(1.0)M compared to allowance, but have delivered significant improvements in network response.  </t>
  </si>
  <si>
    <t>JEN's actual costs allocated to this category are associated with DMIA (Demand Management Innovation Allowance). SCADA planned maintenance costs allocated to this category were lower than the allowance.</t>
  </si>
  <si>
    <t>Safety obligations and regulatory compliance, these costs relate to the development of technical standards and policies, maintaining asset records and analysing the performance of the network. The unfavourable variance to allowance is attributable to an increase in safety obligations and regulatory compliance tasks such as Asset incident investigations, Extensive bushfire mitigation plans, Increased customer engagement, Representations in technical committees, Improvement in work practices by introducing operational improvement teams. , preparation of Distribution Annual Planning Reports (DAPR) and Embedded Generation processes.
Loss of Jemena Group synergy benefits from the exit of UED as a client, lost synergy affected Asset Management. While there were reductions in costs due to some staff moving to UED, the costs to JEN increased as the reduction in total costs did not fully offset the increased allocation to JEN of staff working across multiple assets.</t>
  </si>
  <si>
    <t>No other network maintenance costs more than 5 per cent of the total standard control services maintenance costs.</t>
  </si>
  <si>
    <t>JEN has therefore left Table 3 intentionally blank.</t>
  </si>
  <si>
    <t>The control centre allowance of $1.8M is understated and does not reflect the true cost for operating the control room, resulting in overspend of $(1.5)M for CY14. On 1 July 14, the control centre ceased to support UED leading to further losses of synergies for JEN.
$1.4M of the Control Centre's allowance is reported under the Customer Service category and should offset actual costs captured under Network Operating.
The SCADA allowance of $0.2M is understated and does not reflect the true cost for SCADA resulting in overspend of $(1.2)M for CY14.
Asset regulatory compliance, since 2009 there have been significant increases in regulatory and compliance requirements which have contributed to the increase in compliance costs.  
In CY13 changes were made to the Code of Practice resulting in reviews, refresh and reprint of the code of practice and/ or Health and Safety manuals to reflect the changes. This was completed in CY14 over several months by a number of employees. Examples of affected manuals include JEN Live Line Manual, Electricity Safe Work Method Statements and JEN Switchgear Manual.
Other compliance related activities include ESV Guidelines, Participation in ESMS / ESV reviews and audits, Incident and Accident investigations and Industry and regulator forums.</t>
  </si>
  <si>
    <t>Corporate Costs</t>
  </si>
  <si>
    <t>No cost item more than 5% of standard operating costs can be identified.</t>
  </si>
  <si>
    <t>No non recurrent cost item more than 5% of standard operating costs can be identified.</t>
  </si>
  <si>
    <t>JEN has therefore left Table 4 intentionally blank.</t>
  </si>
  <si>
    <t>JEN made Avoided TUOS payment to only Somerton Power Station.</t>
  </si>
  <si>
    <t>For the purpose of populating Template 13, JEN counts Somerton Power Station as one project.</t>
  </si>
  <si>
    <t>Joint use of poles &amp; security beams</t>
  </si>
  <si>
    <t>There is no change in JEN's capitalisation policy.</t>
  </si>
  <si>
    <t>Table 2 is therefore not applicable and JEN has therefore left Table 2 intentionally blank.</t>
  </si>
  <si>
    <t>Premium Solar Feed-in Tariff Scheme</t>
  </si>
  <si>
    <t>Cost is recovered through Tarriffs</t>
  </si>
  <si>
    <t>Transitional Feed-in Tariff Scheme</t>
  </si>
  <si>
    <t>Cost is recovered through Tariffs</t>
  </si>
  <si>
    <t>Impact of the Energy Portal on Customers' Consumption Habits</t>
  </si>
  <si>
    <t>Demand Response Field Trial - Phase 1</t>
  </si>
  <si>
    <t>There is no change in JEN's accounting policies.</t>
  </si>
  <si>
    <t>JEN has therefore left the Table 1 blank.</t>
  </si>
  <si>
    <t xml:space="preserve">Table 1: </t>
  </si>
  <si>
    <t>JEN has not included its transactions with AusNet as the prices of these transactions are regulated (e.g. cross boundary charges and transmission charges).</t>
  </si>
  <si>
    <t>ESMS</t>
  </si>
  <si>
    <t>Bushfire</t>
  </si>
  <si>
    <t>Distribution Transformer Height Rectification</t>
  </si>
  <si>
    <t xml:space="preserve">Vibration Dampers </t>
  </si>
  <si>
    <t>Armour Rods</t>
  </si>
  <si>
    <t>Zone Substation Earth Grid replacements</t>
  </si>
  <si>
    <t>Trial of Neutral Condition Monitor</t>
  </si>
  <si>
    <t>Non-preferred services are upgraded to current standards as a proactive replacement program and in conjunction with other work such as network augmentation, pole replacement, reconductoring and asset relocation</t>
  </si>
  <si>
    <t>As with other non-preferred services particular attention is paid to services that are below regulated heights and are prioritised based on the classification of the road and the height of the service at the kerb, point of attachment and centre of the road.</t>
  </si>
  <si>
    <t>Remove out-of-service public lighting switchwire to eliminate hazards to line workers and the general public.</t>
  </si>
  <si>
    <t>Convert existing Single Wire Earth Return (SWER) lines into 3-phase distribution network to improve sensitivity of electrical protection .</t>
  </si>
  <si>
    <t>A GFN is a Ground Fault Neutraliser, also known as Rapid Earth Fault Current Limiter (REFCL), which is installed inside a zone substation and has the purpose of limiting earth fault current and reducing bushfire ignition risk.</t>
  </si>
  <si>
    <t>Replace deteriorated pole top structures to reduce the risk of pole top fire ignition. The distribution feeders that have been targeted for pole fire mitigation were identified from detailed engineering analysis.</t>
  </si>
  <si>
    <t>The asset inspection program makes an assessment of the serviceability of crossarms based on condition.  Crossarms are replaced when they are deemed to reach the end of their service life.</t>
  </si>
  <si>
    <t xml:space="preserve">Poles are replaced when they have reached the end of their service life and are unsuitable for staking.  </t>
  </si>
  <si>
    <t>The pole inspection program uses a technical measurement procedure to determine the serviceability of wood poles. Poles are staked to reinforce their strength if their condition has deteriorated but could remain in service after reinforcement.</t>
  </si>
  <si>
    <t>Replace undersized poles which could not be reinforced by staking as these poles have sub-standard strength (typically 5kN or less) and have a history of failure in severe wind storms.</t>
  </si>
  <si>
    <t>Reinforce undersized poles by staking as these poles have sub-standard strength (typically 5kN or less) and have a history of failure in severe wind storms.</t>
  </si>
  <si>
    <t xml:space="preserve">Replace overhead conductors in the HBRA based on condition. </t>
  </si>
  <si>
    <t>Replace overhead services where it is not economical or feasible to cut back the vegetation to meet the new Electricity Safety (Electric Line Clearance) Regulations 2010.</t>
  </si>
  <si>
    <t>Underground overhead services where it is not economical or feasible to cut back the vegetation to meet the new Electricity Safety (Electric Line Clearance) Regulations 2010.</t>
  </si>
  <si>
    <t>-</t>
  </si>
  <si>
    <t>To modify mounting arrangement to ensure the pole top distribution transformer heights meet code requirements.</t>
  </si>
  <si>
    <t>To install Vibration Dampers in the Hazardous Bushfire Risk Area (HBRA). This is an ESV directive from the Bushfire Royal Commission recommendation.</t>
  </si>
  <si>
    <t>To install Armour Rods in the Hazardous Bushfire Risk Area (HBRA). This is an ESV directive from the Bushfire Royal Commission recommendation.</t>
  </si>
  <si>
    <t>To identify, test and replace zone substation earth grids to ensure they meet safety requirements.</t>
  </si>
  <si>
    <t>AER approved an opex step change for the trial of neutral condition monitors. JEN has instead invested in a capex program "Customer Supply Monitoring" (CSM) to provide neutral condition monitoring.</t>
  </si>
  <si>
    <t>This program replaces overhead services based on condition. The cost is allocated to "Services" asset group.</t>
  </si>
  <si>
    <t>This is a program to replace overhead services based on code height requirements. The cost is allocated to "Services" asset group.</t>
  </si>
  <si>
    <t>This is a dedicated project to remove the public lighting switchwire. This project has been reclassified to Opex and is not allocated to an asset group.</t>
  </si>
  <si>
    <t xml:space="preserve">This is a dedicated project to replace existing Single Wire Earth Return (SWER) lines with 3-phase conductor. The cost is allocated to "Conductor" asset group. </t>
  </si>
  <si>
    <t xml:space="preserve">This is a dedicated project to install GFN in zone substations supplying into the Hazardous Bushfire Risk Area (HBRA). The cost is allocated to "Zone - Other assets" asset group. </t>
  </si>
  <si>
    <t>This is a dedicated program to replace pole top structures based on condition of pole tops. The cost is allocated to the "Pole Top Structures" asset group</t>
  </si>
  <si>
    <t>This is an inspection driven program to replace pole top structures based on condition. The cost is allocated to the "Pole Top Structures" asset group</t>
  </si>
  <si>
    <t>This is an inspection and test driven program to replace poles based on the findings. The cost is allocated to the "Poles" asset group.</t>
  </si>
  <si>
    <t>This is an inspection and test driven program to stake poles based on the findings. The cost is allocated to the "Poles" asset group and sub-group of "Staked Poles".</t>
  </si>
  <si>
    <t>This is a dedicated program to identify and replace undersized poles if not suitable for staking. The cost is allocated to the "Poles" asset group.</t>
  </si>
  <si>
    <t>This is a dedicated program to identify and stake undersized poles if suitable. The cost is allocated to the "Poles" asset group and sub-group of "Staked Poles".</t>
  </si>
  <si>
    <t>This is a dedicated program to replace overhead conductor in the HBRA based on condition. The cost is allocated to the "conductor" asset group.</t>
  </si>
  <si>
    <t>This is a dedicated program to replace overhead services where it is not economical or feasible to cut back the vegetation to meet code requirements. The cost is allocated to "Services" asset group.</t>
  </si>
  <si>
    <t>This is a dedicated program to replace overhead services with underground services where it is not economical or feasible to cut back the vegetation to meet code requirements. The cost is allocated to "Service"s asset group.</t>
  </si>
  <si>
    <t>JEN did not propose replacement of SWER with ABC/underground cabling.</t>
  </si>
  <si>
    <t>JEN did not propose replacement of 22kV distribution feeders with ABC/underground cabling.</t>
  </si>
  <si>
    <t>This is a dedicated program to ensure the pole top distribution transformer heights meet code requirements  . The cost is allocated to the "Distribution Others" asset group.</t>
  </si>
  <si>
    <t>This is a dedicated program to install Vibration Dampers in the Hazardous Bushfire Risk Area (HBRA).  The cost is allocated to "Conductor" asset group.</t>
  </si>
  <si>
    <t>This is a dedicated program to install Armour Rods in the Hazardous Bushfire Risk Area (HBRA).  The cost is allocated to "Conductor" asset group.</t>
  </si>
  <si>
    <t xml:space="preserve">This is a dedicated program to identify, test and replace zone substation earth grids. The cost is allocated to "Zone-Other Assets" asset group. </t>
  </si>
  <si>
    <t>This is a project to trial the use of the smart meter to monitor the condition of the services line. The cost is allocated to "Others" asset group.</t>
  </si>
  <si>
    <t>Vibration Dampers</t>
  </si>
  <si>
    <t>no. of spans</t>
  </si>
  <si>
    <t>no. of sets</t>
  </si>
  <si>
    <t>JEN has completed the program ahead of schedule. All SWER has been removed from the JEN network as of February 2013.</t>
  </si>
  <si>
    <t>JEN plans to complete a trial installation of a REFCL (Rapid Earth Fault Current Limiter) in this 5-year period. Cost incurred in 2014 is associated with detailed design and scoping of available technology.</t>
  </si>
  <si>
    <t xml:space="preserve">JEN is ahead of target with conductor replacement program for the 4 year period (2011 to 2014). </t>
  </si>
  <si>
    <t>This is an ESV directive which was a part of the Victorian Bushfires Royal Commission recommendation. This directive was given post Revised EDPR submission. This program is on target to be completed in 2015.</t>
  </si>
  <si>
    <t>no. of Distribution Transformers</t>
  </si>
  <si>
    <t>no. of Zone Substation</t>
  </si>
  <si>
    <t>no. of customers</t>
  </si>
  <si>
    <t>JEN has replaced 6,201 non-preferred services in 2014. JEN has identified the specific services that will be targeted for replacement and is well advanced with the associated works planning in order to achieve the obligation over the 5 year period.</t>
  </si>
  <si>
    <t>JEN has replaced 1,230 non-preferred services due to height in 2014. JEN has achieved the targeted volume of work supported by ESV for the 2011-15 period.</t>
  </si>
  <si>
    <t>JEN has achieved the targeted volume of work supported by ESV for the 2011-15 period.</t>
  </si>
  <si>
    <t>JEN identified and replaced 823 crossarms/insulator sets in the targeted pole fire mitigation area in 2014. JEN is on target to achieve the 5 year target.</t>
  </si>
  <si>
    <t xml:space="preserve">JEN is on track to deliver the AER's approved volume in the 5-year period. In 2014 JEN continued to inspect assets in accordance with the Asset Inspection Manual and replace crossarms based on condition. The number of crossarms replaced due to age and condition can be initiated by network augmentation activities and is not limited to asset replacement activities. </t>
  </si>
  <si>
    <t xml:space="preserve">JEN has achieved the targeted volume of work supported by ESV for the 2011-15 period. In 2014 JEN continued to inspect assets in accordance with the Asset Inspection Manual and replace poles based on condition. The number of poles replaced due to age and condition can be initiated by network augmentation activities and is not limited to asset replacement activities. </t>
  </si>
  <si>
    <t xml:space="preserve">JEN has achieved the targeted volume of work supported by ESV for the 2011-15 period. In 2014 JEN continued to inspect assets in accordance with the Asset Inspection Manual and to stake poles based on condition. </t>
  </si>
  <si>
    <t>In 2014, JEN replaced 247 undersized poles and performed the necessary design for the replacement of additional undersized poles. The design has identified a higher number of undersized poles being suitable for staking, therefore reducing the number of poles that will be replaced in 2015. When the total volume of undersized poles that have been replaced and staked is considered, the two programs to address undersized poles ison target.</t>
  </si>
  <si>
    <t>This activity is focussed on achieving compliance to the 2010 Electric Line Clearance Regulations.  Under this activity category it was identified that the bulk of work was required on LV mains.  As such, in 2014, JEN has relocated 19 services and have also replaced 28 spans of LV open wire conductor with LV ABC, replaced 5 distribution poles, installed 8 service poles and offset crossarms on 3 bays.</t>
  </si>
  <si>
    <t xml:space="preserve">In 2014 JEN completed the works described above. There has not been a requirement to underground any services in order to achieve compliance. </t>
  </si>
  <si>
    <t>The AER has not explicitly provided for this program of works in its final determination</t>
  </si>
  <si>
    <t>JEN has not progressed this project in 2014 due to inability to source a commercial product for the trial.</t>
  </si>
  <si>
    <t xml:space="preserve">The construction work commenced in late December 2012 and was completed in 2013. </t>
  </si>
  <si>
    <t xml:space="preserve">JEN is ahead of target with the conductor replacement program for the 4 year period (2011 to 2014). </t>
  </si>
  <si>
    <t>This is an ESV directive which was a part of the Victorian Bushfires Royal Commission recommendation. This directive was given post Revised EDPR submission.  The cost for Vibration Dampers and Armour Rods are collected as one project, JEN is unable to separate these costs.</t>
  </si>
  <si>
    <t>JEN has replaced a total of 7,431 non-preferred services in 2014, which is ahead of a forecast volume of 6,000, and thus the cost of the program is greater than the expected expenditure. The significant variance is a result of the unit rate being higher than the allowance.</t>
  </si>
  <si>
    <t>JEN is unable to report on the actual cost (and volumes) for this item separately in 2014 as the data is not collected separately. The cost is included in the above item.</t>
  </si>
  <si>
    <t>JEN commenced the first year of the targeted removal program in 2012 as planned and  the program continued throughout 2013 and 2014. The cost is higher than forecast as a result of the higher volume being completed. The program is completed for the 2011-15 period.</t>
  </si>
  <si>
    <t>JEN identified and replaced 823 crossarms/insulator sets in the targeted pole fire mitigation area in 2014 compared with a target of 567. JEN is on track to meet its 5 year target.</t>
  </si>
  <si>
    <t>In 2014 JEN continued to inspect assets in accordance with the Asset Inspection Manual and replace crossarms based on condition. The number of crossarms replaced due to age and condition can be initiated by network augmentation activities and is not limited to asset replacement activities. Replacing crossarms as part of a network augmentation project will result in the cost of the crossarm replacement being captured as part of the network augmentation project and is unable to be separately identified. Therefore, the total expenditure shown is not representative of the replacement volume shown above.</t>
  </si>
  <si>
    <t>JEN identified 447 poles that required replacement in 2014 compared with a seasonalised forecast of 259 poles. The actual unit rate was higher than the allowance. The number of poles replaced due to age and condition can be initiated by network augmentation activities and is not limited to asset replacement activities. Replacing poles as part of a network augmentation project will result in the cost of the pole replacement being captured as part of the network augmentation project and is unable to be separately identified. Therefore, the total expenditure shown is not representative of the replacement volume shown above.</t>
  </si>
  <si>
    <t>JEN identified and staked 662 poles in 2014 compared with a seasonalised forecast of 223 poles. The actual unit rate was higher than the allowance.</t>
  </si>
  <si>
    <t xml:space="preserve">In 2014, JEN replaced 247 undersized poles and performed the necessary design for the replacement of additional undersized poles. The design has identified a higher number of undersized poles being suitable for staking, therefore reducing the cost of poles that will be replaced in 2015. </t>
  </si>
  <si>
    <t>In 2014, JEN staked 753 undersized poles compared to a target of 220. A portion of the cost incurred in 2014 was due to undersized poles that were staked in late 2013.</t>
  </si>
  <si>
    <t>As per Table 4</t>
  </si>
  <si>
    <t>As per Table 5</t>
  </si>
  <si>
    <t>not available]</t>
  </si>
  <si>
    <t>Construction work was completed in 2013. No cost has been incurred in 2014.</t>
  </si>
  <si>
    <t>No actual unit rate. Construction work is planned to commence in 2015.</t>
  </si>
  <si>
    <t>The actual unit rate is the total project cost of conductor replacement, inclusive of the cost of pole top structures that require replacement at the time. The unit rate will vary depending on the complexity of the specific project and the length of the conductor replacement. Higher proportion of longer length projects has been experienced in 2014 resulting in more efficient project delivery.</t>
  </si>
  <si>
    <t>This is an ESV directive which was a part of the Victorian Bushfires Royal Commission recommendation. This directive was given post Revised EDPR submission. Given that the cost for Vibration Dampers and Armour Rods are collected as one project, JEN is unable to provide a separate unit cost. The unit cost is impacted by the complexity of the works at each site, and also practical factors such as access to the pole, whether traffic management is required and whether or not sites are in a concentrated area of the network.</t>
  </si>
  <si>
    <t>This is an ESV directive which was a part of the Victorian Bushfires Royal Commission recommendation. This directive was given post Revised EDPR submission. Given that the cost for Vibration Dampers and Armour Rods are collected as one project, JEN is unable to provide a separate unit cost.</t>
  </si>
  <si>
    <t>Not Applicable</t>
  </si>
  <si>
    <t xml:space="preserve">This unit rate is the average rate to replace services. JEN is unable to report on the unit rates separately for this category and replacements due to height in 2014 as the data is not collected separately. </t>
  </si>
  <si>
    <t>The unit rate has remained consistent with previous years. The unit rate is higher than forecast because the project cost includes the surveying of the network to identify the switchwire locations.</t>
  </si>
  <si>
    <t>The actual unit rate varies depending on the proportion of complex pole top structures that were completed in 2014.</t>
  </si>
  <si>
    <t>The number of crossarms replaced due to age and condition can be initiated by network augmentation activities and is not limited to asset replacement activities. Replacing crossarms as part of a network augmentation project will result in the cost of the crossarm replacement being captured as part of the network augmentation project and is unable to be separately identified. Therefore, the actual unit cost shown is based on detailed examination of a number of replacement work orders undertaken in 2014.
The actual unit rate will vary depending on the ratio of subtransmission, high voltage and low voltage crossarms that require replacement. This means that if there is a high proportion of complex pole top structures, the unit rate will be higher than forecast.</t>
  </si>
  <si>
    <t>The number of poles replaced due to age and condition can be initiated by network augmentation activities and is not limited to asset replacement activities. Replacing poles as part of a network augmentation project will result in the cost of the pole replacement being captured as part of the network augmentation project and is unable to be separately identified. Therefore, the actual unit cost shown is based on detailed examination of a number of replacement work orders undertaken in 2014. The actual unit rate will vary depending on the ratio of subtransmission, high voltage, low voltage and public lighting poles that require replacement. This means that if there is a high proportion of complex poles, particularly high voltage, the unit rate will be higher than forecast.</t>
  </si>
  <si>
    <t>The actual unit rate will vary depending on the strength of the poles and this, in general is related to the ratio of subtransmission, high voltage, low voltage and public lighting poles that require staking. This means that if there is a higher than forecast proportion of high voltage poles to be staked then the unit rate will be higher than forecast. Higher proportion of high voltage poles has been staked in 2014.</t>
  </si>
  <si>
    <t>The actual unit rate will vary depending on the ratio of subtransmission, high voltage, low voltage and public lighting poles that require replacement. This means that if there is a high proportion of complex poles, particularly high voltage, the unit rate will be higher than forecast.</t>
  </si>
  <si>
    <t>The actual unit rate will vary depending on the strength of the poles and this, in general is related to the ratio of subtransmission, high voltage, low voltage and public lighting poles that require staking. This means that if there is a higher than forecast proportion of high voltage poles to be staked then the unit rate will be higher than forecast.
In the earlier years of the regulatory period, JEN addressed the higher-risk HV &amp; ST poles, and thus in 2014 has addressed a higher number of LV poles which has contributed to the lower unit rate.</t>
  </si>
  <si>
    <t>To ensure compliance it has been necessary for JEN to relocate and replace assets other than overhead services. In 2014, JEN has relocated 19 services and have also replaced 28 spans of LV open wire conductor with LV ABC, replaced 5 distribution poles, installed 8 service poles and offset crossarms on 3 bays. The relocation and replacement work will continue throughout 2015.</t>
  </si>
  <si>
    <t>JEN included the costs for the program in its revised proposal (July 2010), however the 2011-15 Distribution Determination did not allow for expenditure. However, JEN has proceeded to carry out works in compliance with the Safety Regulations.</t>
  </si>
  <si>
    <t>The actual unit rate will vary depending on the degree of complexity associated with the works required to achieve the earth grid requirements. This unit rate is based on average cost per work site performed during 2014.</t>
  </si>
  <si>
    <t xml:space="preserve">no. of spans </t>
  </si>
  <si>
    <t>As per Table 3</t>
  </si>
  <si>
    <t>As per Table 2</t>
  </si>
  <si>
    <t>Joint Use of Poles</t>
  </si>
  <si>
    <t>No</t>
  </si>
  <si>
    <t>No apportionment is required as revenue is collected directly against this line item.</t>
  </si>
  <si>
    <t>Security Beam</t>
  </si>
  <si>
    <t>Residential - General Purpose</t>
  </si>
  <si>
    <t>Residential - Flexible</t>
  </si>
  <si>
    <t>Residential - Time of Use Interval Meter</t>
  </si>
  <si>
    <t>Residential - TOU</t>
  </si>
  <si>
    <t>Residential - Off Peak Only</t>
  </si>
  <si>
    <t>Small Business - General Purpose</t>
  </si>
  <si>
    <t>Small Business - TOU Weekdays</t>
  </si>
  <si>
    <t>Small Business - TOU Weekdays Demand</t>
  </si>
  <si>
    <t>Small Business - TOU Extended</t>
  </si>
  <si>
    <t>Small Business - TOU Extended Demand</t>
  </si>
  <si>
    <t>Small Business - Unmetered Supply</t>
  </si>
  <si>
    <t>Large Business - LV 0.4 - 0.8  GWh</t>
  </si>
  <si>
    <t>Large Business – LVEN Annual Consumption &lt;= 0.8 GWh</t>
  </si>
  <si>
    <t>Large Business - LV  0.8+ - 2.2  GWh</t>
  </si>
  <si>
    <t>Large Business - LVEN 0.8+ - 2.2 GWh</t>
  </si>
  <si>
    <t>Large Business - LV  2.2+ - 6.0  GWh</t>
  </si>
  <si>
    <t>Large Business - LVEN 2.2+  GWh</t>
  </si>
  <si>
    <t>Large Business - LVMS 2.2+ - 6.0  GWh</t>
  </si>
  <si>
    <t>Large Business - LV 6.0+ GWh</t>
  </si>
  <si>
    <t>Large Business - LVMS 6.0+ GWh</t>
  </si>
  <si>
    <t>Large Business - HV</t>
  </si>
  <si>
    <t>Large Business – HVEN</t>
  </si>
  <si>
    <t>Large Business - HVRF</t>
  </si>
  <si>
    <t>Large Business - HV Ann Cons &gt;= 55GWh</t>
  </si>
  <si>
    <t>Large Business - Subtransmission</t>
  </si>
  <si>
    <t>Large Business - Subtransmission MA</t>
  </si>
  <si>
    <t>Large Business - Subtransmission EG</t>
  </si>
  <si>
    <t>AEMO Charges 2014</t>
  </si>
  <si>
    <t>Prescribed Services charge</t>
  </si>
  <si>
    <t>Excluded Services charge</t>
  </si>
  <si>
    <t>Somerton Power Station</t>
  </si>
  <si>
    <t xml:space="preserve">Large Business - LVEN 2.2+ </t>
  </si>
  <si>
    <t>[C-I-C Jemena Asset Management costs are inclusive of the Zinfra Contracting Pty Ltd Group margins ($241,451 Opex; $2,759,197.07 Capex).]</t>
  </si>
  <si>
    <t xml:space="preserve">Unit rate information (both AER determination and actual) is confidential to JEN because public disclosure could jeopardise JEN’s </t>
  </si>
  <si>
    <t>commercial position in future negotiations with prospective service providers.  This applies to all unit rate data.</t>
  </si>
  <si>
    <t>JEN explanatory note:</t>
  </si>
  <si>
    <t>The quantum of overheads and margins paid by JEN to it's related parties and external service providers is confidential to JEN because public disclosure</t>
  </si>
  <si>
    <t>could jeopardise JEN's commerical position in future negotiations with prospective service providers.  This applies to all margin and overhead data.</t>
  </si>
  <si>
    <t>]</t>
  </si>
  <si>
    <t>82 064 651 083</t>
  </si>
  <si>
    <t>321 Ferntree Gully Road</t>
  </si>
  <si>
    <t>Mt Waverley</t>
  </si>
  <si>
    <t>VIC</t>
  </si>
  <si>
    <t>Matthew Serpell</t>
  </si>
  <si>
    <t>(03) 8544 9814</t>
  </si>
  <si>
    <t>matthew.serpell@jemena.com.au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</si>
</sst>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_-* #,##0_-;\-* #,##0_-;_-* &quot;-&quot;??_-;_-@_-"/>
    <numFmt numFmtId="173" formatCode="_-* #,##0.000_-;\-* #,##0.000_-;_-* &quot;-&quot;??_-;_-@_-"/>
    <numFmt numFmtId="174" formatCode="#,##0;\(#,##0\)"/>
    <numFmt numFmtId="175" formatCode="0.0%"/>
    <numFmt numFmtId="176" formatCode="_(#,##0_);\(#,##0\);_(&quot;-&quot;_)"/>
    <numFmt numFmtId="177" formatCode="&quot;[C-I-C&quot;\ #,###.##"/>
    <numFmt numFmtId="178" formatCode="&quot;[C-I-C&quot;\ #,###.###"/>
    <numFmt numFmtId="179" formatCode="#,##0&quot;]&quot;"/>
    <numFmt numFmtId="180" formatCode="&quot;[C-I-C&quot;\ #,###.###&quot;]&quot;"/>
    <numFmt numFmtId="181" formatCode="&quot;[C-I-C&quot;\ #,###.##&quot;]&quot;"/>
    <numFmt numFmtId="182" formatCode="&quot;[C-I-C&quot;\ #,###"/>
    <numFmt numFmtId="183" formatCode="###,###&quot;]&quot;"/>
    <numFmt numFmtId="184" formatCode="&quot;[C-I-C &quot;###,###\];"/>
  </numFmts>
  <fonts count="9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16"/>
      <color indexed="10"/>
      <name val="Arial"/>
      <family val="2"/>
    </font>
    <font>
      <sz val="12"/>
      <color indexed="9"/>
      <name val="Arial"/>
      <family val="2"/>
    </font>
    <font>
      <b/>
      <sz val="16"/>
      <color indexed="51"/>
      <name val="Arial"/>
      <family val="2"/>
    </font>
    <font>
      <b/>
      <sz val="22"/>
      <name val="Arial"/>
      <family val="2"/>
    </font>
    <font>
      <sz val="12"/>
      <color indexed="10"/>
      <name val="Arial"/>
      <family val="2"/>
    </font>
    <font>
      <b/>
      <sz val="9"/>
      <color indexed="9"/>
      <name val="Arial"/>
      <family val="2"/>
    </font>
    <font>
      <b/>
      <i/>
      <sz val="10"/>
      <color indexed="9"/>
      <name val="Arial"/>
      <family val="2"/>
    </font>
    <font>
      <sz val="10"/>
      <color rgb="FFFF0000"/>
      <name val="Arial"/>
      <family val="2"/>
    </font>
    <font>
      <sz val="10"/>
      <name val="Verdana"/>
      <family val="2"/>
    </font>
    <font>
      <b/>
      <u/>
      <sz val="11"/>
      <name val="Verdana"/>
      <family val="2"/>
    </font>
    <font>
      <sz val="10"/>
      <name val="Verdana"/>
      <family val="2"/>
    </font>
    <font>
      <b/>
      <sz val="10"/>
      <name val="Verdana"/>
      <family val="2"/>
    </font>
    <font>
      <i/>
      <sz val="10"/>
      <name val="Arial"/>
      <family val="2"/>
    </font>
    <font>
      <sz val="10"/>
      <color theme="0"/>
      <name val="Arial"/>
      <family val="2"/>
    </font>
    <font>
      <b/>
      <sz val="10"/>
      <color theme="0"/>
      <name val="Arial"/>
      <family val="2"/>
    </font>
    <font>
      <b/>
      <sz val="14"/>
      <color indexed="62"/>
      <name val="Arial"/>
      <family val="2"/>
    </font>
    <font>
      <b/>
      <sz val="16"/>
      <color rgb="FFFF0000"/>
      <name val="Arial"/>
      <family val="2"/>
    </font>
    <font>
      <b/>
      <sz val="10"/>
      <color rgb="FFFFCC00"/>
      <name val="Arial"/>
      <family val="2"/>
    </font>
    <font>
      <sz val="10"/>
      <color rgb="FFFFC000"/>
      <name val="Arial"/>
      <family val="2"/>
    </font>
    <font>
      <sz val="10"/>
      <color theme="1"/>
      <name val="Arial"/>
      <family val="2"/>
    </font>
    <font>
      <sz val="11"/>
      <color theme="1"/>
      <name val="Arial"/>
      <family val="2"/>
    </font>
    <font>
      <sz val="10"/>
      <color rgb="FF000000"/>
      <name val="Arial"/>
      <family val="2"/>
    </font>
    <font>
      <sz val="14"/>
      <name val="Arial"/>
      <family val="2"/>
    </font>
    <font>
      <b/>
      <sz val="10"/>
      <color theme="0"/>
      <name val="Cambria"/>
      <family val="1"/>
    </font>
    <font>
      <i/>
      <sz val="10"/>
      <color theme="0"/>
      <name val="Cambria"/>
      <family val="1"/>
    </font>
    <font>
      <sz val="10"/>
      <color theme="0"/>
      <name val="Cambria"/>
      <family val="1"/>
    </font>
    <font>
      <sz val="8"/>
      <color theme="0"/>
      <name val="Cambria"/>
      <family val="1"/>
    </font>
    <font>
      <sz val="10"/>
      <color theme="0"/>
      <name val="Verdana"/>
      <family val="2"/>
    </font>
    <font>
      <sz val="10"/>
      <name val="Arial"/>
      <family val="2"/>
    </font>
    <font>
      <sz val="10"/>
      <name val="Arial"/>
      <family val="2"/>
    </font>
    <font>
      <b/>
      <sz val="12"/>
      <color rgb="FFFFCC00"/>
      <name val="Arial"/>
      <family val="2"/>
    </font>
    <font>
      <b/>
      <sz val="8"/>
      <color rgb="FFFFCC00"/>
      <name val="Arial"/>
      <family val="2"/>
    </font>
    <font>
      <b/>
      <sz val="8"/>
      <color indexed="81"/>
      <name val="Tahoma"/>
      <family val="2"/>
    </font>
    <font>
      <sz val="8"/>
      <color indexed="81"/>
      <name val="Tahoma"/>
      <family val="2"/>
    </font>
    <font>
      <u/>
      <sz val="10"/>
      <color theme="10"/>
      <name val="Arial"/>
      <family val="2"/>
    </font>
    <font>
      <u/>
      <sz val="11"/>
      <color theme="10"/>
      <name val="Calibri"/>
      <family val="2"/>
      <scheme val="minor"/>
    </font>
    <font>
      <sz val="16"/>
      <name val="Arial"/>
      <family val="2"/>
    </font>
    <font>
      <sz val="10"/>
      <name val="Calibri"/>
      <family val="2"/>
    </font>
    <font>
      <b/>
      <sz val="10"/>
      <color rgb="FFFFFF00"/>
      <name val="Arial"/>
      <family val="2"/>
    </font>
  </fonts>
  <fills count="3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indexed="6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333399"/>
        <bgColor indexed="64"/>
      </patternFill>
    </fill>
    <fill>
      <patternFill patternType="solid">
        <fgColor theme="1"/>
        <bgColor indexed="64"/>
      </patternFill>
    </fill>
    <fill>
      <patternFill patternType="solid">
        <fgColor theme="0" tint="-0.14999847407452621"/>
        <bgColor indexed="64"/>
      </patternFill>
    </fill>
    <fill>
      <patternFill patternType="solid">
        <fgColor rgb="FFFABF8F"/>
        <bgColor indexed="64"/>
      </patternFill>
    </fill>
    <fill>
      <patternFill patternType="solid">
        <fgColor rgb="FFB2A1C7"/>
        <bgColor indexed="64"/>
      </patternFill>
    </fill>
    <fill>
      <patternFill patternType="solid">
        <fgColor rgb="FFEAEAEA"/>
        <bgColor indexed="64"/>
      </patternFill>
    </fill>
    <fill>
      <patternFill patternType="solid">
        <fgColor theme="0" tint="-0.249977111117893"/>
        <bgColor indexed="64"/>
      </patternFill>
    </fill>
    <fill>
      <patternFill patternType="solid">
        <fgColor rgb="FFFFFF00"/>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18"/>
      </left>
      <right style="medium">
        <color indexed="18"/>
      </right>
      <top style="medium">
        <color indexed="18"/>
      </top>
      <bottom style="medium">
        <color indexed="18"/>
      </bottom>
      <diagonal/>
    </border>
  </borders>
  <cellStyleXfs count="180">
    <xf numFmtId="0" fontId="0"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6" fontId="10"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4" borderId="1" applyNumberFormat="0" applyAlignment="0" applyProtection="0"/>
    <xf numFmtId="166" fontId="6" fillId="18" borderId="0" applyFont="0" applyBorder="0" applyAlignment="0">
      <alignment horizontal="right"/>
      <protection locked="0"/>
    </xf>
    <xf numFmtId="165" fontId="10" fillId="19" borderId="0" applyFont="0" applyBorder="0">
      <alignment horizontal="right"/>
      <protection locked="0"/>
    </xf>
    <xf numFmtId="166" fontId="10"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2" borderId="0"/>
    <xf numFmtId="0" fontId="6" fillId="2" borderId="0"/>
    <xf numFmtId="0" fontId="6" fillId="2" borderId="0"/>
    <xf numFmtId="0" fontId="6" fillId="2" borderId="0"/>
    <xf numFmtId="0" fontId="6" fillId="2" borderId="0"/>
    <xf numFmtId="0" fontId="6" fillId="2" borderId="0"/>
    <xf numFmtId="0" fontId="6" fillId="0" borderId="0"/>
    <xf numFmtId="0" fontId="6" fillId="0" borderId="0" applyFill="0"/>
    <xf numFmtId="0" fontId="6" fillId="0" borderId="0"/>
    <xf numFmtId="0" fontId="6" fillId="0" borderId="0"/>
    <xf numFmtId="0" fontId="6" fillId="0" borderId="0" applyFill="0"/>
    <xf numFmtId="0" fontId="10" fillId="5" borderId="7" applyNumberFormat="0" applyFont="0" applyAlignment="0" applyProtection="0"/>
    <xf numFmtId="0" fontId="22" fillId="6" borderId="8" applyNumberFormat="0" applyAlignment="0" applyProtection="0"/>
    <xf numFmtId="0" fontId="6"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61" fillId="0" borderId="0"/>
    <xf numFmtId="0" fontId="10" fillId="0" borderId="0"/>
    <xf numFmtId="0" fontId="10" fillId="0" borderId="0"/>
    <xf numFmtId="164" fontId="63" fillId="0" borderId="0" applyFont="0" applyFill="0" applyBorder="0" applyAlignment="0" applyProtection="0"/>
    <xf numFmtId="164" fontId="63" fillId="0" borderId="0" applyFont="0" applyFill="0" applyBorder="0" applyAlignment="0" applyProtection="0"/>
    <xf numFmtId="0" fontId="6" fillId="2" borderId="0"/>
    <xf numFmtId="0" fontId="6" fillId="2" borderId="0"/>
    <xf numFmtId="0" fontId="6" fillId="0" borderId="0"/>
    <xf numFmtId="0" fontId="6" fillId="0" borderId="0"/>
    <xf numFmtId="0" fontId="5" fillId="0" borderId="0"/>
    <xf numFmtId="0" fontId="6" fillId="0" borderId="0"/>
    <xf numFmtId="0" fontId="6" fillId="2" borderId="0"/>
    <xf numFmtId="9" fontId="4" fillId="0" borderId="0" applyFont="0" applyFill="0" applyBorder="0" applyAlignment="0" applyProtection="0"/>
    <xf numFmtId="43" fontId="6" fillId="0" borderId="0" applyFont="0" applyFill="0" applyBorder="0" applyAlignment="0" applyProtection="0"/>
    <xf numFmtId="0" fontId="6" fillId="0" borderId="0"/>
    <xf numFmtId="0" fontId="6" fillId="0" borderId="0" applyProtection="0"/>
    <xf numFmtId="0" fontId="6" fillId="0" borderId="0"/>
    <xf numFmtId="0" fontId="6" fillId="0" borderId="0"/>
    <xf numFmtId="0" fontId="6" fillId="2" borderId="0"/>
    <xf numFmtId="0" fontId="6" fillId="2" borderId="0"/>
    <xf numFmtId="0" fontId="4" fillId="0" borderId="0"/>
    <xf numFmtId="0" fontId="6" fillId="0" borderId="0" applyFill="0"/>
    <xf numFmtId="166" fontId="6" fillId="15" borderId="0" applyNumberFormat="0" applyFont="0" applyBorder="0" applyAlignment="0">
      <alignment horizontal="right"/>
    </xf>
    <xf numFmtId="0" fontId="6" fillId="0" borderId="0"/>
    <xf numFmtId="9" fontId="3" fillId="0" borderId="0" applyFont="0" applyFill="0" applyBorder="0" applyAlignment="0" applyProtection="0"/>
    <xf numFmtId="0" fontId="6" fillId="2" borderId="0"/>
    <xf numFmtId="0" fontId="6" fillId="0" borderId="0"/>
    <xf numFmtId="9" fontId="81" fillId="0" borderId="0" applyFont="0" applyFill="0" applyBorder="0" applyAlignment="0" applyProtection="0"/>
    <xf numFmtId="44" fontId="82" fillId="0" borderId="0" applyFont="0" applyFill="0" applyBorder="0" applyAlignment="0" applyProtection="0"/>
    <xf numFmtId="0" fontId="6"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6" fontId="6"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43" fontId="6" fillId="0" borderId="0" applyFont="0" applyFill="0" applyBorder="0" applyAlignment="0" applyProtection="0"/>
    <xf numFmtId="164" fontId="6" fillId="0" borderId="0" applyFont="0" applyFill="0" applyBorder="0" applyAlignment="0" applyProtection="0"/>
    <xf numFmtId="164" fontId="61" fillId="0" borderId="0" applyFont="0" applyFill="0" applyBorder="0" applyAlignment="0" applyProtection="0"/>
    <xf numFmtId="43" fontId="6" fillId="0" borderId="0" applyFont="0" applyFill="0" applyBorder="0" applyAlignment="0" applyProtection="0"/>
    <xf numFmtId="164" fontId="61"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0" borderId="0" applyNumberFormat="0" applyFill="0" applyBorder="0" applyAlignment="0" applyProtection="0"/>
    <xf numFmtId="0" fontId="19" fillId="4" borderId="1" applyNumberFormat="0" applyAlignment="0" applyProtection="0"/>
    <xf numFmtId="166" fontId="6" fillId="18" borderId="0" applyFont="0" applyBorder="0" applyAlignment="0">
      <alignment horizontal="right"/>
      <protection locked="0"/>
    </xf>
    <xf numFmtId="165" fontId="6" fillId="19" borderId="0" applyFont="0" applyBorder="0">
      <alignment horizontal="right"/>
      <protection locked="0"/>
    </xf>
    <xf numFmtId="165" fontId="6" fillId="19" borderId="0" applyFont="0" applyBorder="0">
      <alignment horizontal="right"/>
      <protection locked="0"/>
    </xf>
    <xf numFmtId="166" fontId="6" fillId="20" borderId="0" applyFont="0" applyBorder="0">
      <alignment horizontal="right"/>
      <protection locked="0"/>
    </xf>
    <xf numFmtId="166" fontId="6"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0" fontId="6" fillId="5" borderId="7" applyNumberFormat="0" applyFont="0" applyAlignment="0" applyProtection="0"/>
    <xf numFmtId="0" fontId="22" fillId="6"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6"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76" fontId="26" fillId="0" borderId="64">
      <alignment horizontal="right" vertical="center"/>
      <protection locked="0"/>
    </xf>
  </cellStyleXfs>
  <cellXfs count="880">
    <xf numFmtId="0" fontId="0" fillId="2" borderId="0" xfId="0"/>
    <xf numFmtId="0" fontId="38" fillId="20" borderId="26" xfId="45" applyFont="1" applyFill="1" applyBorder="1" applyAlignment="1">
      <alignment vertical="center"/>
    </xf>
    <xf numFmtId="0" fontId="38" fillId="2" borderId="0" xfId="45" applyFont="1" applyFill="1" applyBorder="1" applyAlignment="1">
      <alignment vertical="center"/>
    </xf>
    <xf numFmtId="0" fontId="39" fillId="20" borderId="0" xfId="45" applyFont="1" applyFill="1" applyBorder="1" applyAlignment="1">
      <alignment horizontal="center" vertical="center"/>
    </xf>
    <xf numFmtId="0" fontId="39" fillId="20" borderId="26" xfId="45" applyFont="1" applyFill="1" applyBorder="1" applyAlignment="1">
      <alignment vertical="center"/>
    </xf>
    <xf numFmtId="0" fontId="39" fillId="2" borderId="0" xfId="45" applyFont="1" applyFill="1" applyBorder="1" applyAlignment="1">
      <alignment vertical="center"/>
    </xf>
    <xf numFmtId="0" fontId="37" fillId="20" borderId="26" xfId="45" applyFont="1" applyFill="1" applyBorder="1" applyAlignment="1">
      <alignment vertical="center"/>
    </xf>
    <xf numFmtId="0" fontId="37" fillId="2" borderId="0" xfId="45" applyFont="1" applyFill="1" applyBorder="1" applyAlignment="1">
      <alignment vertical="center"/>
    </xf>
    <xf numFmtId="0" fontId="37" fillId="2" borderId="0" xfId="45" applyFont="1" applyAlignment="1">
      <alignment vertical="center"/>
    </xf>
    <xf numFmtId="0" fontId="41" fillId="22" borderId="22" xfId="45" applyFont="1" applyFill="1" applyBorder="1" applyAlignment="1">
      <alignment vertical="center"/>
    </xf>
    <xf numFmtId="0" fontId="28" fillId="22" borderId="24" xfId="45" applyFont="1" applyFill="1" applyBorder="1" applyAlignment="1">
      <alignment vertical="center"/>
    </xf>
    <xf numFmtId="0" fontId="37" fillId="2" borderId="0" xfId="45" applyFont="1" applyFill="1" applyAlignment="1">
      <alignment vertical="center"/>
    </xf>
    <xf numFmtId="0" fontId="41" fillId="22" borderId="25" xfId="45" applyFont="1" applyFill="1" applyBorder="1" applyAlignment="1">
      <alignment vertical="center"/>
    </xf>
    <xf numFmtId="0" fontId="28" fillId="22" borderId="26" xfId="45" applyFont="1" applyFill="1" applyBorder="1" applyAlignment="1">
      <alignment vertical="center"/>
    </xf>
    <xf numFmtId="0" fontId="27" fillId="2" borderId="0" xfId="0" applyFont="1" applyAlignment="1">
      <alignment horizontal="left" vertical="center"/>
    </xf>
    <xf numFmtId="0" fontId="49" fillId="21" borderId="12" xfId="44" applyFont="1" applyFill="1" applyBorder="1" applyAlignment="1">
      <alignment horizontal="center" vertical="center" wrapText="1"/>
    </xf>
    <xf numFmtId="164" fontId="49" fillId="21" borderId="12" xfId="30" applyFont="1" applyFill="1" applyBorder="1" applyAlignment="1">
      <alignment horizontal="center" vertical="center" wrapText="1"/>
    </xf>
    <xf numFmtId="168" fontId="49" fillId="21" borderId="12" xfId="0"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wrapText="1"/>
    </xf>
    <xf numFmtId="2" fontId="49" fillId="21" borderId="12" xfId="0" applyNumberFormat="1" applyFont="1" applyFill="1" applyBorder="1" applyAlignment="1">
      <alignment horizontal="center" vertical="center" wrapText="1"/>
    </xf>
    <xf numFmtId="166" fontId="49" fillId="21" borderId="12" xfId="0" applyNumberFormat="1" applyFont="1" applyFill="1" applyBorder="1" applyAlignment="1">
      <alignment horizontal="center" vertical="center" wrapText="1"/>
    </xf>
    <xf numFmtId="39" fontId="49" fillId="21" borderId="12" xfId="0" applyNumberFormat="1" applyFont="1" applyFill="1" applyBorder="1" applyAlignment="1">
      <alignment horizontal="center" vertical="center" wrapText="1"/>
    </xf>
    <xf numFmtId="168" fontId="49" fillId="21" borderId="12" xfId="0" applyNumberFormat="1" applyFont="1" applyFill="1" applyBorder="1" applyAlignment="1">
      <alignment horizontal="center" vertical="center" wrapText="1"/>
    </xf>
    <xf numFmtId="0" fontId="49" fillId="21" borderId="12" xfId="44" applyFont="1" applyFill="1" applyBorder="1" applyAlignment="1">
      <alignment horizontal="left" vertical="center" wrapText="1"/>
    </xf>
    <xf numFmtId="49" fontId="49" fillId="21" borderId="12" xfId="0" applyNumberFormat="1" applyFont="1" applyFill="1" applyBorder="1" applyAlignment="1">
      <alignment horizontal="left" vertical="center" wrapText="1"/>
    </xf>
    <xf numFmtId="0" fontId="35" fillId="21" borderId="12" xfId="49" applyFont="1" applyFill="1" applyBorder="1" applyAlignment="1">
      <alignment horizontal="left" vertical="center" wrapText="1"/>
    </xf>
    <xf numFmtId="0" fontId="35" fillId="21" borderId="12" xfId="49" applyFont="1" applyFill="1" applyBorder="1" applyAlignment="1">
      <alignment horizontal="center" vertical="center" wrapText="1"/>
    </xf>
    <xf numFmtId="0" fontId="49" fillId="23" borderId="0" xfId="49" applyFont="1" applyFill="1" applyBorder="1" applyAlignment="1">
      <alignment horizontal="right" vertical="center" wrapText="1"/>
    </xf>
    <xf numFmtId="167" fontId="35" fillId="21" borderId="34" xfId="29" applyNumberFormat="1" applyFont="1" applyFill="1" applyBorder="1" applyAlignment="1">
      <alignment horizontal="center" vertical="center"/>
    </xf>
    <xf numFmtId="49" fontId="35" fillId="21" borderId="12" xfId="0" applyNumberFormat="1" applyFont="1" applyFill="1" applyBorder="1" applyAlignment="1">
      <alignment horizontal="left" vertical="center" wrapText="1"/>
    </xf>
    <xf numFmtId="166" fontId="49" fillId="21" borderId="12" xfId="0" applyNumberFormat="1" applyFont="1" applyFill="1" applyBorder="1" applyAlignment="1">
      <alignment horizontal="left" vertical="center" wrapText="1"/>
    </xf>
    <xf numFmtId="0" fontId="49" fillId="21" borderId="12" xfId="44" applyFont="1" applyFill="1" applyBorder="1" applyAlignment="1">
      <alignment vertical="center" wrapText="1"/>
    </xf>
    <xf numFmtId="168" fontId="35" fillId="21" borderId="12" xfId="0" applyNumberFormat="1" applyFont="1" applyFill="1" applyBorder="1" applyAlignment="1">
      <alignment horizontal="left" vertical="center" wrapText="1"/>
    </xf>
    <xf numFmtId="0" fontId="35" fillId="21" borderId="12" xfId="44" applyFont="1" applyFill="1" applyBorder="1" applyAlignment="1">
      <alignment horizontal="left" vertical="center" wrapText="1"/>
    </xf>
    <xf numFmtId="0" fontId="35" fillId="21" borderId="12" xfId="44" applyFont="1" applyFill="1" applyBorder="1" applyAlignment="1">
      <alignment vertical="center" wrapText="1"/>
    </xf>
    <xf numFmtId="0" fontId="35" fillId="23" borderId="12" xfId="44" applyFont="1" applyFill="1" applyBorder="1" applyAlignment="1">
      <alignment horizontal="left" vertical="center" wrapText="1"/>
    </xf>
    <xf numFmtId="168" fontId="35" fillId="23" borderId="12" xfId="0" applyNumberFormat="1" applyFont="1" applyFill="1" applyBorder="1" applyAlignment="1">
      <alignment horizontal="left" vertical="center" wrapText="1"/>
    </xf>
    <xf numFmtId="0" fontId="35" fillId="23" borderId="12" xfId="49" applyFont="1" applyFill="1" applyBorder="1" applyAlignment="1">
      <alignment horizontal="left" vertical="center" wrapText="1"/>
    </xf>
    <xf numFmtId="49" fontId="35" fillId="21" borderId="12" xfId="0" applyNumberFormat="1" applyFont="1" applyFill="1" applyBorder="1" applyAlignment="1">
      <alignment vertical="center" wrapText="1"/>
    </xf>
    <xf numFmtId="0" fontId="49" fillId="21" borderId="12" xfId="49" applyFont="1" applyFill="1" applyBorder="1" applyAlignment="1">
      <alignment horizontal="left" vertical="center" wrapText="1"/>
    </xf>
    <xf numFmtId="164" fontId="49" fillId="21" borderId="13" xfId="30" applyFont="1" applyFill="1" applyBorder="1" applyAlignment="1">
      <alignment horizontal="center" vertical="center" wrapText="1"/>
    </xf>
    <xf numFmtId="164" fontId="49" fillId="21" borderId="38" xfId="30" applyFont="1" applyFill="1" applyBorder="1" applyAlignment="1">
      <alignment horizontal="center" vertical="center" wrapText="1"/>
    </xf>
    <xf numFmtId="0" fontId="42" fillId="2" borderId="0" xfId="51" applyFont="1" applyFill="1" applyBorder="1" applyAlignment="1">
      <alignment horizontal="left" vertical="center"/>
    </xf>
    <xf numFmtId="0" fontId="49" fillId="21" borderId="12" xfId="52" applyFont="1" applyFill="1" applyBorder="1" applyAlignment="1">
      <alignment horizontal="center" vertical="center" wrapText="1"/>
    </xf>
    <xf numFmtId="0" fontId="49" fillId="21" borderId="36" xfId="52" applyFont="1" applyFill="1" applyBorder="1" applyAlignment="1">
      <alignment horizontal="center" vertical="center" wrapText="1"/>
    </xf>
    <xf numFmtId="0" fontId="49" fillId="23" borderId="14" xfId="49" applyFont="1" applyFill="1" applyBorder="1" applyAlignment="1">
      <alignment horizontal="right" vertical="center" wrapText="1"/>
    </xf>
    <xf numFmtId="3" fontId="28" fillId="0" borderId="0" xfId="49" applyNumberFormat="1" applyFont="1" applyFill="1" applyBorder="1" applyAlignment="1">
      <alignment horizontal="right" vertical="center" wrapText="1"/>
    </xf>
    <xf numFmtId="0" fontId="49" fillId="23" borderId="34" xfId="49" applyFont="1" applyFill="1" applyBorder="1" applyAlignment="1">
      <alignment horizontal="right" vertical="center" wrapText="1"/>
    </xf>
    <xf numFmtId="0" fontId="48" fillId="21" borderId="12" xfId="49" applyFont="1" applyFill="1" applyBorder="1" applyAlignment="1">
      <alignment horizontal="right" vertical="center" wrapText="1"/>
    </xf>
    <xf numFmtId="0" fontId="46" fillId="0" borderId="0" xfId="49" applyFont="1" applyFill="1" applyBorder="1" applyAlignment="1">
      <alignment horizontal="right" vertical="center" wrapText="1"/>
    </xf>
    <xf numFmtId="0" fontId="58" fillId="21" borderId="34" xfId="52" applyFont="1" applyFill="1" applyBorder="1" applyAlignment="1">
      <alignment horizontal="left" vertical="center" wrapText="1"/>
    </xf>
    <xf numFmtId="168" fontId="35" fillId="21" borderId="12" xfId="0" applyNumberFormat="1" applyFont="1" applyFill="1" applyBorder="1" applyAlignment="1">
      <alignment horizontal="center" vertical="center" wrapText="1"/>
    </xf>
    <xf numFmtId="0" fontId="49" fillId="23" borderId="12" xfId="44" applyFont="1" applyFill="1" applyBorder="1" applyAlignment="1">
      <alignment horizontal="left" vertical="center" wrapText="1"/>
    </xf>
    <xf numFmtId="0" fontId="35" fillId="2" borderId="0" xfId="52" applyFont="1" applyFill="1" applyBorder="1" applyAlignment="1">
      <alignment horizontal="center" vertical="center"/>
    </xf>
    <xf numFmtId="0" fontId="49" fillId="21" borderId="18" xfId="0" applyFont="1" applyFill="1" applyBorder="1" applyAlignment="1">
      <alignment horizontal="center" vertical="center"/>
    </xf>
    <xf numFmtId="168" fontId="66" fillId="21" borderId="12" xfId="0" applyNumberFormat="1" applyFont="1" applyFill="1" applyBorder="1" applyAlignment="1">
      <alignment horizontal="left" vertical="center" wrapText="1"/>
    </xf>
    <xf numFmtId="0" fontId="66" fillId="21" borderId="12" xfId="44" applyFont="1" applyFill="1" applyBorder="1" applyAlignment="1">
      <alignment horizontal="left" vertical="center" wrapText="1"/>
    </xf>
    <xf numFmtId="166" fontId="67" fillId="21" borderId="12" xfId="0" applyNumberFormat="1" applyFont="1" applyFill="1" applyBorder="1" applyAlignment="1">
      <alignment horizontal="center" vertical="center" wrapText="1"/>
    </xf>
    <xf numFmtId="0" fontId="49" fillId="21" borderId="34" xfId="52" applyFont="1" applyFill="1" applyBorder="1" applyAlignment="1">
      <alignment horizontal="center" vertical="center" wrapText="1"/>
    </xf>
    <xf numFmtId="0" fontId="49" fillId="21" borderId="18" xfId="52" applyFont="1" applyFill="1" applyBorder="1" applyAlignment="1">
      <alignment horizontal="center" vertical="center" wrapText="1"/>
    </xf>
    <xf numFmtId="0" fontId="49" fillId="21" borderId="35" xfId="52" applyFont="1" applyFill="1" applyBorder="1" applyAlignment="1">
      <alignment horizontal="center" vertical="center" wrapText="1"/>
    </xf>
    <xf numFmtId="0" fontId="6" fillId="20" borderId="12" xfId="52" applyFont="1" applyFill="1" applyBorder="1" applyAlignment="1">
      <alignment horizontal="left" vertical="center"/>
    </xf>
    <xf numFmtId="0" fontId="49" fillId="21" borderId="30" xfId="52" applyFont="1" applyFill="1" applyBorder="1" applyAlignment="1">
      <alignment horizontal="center" vertical="center" wrapText="1"/>
    </xf>
    <xf numFmtId="0" fontId="35" fillId="26" borderId="0" xfId="52" applyFont="1" applyFill="1" applyBorder="1" applyAlignment="1">
      <alignment horizontal="center" vertical="center"/>
    </xf>
    <xf numFmtId="0" fontId="68" fillId="22" borderId="25" xfId="45" applyFont="1" applyFill="1" applyBorder="1" applyAlignment="1">
      <alignment vertical="center"/>
    </xf>
    <xf numFmtId="0" fontId="35" fillId="0" borderId="0" xfId="44" applyFont="1" applyFill="1" applyBorder="1" applyAlignment="1">
      <alignment horizontal="left" vertical="center" wrapText="1"/>
    </xf>
    <xf numFmtId="0" fontId="60" fillId="0" borderId="0" xfId="44" applyFont="1" applyFill="1" applyBorder="1" applyAlignment="1">
      <alignment horizontal="left" vertical="center" wrapText="1"/>
    </xf>
    <xf numFmtId="168" fontId="49" fillId="21" borderId="34" xfId="72" applyNumberFormat="1" applyFont="1" applyFill="1" applyBorder="1" applyAlignment="1">
      <alignment horizontal="center" vertical="center" wrapText="1"/>
    </xf>
    <xf numFmtId="49" fontId="49" fillId="21" borderId="34" xfId="72" applyNumberFormat="1" applyFont="1" applyFill="1" applyBorder="1" applyAlignment="1">
      <alignment horizontal="center" vertical="center" wrapText="1"/>
    </xf>
    <xf numFmtId="167" fontId="35" fillId="21" borderId="34" xfId="74" applyNumberFormat="1" applyFont="1" applyFill="1" applyBorder="1" applyAlignment="1">
      <alignment horizontal="center" vertical="center"/>
    </xf>
    <xf numFmtId="167" fontId="49" fillId="21" borderId="34" xfId="74" applyNumberFormat="1" applyFont="1" applyFill="1" applyBorder="1" applyAlignment="1">
      <alignment horizontal="left" vertical="center"/>
    </xf>
    <xf numFmtId="0" fontId="6" fillId="0" borderId="0" xfId="69" applyFont="1" applyFill="1" applyBorder="1" applyAlignment="1">
      <alignment horizontal="center" vertical="center" wrapText="1"/>
    </xf>
    <xf numFmtId="49" fontId="49" fillId="21" borderId="12" xfId="67" applyNumberFormat="1" applyFont="1" applyFill="1" applyBorder="1" applyAlignment="1">
      <alignment horizontal="center" vertical="center" wrapText="1"/>
    </xf>
    <xf numFmtId="2" fontId="49" fillId="21" borderId="12" xfId="67" applyNumberFormat="1" applyFont="1" applyFill="1" applyBorder="1" applyAlignment="1">
      <alignment horizontal="center" vertical="center" wrapText="1"/>
    </xf>
    <xf numFmtId="166" fontId="49" fillId="21" borderId="12" xfId="0" applyNumberFormat="1" applyFont="1" applyFill="1" applyBorder="1" applyAlignment="1">
      <alignment vertical="center" wrapText="1"/>
    </xf>
    <xf numFmtId="166" fontId="49" fillId="21" borderId="12" xfId="67" applyNumberFormat="1" applyFont="1" applyFill="1" applyBorder="1" applyAlignment="1">
      <alignment horizontal="center" vertical="center" wrapText="1"/>
    </xf>
    <xf numFmtId="166" fontId="49" fillId="0" borderId="0" xfId="0" applyNumberFormat="1" applyFont="1" applyFill="1" applyBorder="1" applyAlignment="1">
      <alignment horizontal="center" vertical="center" wrapText="1"/>
    </xf>
    <xf numFmtId="2" fontId="49" fillId="0" borderId="0" xfId="0" applyNumberFormat="1" applyFont="1" applyFill="1" applyBorder="1" applyAlignment="1">
      <alignment horizontal="center" vertical="center" wrapText="1"/>
    </xf>
    <xf numFmtId="170" fontId="49" fillId="21" borderId="12" xfId="77" applyNumberFormat="1" applyFont="1" applyFill="1" applyBorder="1" applyAlignment="1">
      <alignment vertical="center" wrapText="1"/>
    </xf>
    <xf numFmtId="0" fontId="29" fillId="0" borderId="0" xfId="67" applyFont="1" applyFill="1" applyBorder="1" applyAlignment="1">
      <alignment horizontal="left" vertical="center"/>
    </xf>
    <xf numFmtId="168" fontId="49" fillId="21" borderId="12" xfId="67" applyNumberFormat="1" applyFont="1" applyFill="1" applyBorder="1" applyAlignment="1">
      <alignment horizontal="center" vertical="center" wrapText="1"/>
    </xf>
    <xf numFmtId="0" fontId="49" fillId="29" borderId="13" xfId="84" applyFont="1" applyFill="1" applyBorder="1" applyAlignment="1">
      <alignment horizontal="center" vertical="center" wrapText="1"/>
    </xf>
    <xf numFmtId="0" fontId="49" fillId="29" borderId="12" xfId="84" applyFont="1" applyFill="1" applyBorder="1" applyAlignment="1">
      <alignment horizontal="center" vertical="center" wrapText="1"/>
    </xf>
    <xf numFmtId="0" fontId="49" fillId="29" borderId="13" xfId="84" applyFont="1" applyFill="1" applyBorder="1" applyAlignment="1">
      <alignment horizontal="left" vertical="center" wrapText="1"/>
    </xf>
    <xf numFmtId="168" fontId="49" fillId="21" borderId="34" xfId="79" applyNumberFormat="1" applyFont="1" applyFill="1" applyBorder="1" applyAlignment="1">
      <alignment horizontal="center" vertical="center" wrapText="1"/>
    </xf>
    <xf numFmtId="49" fontId="49" fillId="21" borderId="34" xfId="79" applyNumberFormat="1" applyFont="1" applyFill="1" applyBorder="1" applyAlignment="1">
      <alignment horizontal="center" vertical="center" wrapText="1"/>
    </xf>
    <xf numFmtId="168" fontId="49" fillId="21" borderId="12" xfId="0" applyNumberFormat="1" applyFont="1" applyFill="1" applyBorder="1" applyAlignment="1">
      <alignment horizontal="left" vertical="center" wrapText="1"/>
    </xf>
    <xf numFmtId="0" fontId="66" fillId="23" borderId="12" xfId="44" applyFont="1" applyFill="1" applyBorder="1" applyAlignment="1">
      <alignment horizontal="left" vertical="center" wrapText="1"/>
    </xf>
    <xf numFmtId="168" fontId="35" fillId="21" borderId="12" xfId="79" applyNumberFormat="1" applyFont="1" applyFill="1" applyBorder="1" applyAlignment="1">
      <alignment horizontal="center" vertical="center" wrapText="1"/>
    </xf>
    <xf numFmtId="168" fontId="49" fillId="21" borderId="12" xfId="66" quotePrefix="1" applyNumberFormat="1" applyFont="1" applyFill="1" applyBorder="1" applyAlignment="1">
      <alignment horizontal="center" vertical="center" wrapText="1"/>
    </xf>
    <xf numFmtId="49" fontId="49" fillId="21" borderId="12" xfId="0" applyNumberFormat="1" applyFont="1" applyFill="1" applyBorder="1" applyAlignment="1">
      <alignment horizontal="center" vertical="center"/>
    </xf>
    <xf numFmtId="0" fontId="6" fillId="15" borderId="31" xfId="83" applyNumberFormat="1" applyFont="1" applyBorder="1" applyAlignment="1">
      <alignment vertical="center" wrapText="1"/>
    </xf>
    <xf numFmtId="0" fontId="27" fillId="2" borderId="0" xfId="0" applyFont="1" applyAlignment="1">
      <alignment vertical="center"/>
    </xf>
    <xf numFmtId="0" fontId="42" fillId="2" borderId="0" xfId="50" applyFont="1" applyFill="1" applyBorder="1" applyAlignment="1">
      <alignment vertical="center"/>
    </xf>
    <xf numFmtId="0" fontId="42" fillId="2" borderId="0" xfId="0" applyNumberFormat="1" applyFont="1" applyFill="1" applyAlignment="1">
      <alignment horizontal="left" vertical="center"/>
    </xf>
    <xf numFmtId="0" fontId="27" fillId="26" borderId="0" xfId="80" applyFont="1" applyFill="1" applyAlignment="1">
      <alignment vertical="center"/>
    </xf>
    <xf numFmtId="0" fontId="29" fillId="0" borderId="34" xfId="47" applyFont="1" applyFill="1" applyBorder="1" applyAlignment="1" applyProtection="1">
      <alignment vertical="center"/>
      <protection locked="0"/>
    </xf>
    <xf numFmtId="166" fontId="28" fillId="24" borderId="13" xfId="39" applyFont="1" applyFill="1" applyBorder="1" applyAlignment="1">
      <alignment vertical="center"/>
      <protection locked="0"/>
    </xf>
    <xf numFmtId="166" fontId="28" fillId="24" borderId="35" xfId="39" applyFont="1" applyFill="1" applyBorder="1" applyAlignment="1">
      <alignment vertical="center"/>
      <protection locked="0"/>
    </xf>
    <xf numFmtId="166" fontId="28" fillId="15" borderId="18" xfId="83" applyFont="1" applyFill="1" applyBorder="1" applyAlignment="1">
      <alignment vertical="center"/>
    </xf>
    <xf numFmtId="0" fontId="29" fillId="0" borderId="0" xfId="75" applyFont="1" applyAlignment="1">
      <alignment vertical="center"/>
    </xf>
    <xf numFmtId="166" fontId="28" fillId="0" borderId="0" xfId="83" applyFont="1" applyFill="1" applyBorder="1" applyAlignment="1">
      <alignment vertical="center"/>
    </xf>
    <xf numFmtId="0" fontId="42" fillId="0" borderId="0" xfId="75" applyFont="1" applyFill="1" applyBorder="1" applyAlignment="1">
      <alignment vertical="center"/>
    </xf>
    <xf numFmtId="49" fontId="35" fillId="21" borderId="12" xfId="0" applyNumberFormat="1" applyFont="1" applyFill="1" applyBorder="1" applyAlignment="1">
      <alignment vertical="center"/>
    </xf>
    <xf numFmtId="167" fontId="6" fillId="20" borderId="12" xfId="0" applyNumberFormat="1" applyFont="1" applyFill="1" applyBorder="1" applyAlignment="1">
      <alignment horizontal="left" vertical="center"/>
    </xf>
    <xf numFmtId="0" fontId="67" fillId="0" borderId="0" xfId="75" applyFont="1" applyFill="1" applyBorder="1" applyAlignment="1">
      <alignment vertical="center"/>
    </xf>
    <xf numFmtId="0" fontId="35" fillId="0" borderId="0" xfId="0" applyFont="1" applyFill="1" applyBorder="1" applyAlignment="1">
      <alignment horizontal="center" vertical="center"/>
    </xf>
    <xf numFmtId="0" fontId="49" fillId="21" borderId="12" xfId="76" applyFont="1" applyFill="1" applyBorder="1" applyAlignment="1">
      <alignment horizontal="center" vertical="center" wrapText="1"/>
    </xf>
    <xf numFmtId="171" fontId="31" fillId="0" borderId="0" xfId="0" applyNumberFormat="1" applyFont="1" applyFill="1" applyBorder="1" applyAlignment="1">
      <alignment horizontal="right" vertical="center"/>
    </xf>
    <xf numFmtId="0" fontId="29" fillId="0" borderId="0" xfId="0" applyFont="1" applyFill="1" applyAlignment="1">
      <alignment vertical="center"/>
    </xf>
    <xf numFmtId="167" fontId="28" fillId="2" borderId="0" xfId="0" applyNumberFormat="1" applyFont="1" applyBorder="1" applyAlignment="1">
      <alignment horizontal="left" vertical="center"/>
    </xf>
    <xf numFmtId="0" fontId="29" fillId="2" borderId="0" xfId="0" applyFont="1" applyAlignment="1">
      <alignment vertical="center"/>
    </xf>
    <xf numFmtId="0" fontId="6" fillId="0" borderId="0" xfId="0" applyFont="1" applyFill="1" applyBorder="1" applyAlignment="1">
      <alignment vertical="center"/>
    </xf>
    <xf numFmtId="39" fontId="49" fillId="21" borderId="35" xfId="0" applyNumberFormat="1" applyFont="1" applyFill="1" applyBorder="1" applyAlignment="1">
      <alignment horizontal="center" vertical="center" wrapText="1"/>
    </xf>
    <xf numFmtId="166" fontId="49" fillId="21" borderId="13" xfId="0" applyNumberFormat="1" applyFont="1" applyFill="1" applyBorder="1" applyAlignment="1">
      <alignment horizontal="center" vertical="center" wrapText="1"/>
    </xf>
    <xf numFmtId="0" fontId="49" fillId="21" borderId="13" xfId="44" applyFont="1" applyFill="1" applyBorder="1" applyAlignment="1">
      <alignment horizontal="center" vertical="center" wrapText="1"/>
    </xf>
    <xf numFmtId="0" fontId="27" fillId="0" borderId="0" xfId="0" applyFont="1" applyFill="1" applyAlignment="1">
      <alignment vertical="center"/>
    </xf>
    <xf numFmtId="0" fontId="46" fillId="2" borderId="0" xfId="49" applyFont="1" applyFill="1" applyBorder="1" applyAlignment="1">
      <alignment horizontal="right" vertical="center" wrapText="1"/>
    </xf>
    <xf numFmtId="0" fontId="49" fillId="21" borderId="12" xfId="49" applyFont="1" applyFill="1" applyBorder="1" applyAlignment="1">
      <alignment horizontal="center" vertical="center" wrapText="1"/>
    </xf>
    <xf numFmtId="0" fontId="49" fillId="21" borderId="12" xfId="0" applyFont="1" applyFill="1" applyBorder="1" applyAlignment="1">
      <alignment horizontal="center" vertical="center" wrapText="1"/>
    </xf>
    <xf numFmtId="49" fontId="49" fillId="21" borderId="12" xfId="66" applyNumberFormat="1" applyFont="1" applyFill="1" applyBorder="1" applyAlignment="1">
      <alignment horizontal="center" vertical="center" wrapText="1"/>
    </xf>
    <xf numFmtId="0" fontId="42" fillId="26" borderId="0" xfId="75" applyFont="1" applyFill="1" applyBorder="1" applyAlignment="1">
      <alignment vertical="center"/>
    </xf>
    <xf numFmtId="0" fontId="29" fillId="0" borderId="13" xfId="47" applyFont="1" applyFill="1" applyBorder="1" applyAlignment="1" applyProtection="1">
      <alignment vertical="center"/>
      <protection locked="0"/>
    </xf>
    <xf numFmtId="166" fontId="6" fillId="2" borderId="0" xfId="0" applyNumberFormat="1" applyFont="1" applyBorder="1" applyAlignment="1">
      <alignment horizontal="center" vertical="center"/>
    </xf>
    <xf numFmtId="166" fontId="6" fillId="2" borderId="0" xfId="0" applyNumberFormat="1" applyFont="1" applyBorder="1" applyAlignment="1">
      <alignment vertical="center"/>
    </xf>
    <xf numFmtId="39" fontId="6" fillId="2" borderId="0" xfId="0" applyNumberFormat="1" applyFont="1" applyAlignment="1">
      <alignment vertical="center"/>
    </xf>
    <xf numFmtId="0" fontId="6" fillId="2" borderId="0" xfId="0" applyFont="1" applyAlignment="1">
      <alignment vertical="center"/>
    </xf>
    <xf numFmtId="166" fontId="28" fillId="15" borderId="31" xfId="83" applyFont="1" applyFill="1" applyBorder="1" applyAlignment="1">
      <alignment vertical="center"/>
    </xf>
    <xf numFmtId="166" fontId="28" fillId="15" borderId="33" xfId="83" applyFont="1" applyFill="1" applyBorder="1" applyAlignment="1">
      <alignment vertical="center"/>
    </xf>
    <xf numFmtId="0" fontId="29" fillId="2" borderId="0" xfId="53" applyFont="1" applyFill="1" applyBorder="1" applyAlignment="1" applyProtection="1">
      <alignment vertical="center"/>
    </xf>
    <xf numFmtId="0" fontId="30" fillId="2" borderId="0" xfId="53" applyFont="1" applyFill="1" applyBorder="1" applyAlignment="1" applyProtection="1">
      <alignment vertical="center"/>
    </xf>
    <xf numFmtId="0" fontId="27" fillId="2" borderId="0" xfId="44" applyFont="1" applyAlignment="1">
      <alignment vertical="center"/>
    </xf>
    <xf numFmtId="0" fontId="29" fillId="2" borderId="0" xfId="44" applyFont="1" applyAlignment="1">
      <alignment vertical="center"/>
    </xf>
    <xf numFmtId="166" fontId="28" fillId="15" borderId="18" xfId="83" applyFont="1" applyFill="1" applyBorder="1" applyAlignment="1">
      <alignment horizontal="left" vertical="center"/>
    </xf>
    <xf numFmtId="0" fontId="35" fillId="2" borderId="0" xfId="49" applyFont="1" applyAlignment="1">
      <alignment vertical="center"/>
    </xf>
    <xf numFmtId="0" fontId="29" fillId="0" borderId="12" xfId="47" applyFont="1" applyFill="1" applyBorder="1" applyAlignment="1" applyProtection="1">
      <alignment vertical="center"/>
      <protection locked="0"/>
    </xf>
    <xf numFmtId="0" fontId="56" fillId="2" borderId="0" xfId="0" applyFont="1" applyAlignment="1">
      <alignment vertical="center"/>
    </xf>
    <xf numFmtId="0" fontId="46" fillId="2" borderId="0" xfId="0" applyFont="1" applyAlignment="1">
      <alignment vertical="center"/>
    </xf>
    <xf numFmtId="166" fontId="28" fillId="24" borderId="12" xfId="39" applyFont="1" applyFill="1" applyBorder="1" applyAlignment="1">
      <alignment vertical="center"/>
      <protection locked="0"/>
    </xf>
    <xf numFmtId="0" fontId="46" fillId="2" borderId="0" xfId="49" applyFont="1" applyAlignment="1">
      <alignment vertical="center"/>
    </xf>
    <xf numFmtId="0" fontId="43" fillId="2" borderId="0" xfId="44" applyFont="1" applyFill="1" applyAlignment="1" applyProtection="1">
      <alignment vertical="center"/>
      <protection locked="0"/>
    </xf>
    <xf numFmtId="0" fontId="37" fillId="20" borderId="25" xfId="45" applyFont="1" applyFill="1" applyBorder="1" applyAlignment="1">
      <alignment vertical="center"/>
    </xf>
    <xf numFmtId="0" fontId="37" fillId="20" borderId="0" xfId="45" applyFont="1" applyFill="1" applyBorder="1" applyAlignment="1">
      <alignment vertical="center"/>
    </xf>
    <xf numFmtId="0" fontId="40" fillId="20" borderId="0" xfId="45" applyFont="1" applyFill="1" applyBorder="1" applyAlignment="1">
      <alignment vertical="center"/>
    </xf>
    <xf numFmtId="0" fontId="6" fillId="0" borderId="0" xfId="69" applyFont="1" applyAlignment="1">
      <alignment vertical="center"/>
    </xf>
    <xf numFmtId="0" fontId="73" fillId="26" borderId="35" xfId="81" applyFont="1" applyFill="1" applyBorder="1" applyAlignment="1">
      <alignment vertical="center"/>
    </xf>
    <xf numFmtId="0" fontId="70" fillId="21" borderId="12" xfId="82" applyFont="1" applyFill="1" applyBorder="1" applyAlignment="1">
      <alignment vertical="center"/>
    </xf>
    <xf numFmtId="0" fontId="6" fillId="2" borderId="0" xfId="44" applyFont="1" applyAlignment="1">
      <alignment vertical="center"/>
    </xf>
    <xf numFmtId="0" fontId="6" fillId="2" borderId="0" xfId="44" applyFont="1" applyFill="1" applyAlignment="1">
      <alignment vertical="center"/>
    </xf>
    <xf numFmtId="0" fontId="6" fillId="2" borderId="0" xfId="44" applyFont="1" applyBorder="1" applyAlignment="1">
      <alignment vertical="center"/>
    </xf>
    <xf numFmtId="164" fontId="6" fillId="2" borderId="0" xfId="30" applyFont="1" applyFill="1" applyBorder="1" applyAlignment="1">
      <alignment vertical="center"/>
    </xf>
    <xf numFmtId="0" fontId="6" fillId="2" borderId="0" xfId="47" applyFont="1" applyFill="1" applyBorder="1" applyAlignment="1">
      <alignment vertical="center"/>
    </xf>
    <xf numFmtId="0" fontId="70" fillId="21" borderId="34" xfId="82" applyFont="1" applyFill="1" applyBorder="1" applyAlignment="1">
      <alignment horizontal="center" vertical="center" wrapText="1"/>
    </xf>
    <xf numFmtId="0" fontId="6" fillId="2" borderId="0" xfId="0" applyFont="1" applyFill="1" applyAlignment="1">
      <alignment vertical="center"/>
    </xf>
    <xf numFmtId="0" fontId="6" fillId="2" borderId="0" xfId="0" applyFont="1" applyAlignment="1">
      <alignment vertical="center"/>
    </xf>
    <xf numFmtId="0" fontId="70" fillId="21" borderId="34" xfId="82" applyFont="1" applyFill="1" applyBorder="1" applyAlignment="1">
      <alignment horizontal="left" vertical="center" wrapText="1"/>
    </xf>
    <xf numFmtId="0" fontId="6" fillId="27" borderId="14" xfId="0" applyFont="1" applyFill="1" applyBorder="1" applyAlignment="1">
      <alignment vertical="center"/>
    </xf>
    <xf numFmtId="0" fontId="6" fillId="27" borderId="35" xfId="0" applyFont="1" applyFill="1" applyBorder="1" applyAlignment="1">
      <alignment vertical="center"/>
    </xf>
    <xf numFmtId="49" fontId="6" fillId="2" borderId="0" xfId="0" applyNumberFormat="1" applyFont="1" applyAlignment="1">
      <alignment vertical="center"/>
    </xf>
    <xf numFmtId="2" fontId="6" fillId="2" borderId="0" xfId="0" applyNumberFormat="1" applyFont="1" applyBorder="1" applyAlignment="1">
      <alignment vertical="center"/>
    </xf>
    <xf numFmtId="0" fontId="6" fillId="0" borderId="0" xfId="0" applyFont="1" applyFill="1" applyAlignment="1">
      <alignment vertical="center"/>
    </xf>
    <xf numFmtId="0" fontId="72" fillId="15" borderId="30" xfId="83" applyNumberFormat="1" applyFont="1" applyBorder="1" applyAlignment="1">
      <alignment vertical="center" wrapText="1"/>
    </xf>
    <xf numFmtId="0" fontId="6" fillId="2" borderId="0" xfId="49" applyFont="1" applyAlignment="1">
      <alignment vertical="center"/>
    </xf>
    <xf numFmtId="3" fontId="6" fillId="20" borderId="12" xfId="49" applyNumberFormat="1" applyFont="1" applyFill="1" applyBorder="1" applyAlignment="1">
      <alignment horizontal="right" vertical="center" wrapText="1"/>
    </xf>
    <xf numFmtId="0" fontId="49" fillId="21" borderId="12" xfId="0" applyFont="1" applyFill="1" applyBorder="1" applyAlignment="1">
      <alignment horizontal="center" vertical="center"/>
    </xf>
    <xf numFmtId="0" fontId="6" fillId="2" borderId="35" xfId="0" applyFont="1" applyBorder="1" applyAlignment="1">
      <alignment vertical="center"/>
    </xf>
    <xf numFmtId="0" fontId="6" fillId="20" borderId="12" xfId="49" applyFont="1" applyFill="1" applyBorder="1" applyAlignment="1">
      <alignment horizontal="right" vertical="center" wrapText="1"/>
    </xf>
    <xf numFmtId="0" fontId="73" fillId="26" borderId="34" xfId="81" applyFont="1" applyFill="1" applyBorder="1" applyAlignment="1">
      <alignment vertical="center"/>
    </xf>
    <xf numFmtId="170" fontId="46" fillId="0" borderId="0" xfId="69" applyNumberFormat="1" applyFont="1" applyAlignment="1">
      <alignment horizontal="right" vertical="center"/>
    </xf>
    <xf numFmtId="170" fontId="46" fillId="2" borderId="0" xfId="0" applyNumberFormat="1" applyFont="1" applyAlignment="1">
      <alignment horizontal="right" vertical="center"/>
    </xf>
    <xf numFmtId="170" fontId="46" fillId="0" borderId="0" xfId="0" applyNumberFormat="1" applyFont="1" applyFill="1" applyAlignment="1">
      <alignment horizontal="right" vertical="center"/>
    </xf>
    <xf numFmtId="0" fontId="6" fillId="0" borderId="0" xfId="0" applyFont="1" applyFill="1" applyBorder="1" applyAlignment="1">
      <alignment vertical="center" wrapText="1"/>
    </xf>
    <xf numFmtId="0" fontId="34" fillId="22" borderId="23" xfId="45" applyFont="1" applyFill="1" applyBorder="1" applyAlignment="1">
      <alignment vertical="center"/>
    </xf>
    <xf numFmtId="0" fontId="34" fillId="22" borderId="0" xfId="45" applyFont="1" applyFill="1" applyBorder="1" applyAlignment="1">
      <alignment vertical="center"/>
    </xf>
    <xf numFmtId="0" fontId="75" fillId="22" borderId="0" xfId="45" applyFont="1" applyFill="1" applyBorder="1" applyAlignment="1">
      <alignment vertical="center"/>
    </xf>
    <xf numFmtId="0" fontId="6" fillId="2" borderId="0" xfId="47" applyFont="1" applyAlignment="1">
      <alignment vertical="center"/>
    </xf>
    <xf numFmtId="167" fontId="31" fillId="21" borderId="12" xfId="0" applyNumberFormat="1" applyFont="1" applyFill="1" applyBorder="1" applyAlignment="1">
      <alignment horizontal="left" vertical="center"/>
    </xf>
    <xf numFmtId="0" fontId="6" fillId="2" borderId="0" xfId="53" applyFont="1" applyFill="1" applyBorder="1" applyAlignment="1">
      <alignment vertical="center"/>
    </xf>
    <xf numFmtId="0" fontId="50" fillId="2" borderId="0" xfId="53" applyFont="1" applyFill="1" applyBorder="1" applyAlignment="1">
      <alignment vertical="center"/>
    </xf>
    <xf numFmtId="0" fontId="51" fillId="2" borderId="0" xfId="53" applyFont="1" applyFill="1" applyBorder="1" applyAlignment="1">
      <alignment vertical="center"/>
    </xf>
    <xf numFmtId="169" fontId="6" fillId="2" borderId="0" xfId="30" applyNumberFormat="1" applyFont="1" applyFill="1" applyBorder="1" applyAlignment="1">
      <alignment vertical="center"/>
    </xf>
    <xf numFmtId="3" fontId="50" fillId="2" borderId="0" xfId="53" applyNumberFormat="1" applyFont="1" applyFill="1" applyBorder="1" applyAlignment="1">
      <alignment vertical="center"/>
    </xf>
    <xf numFmtId="3" fontId="51" fillId="2" borderId="0" xfId="53" applyNumberFormat="1" applyFont="1" applyFill="1" applyBorder="1" applyAlignment="1">
      <alignment vertical="center"/>
    </xf>
    <xf numFmtId="0" fontId="6" fillId="2" borderId="0" xfId="53" applyFont="1" applyFill="1" applyBorder="1" applyAlignment="1" applyProtection="1">
      <alignment vertical="center"/>
    </xf>
    <xf numFmtId="3" fontId="50" fillId="2" borderId="0" xfId="53" applyNumberFormat="1" applyFont="1" applyFill="1" applyBorder="1" applyAlignment="1" applyProtection="1">
      <alignment vertical="center"/>
    </xf>
    <xf numFmtId="0" fontId="6" fillId="2" borderId="0" xfId="53" quotePrefix="1" applyFont="1" applyFill="1" applyBorder="1" applyAlignment="1" applyProtection="1">
      <alignment vertical="center"/>
    </xf>
    <xf numFmtId="0" fontId="28" fillId="2" borderId="0" xfId="53" applyFont="1" applyFill="1" applyBorder="1" applyAlignment="1" applyProtection="1">
      <alignment vertical="center"/>
    </xf>
    <xf numFmtId="0" fontId="6" fillId="2" borderId="0" xfId="44" applyFont="1" applyFill="1" applyBorder="1" applyAlignment="1">
      <alignment vertical="center"/>
    </xf>
    <xf numFmtId="0" fontId="6" fillId="24" borderId="12" xfId="44" applyFont="1" applyFill="1" applyBorder="1" applyAlignment="1">
      <alignment vertical="center"/>
    </xf>
    <xf numFmtId="49" fontId="35" fillId="23" borderId="12" xfId="0" applyNumberFormat="1" applyFont="1" applyFill="1" applyBorder="1" applyAlignment="1">
      <alignment vertical="center"/>
    </xf>
    <xf numFmtId="0" fontId="57" fillId="0" borderId="0" xfId="0" applyNumberFormat="1" applyFont="1" applyFill="1" applyBorder="1" applyAlignment="1">
      <alignment horizontal="left" vertical="center" wrapText="1"/>
    </xf>
    <xf numFmtId="0" fontId="60" fillId="2" borderId="0" xfId="0" applyFont="1" applyFill="1" applyAlignment="1">
      <alignment vertical="center"/>
    </xf>
    <xf numFmtId="0" fontId="60" fillId="2" borderId="0" xfId="0" applyFont="1" applyAlignment="1">
      <alignment vertical="center"/>
    </xf>
    <xf numFmtId="0" fontId="6" fillId="2" borderId="29" xfId="0" applyFont="1" applyBorder="1" applyAlignment="1">
      <alignment vertical="center"/>
    </xf>
    <xf numFmtId="0" fontId="6" fillId="2" borderId="0" xfId="52" applyFont="1" applyFill="1" applyAlignment="1">
      <alignment vertical="center"/>
    </xf>
    <xf numFmtId="0" fontId="6" fillId="2" borderId="0" xfId="0" applyFont="1" applyFill="1" applyBorder="1" applyAlignment="1">
      <alignment vertical="center"/>
    </xf>
    <xf numFmtId="49" fontId="35" fillId="2" borderId="0" xfId="0" applyNumberFormat="1" applyFont="1" applyFill="1" applyBorder="1" applyAlignment="1">
      <alignment vertical="center" wrapText="1"/>
    </xf>
    <xf numFmtId="0" fontId="28" fillId="2" borderId="27" xfId="48" applyFont="1" applyFill="1" applyBorder="1" applyAlignment="1">
      <alignment horizontal="left" vertical="center" wrapText="1"/>
    </xf>
    <xf numFmtId="0" fontId="6" fillId="2" borderId="27" xfId="48" applyFont="1" applyFill="1" applyBorder="1" applyAlignment="1">
      <alignment horizontal="left" vertical="center" wrapText="1"/>
    </xf>
    <xf numFmtId="0" fontId="52" fillId="2" borderId="0" xfId="52" applyFont="1" applyFill="1" applyAlignment="1">
      <alignment vertical="center"/>
    </xf>
    <xf numFmtId="49" fontId="35" fillId="26" borderId="0" xfId="0" applyNumberFormat="1" applyFont="1" applyFill="1" applyBorder="1" applyAlignment="1">
      <alignment vertical="center" wrapText="1"/>
    </xf>
    <xf numFmtId="0" fontId="6" fillId="26" borderId="0" xfId="0" applyFont="1" applyFill="1" applyBorder="1" applyAlignment="1">
      <alignment vertical="center"/>
    </xf>
    <xf numFmtId="0" fontId="6" fillId="2" borderId="30" xfId="0" applyFont="1" applyBorder="1" applyAlignment="1">
      <alignment vertical="center"/>
    </xf>
    <xf numFmtId="0" fontId="6" fillId="26" borderId="0" xfId="0" applyFont="1" applyFill="1" applyAlignment="1">
      <alignment vertical="center"/>
    </xf>
    <xf numFmtId="0" fontId="29" fillId="2" borderId="0" xfId="53" applyFont="1" applyFill="1" applyBorder="1" applyAlignment="1">
      <alignment vertical="center"/>
    </xf>
    <xf numFmtId="0" fontId="55" fillId="21" borderId="12" xfId="53" applyFont="1" applyFill="1" applyBorder="1" applyAlignment="1" applyProtection="1">
      <alignment horizontal="left" vertical="center"/>
    </xf>
    <xf numFmtId="0" fontId="35" fillId="21" borderId="12" xfId="53" applyFont="1" applyFill="1" applyBorder="1" applyAlignment="1">
      <alignment vertical="center"/>
    </xf>
    <xf numFmtId="0" fontId="6" fillId="24" borderId="12" xfId="53" applyFont="1" applyFill="1" applyBorder="1" applyAlignment="1">
      <alignment vertical="center"/>
    </xf>
    <xf numFmtId="3" fontId="35" fillId="23" borderId="12" xfId="53" applyNumberFormat="1" applyFont="1" applyFill="1" applyBorder="1" applyAlignment="1">
      <alignment horizontal="left" vertical="center"/>
    </xf>
    <xf numFmtId="0" fontId="49" fillId="21" borderId="12" xfId="0" applyFont="1" applyFill="1" applyBorder="1" applyAlignment="1">
      <alignment vertical="center"/>
    </xf>
    <xf numFmtId="0" fontId="35" fillId="21" borderId="12" xfId="0" applyFont="1" applyFill="1" applyBorder="1" applyAlignment="1">
      <alignment vertical="center"/>
    </xf>
    <xf numFmtId="0" fontId="6" fillId="24" borderId="12" xfId="0" applyFont="1" applyFill="1" applyBorder="1" applyAlignment="1">
      <alignment vertical="center"/>
    </xf>
    <xf numFmtId="0" fontId="35" fillId="25" borderId="12" xfId="0" applyFont="1" applyFill="1" applyBorder="1" applyAlignment="1">
      <alignment vertical="center"/>
    </xf>
    <xf numFmtId="0" fontId="6" fillId="21" borderId="12" xfId="0" applyFont="1" applyFill="1" applyBorder="1" applyAlignment="1">
      <alignment vertical="center"/>
    </xf>
    <xf numFmtId="0" fontId="49" fillId="25" borderId="12" xfId="0" applyFont="1" applyFill="1" applyBorder="1" applyAlignment="1">
      <alignment vertical="center"/>
    </xf>
    <xf numFmtId="0" fontId="44" fillId="2" borderId="0" xfId="0" applyFont="1" applyFill="1" applyBorder="1" applyAlignment="1">
      <alignment vertical="center"/>
    </xf>
    <xf numFmtId="0" fontId="29" fillId="2" borderId="0" xfId="66" applyFont="1" applyAlignment="1">
      <alignment vertical="center"/>
    </xf>
    <xf numFmtId="167" fontId="6" fillId="20" borderId="12" xfId="66" applyNumberFormat="1" applyFont="1" applyFill="1" applyBorder="1" applyAlignment="1">
      <alignment horizontal="center" vertical="center"/>
    </xf>
    <xf numFmtId="0" fontId="49" fillId="23" borderId="18" xfId="0" applyFont="1" applyFill="1" applyBorder="1" applyAlignment="1">
      <alignment horizontal="right" vertical="center" wrapText="1"/>
    </xf>
    <xf numFmtId="0" fontId="27" fillId="2" borderId="0" xfId="49" applyFont="1" applyAlignment="1">
      <alignment vertical="center"/>
    </xf>
    <xf numFmtId="0" fontId="27" fillId="2" borderId="0" xfId="49" applyFont="1" applyAlignment="1">
      <alignment horizontal="left" vertical="center"/>
    </xf>
    <xf numFmtId="0" fontId="29" fillId="2" borderId="0" xfId="49" applyFont="1" applyAlignment="1">
      <alignment vertical="center"/>
    </xf>
    <xf numFmtId="0" fontId="46" fillId="2" borderId="0" xfId="49" applyFont="1" applyBorder="1" applyAlignment="1">
      <alignment vertical="center"/>
    </xf>
    <xf numFmtId="0" fontId="6" fillId="2" borderId="0" xfId="49" applyFont="1" applyAlignment="1">
      <alignment horizontal="center" vertical="center" wrapText="1"/>
    </xf>
    <xf numFmtId="0" fontId="6" fillId="0" borderId="0" xfId="49" applyFont="1" applyFill="1" applyAlignment="1">
      <alignment vertical="center"/>
    </xf>
    <xf numFmtId="0" fontId="6" fillId="0" borderId="0" xfId="49" applyFont="1" applyFill="1" applyBorder="1" applyAlignment="1">
      <alignment vertical="center"/>
    </xf>
    <xf numFmtId="0" fontId="46" fillId="0" borderId="0" xfId="49" applyFont="1" applyFill="1" applyBorder="1" applyAlignment="1">
      <alignment vertical="center"/>
    </xf>
    <xf numFmtId="0" fontId="6" fillId="2" borderId="0" xfId="49" applyFont="1" applyFill="1" applyAlignment="1">
      <alignment vertical="center"/>
    </xf>
    <xf numFmtId="0" fontId="28" fillId="20" borderId="12" xfId="0" applyFont="1" applyFill="1" applyBorder="1" applyAlignment="1">
      <alignment vertical="center"/>
    </xf>
    <xf numFmtId="0" fontId="49" fillId="2" borderId="0" xfId="0" applyFont="1" applyFill="1" applyBorder="1" applyAlignment="1">
      <alignment vertical="center"/>
    </xf>
    <xf numFmtId="0" fontId="31" fillId="2" borderId="0" xfId="0" applyFont="1" applyFill="1" applyBorder="1" applyAlignment="1">
      <alignment vertical="center"/>
    </xf>
    <xf numFmtId="0" fontId="49" fillId="23" borderId="35" xfId="0" applyFont="1" applyFill="1" applyBorder="1" applyAlignment="1">
      <alignment vertical="center"/>
    </xf>
    <xf numFmtId="0" fontId="31" fillId="23" borderId="12" xfId="0" applyFont="1" applyFill="1" applyBorder="1" applyAlignment="1">
      <alignment vertical="center"/>
    </xf>
    <xf numFmtId="0" fontId="49" fillId="0" borderId="0" xfId="0" applyFont="1" applyFill="1" applyBorder="1" applyAlignment="1">
      <alignment vertical="center"/>
    </xf>
    <xf numFmtId="0" fontId="31" fillId="0" borderId="0" xfId="0" applyFont="1" applyFill="1" applyBorder="1" applyAlignment="1">
      <alignment vertical="center"/>
    </xf>
    <xf numFmtId="0" fontId="48" fillId="0" borderId="0" xfId="0" applyFont="1" applyFill="1" applyBorder="1" applyAlignment="1">
      <alignment vertical="center"/>
    </xf>
    <xf numFmtId="0" fontId="29" fillId="2" borderId="0" xfId="49" applyFont="1" applyFill="1" applyAlignment="1">
      <alignment horizontal="left" vertical="center" wrapText="1"/>
    </xf>
    <xf numFmtId="0" fontId="29" fillId="2" borderId="0" xfId="49" applyFont="1" applyBorder="1" applyAlignment="1">
      <alignment vertical="center"/>
    </xf>
    <xf numFmtId="0" fontId="49" fillId="2" borderId="0" xfId="49" applyFont="1" applyBorder="1" applyAlignment="1">
      <alignment vertical="center"/>
    </xf>
    <xf numFmtId="0" fontId="6" fillId="15" borderId="13" xfId="83" applyNumberFormat="1" applyFont="1" applyBorder="1" applyAlignment="1">
      <alignment vertical="center"/>
    </xf>
    <xf numFmtId="0" fontId="6" fillId="15" borderId="14" xfId="83" applyNumberFormat="1" applyFont="1" applyBorder="1" applyAlignment="1">
      <alignment vertical="center"/>
    </xf>
    <xf numFmtId="0" fontId="6" fillId="15" borderId="35" xfId="83" applyNumberFormat="1" applyFont="1" applyBorder="1" applyAlignment="1">
      <alignment vertical="center"/>
    </xf>
    <xf numFmtId="0" fontId="49" fillId="21" borderId="12" xfId="49" applyFont="1" applyFill="1" applyBorder="1" applyAlignment="1">
      <alignment horizontal="center" vertical="center"/>
    </xf>
    <xf numFmtId="0" fontId="6" fillId="20" borderId="12" xfId="49" applyFont="1" applyFill="1" applyBorder="1" applyAlignment="1">
      <alignment vertical="center"/>
    </xf>
    <xf numFmtId="0" fontId="35" fillId="23" borderId="12" xfId="49" applyFont="1" applyFill="1" applyBorder="1" applyAlignment="1">
      <alignment vertical="center"/>
    </xf>
    <xf numFmtId="167" fontId="35" fillId="21" borderId="12" xfId="0" applyNumberFormat="1" applyFont="1" applyFill="1" applyBorder="1" applyAlignment="1">
      <alignment horizontal="left" vertical="center"/>
    </xf>
    <xf numFmtId="49" fontId="49" fillId="21" borderId="12" xfId="0" applyNumberFormat="1" applyFont="1" applyFill="1" applyBorder="1" applyAlignment="1">
      <alignment vertical="center"/>
    </xf>
    <xf numFmtId="0" fontId="29" fillId="2" borderId="0" xfId="67" applyFont="1" applyAlignment="1">
      <alignment vertical="center"/>
    </xf>
    <xf numFmtId="0" fontId="29" fillId="0" borderId="0" xfId="50" applyFont="1" applyAlignment="1">
      <alignment vertical="center"/>
    </xf>
    <xf numFmtId="0" fontId="27" fillId="26" borderId="0" xfId="0" applyFont="1" applyFill="1" applyAlignment="1">
      <alignment vertical="center"/>
    </xf>
    <xf numFmtId="0" fontId="35" fillId="2" borderId="0" xfId="0" applyFont="1" applyAlignment="1">
      <alignment vertical="center"/>
    </xf>
    <xf numFmtId="49" fontId="67" fillId="21" borderId="12" xfId="0" applyNumberFormat="1" applyFont="1" applyFill="1" applyBorder="1" applyAlignment="1">
      <alignment vertical="center"/>
    </xf>
    <xf numFmtId="49" fontId="66" fillId="21" borderId="12" xfId="0" applyNumberFormat="1" applyFont="1" applyFill="1" applyBorder="1" applyAlignment="1">
      <alignment vertical="center"/>
    </xf>
    <xf numFmtId="0" fontId="28" fillId="0" borderId="0" xfId="66" applyFont="1" applyFill="1" applyBorder="1" applyAlignment="1">
      <alignment horizontal="left" vertical="center"/>
    </xf>
    <xf numFmtId="0" fontId="29" fillId="0" borderId="0" xfId="69" applyFont="1" applyAlignment="1">
      <alignment vertical="center"/>
    </xf>
    <xf numFmtId="0" fontId="29" fillId="0" borderId="0" xfId="50" applyFont="1" applyAlignment="1">
      <alignment horizontal="left" vertical="center"/>
    </xf>
    <xf numFmtId="0" fontId="35" fillId="0" borderId="0" xfId="0" applyFont="1" applyFill="1" applyAlignment="1">
      <alignment vertical="center"/>
    </xf>
    <xf numFmtId="0" fontId="70" fillId="29" borderId="12" xfId="84" applyFont="1" applyFill="1" applyBorder="1" applyAlignment="1">
      <alignment vertical="center"/>
    </xf>
    <xf numFmtId="0" fontId="6" fillId="29" borderId="12" xfId="84" applyFont="1" applyFill="1" applyBorder="1" applyAlignment="1">
      <alignment vertical="center"/>
    </xf>
    <xf numFmtId="0" fontId="71" fillId="29" borderId="12" xfId="79" applyFont="1" applyFill="1" applyBorder="1" applyAlignment="1">
      <alignment horizontal="left" vertical="center"/>
    </xf>
    <xf numFmtId="0" fontId="6" fillId="20" borderId="12" xfId="84" applyFont="1" applyFill="1" applyBorder="1" applyAlignment="1">
      <alignment vertical="center"/>
    </xf>
    <xf numFmtId="0" fontId="67" fillId="30" borderId="12" xfId="84" applyFont="1" applyFill="1" applyBorder="1" applyAlignment="1">
      <alignment vertical="center"/>
    </xf>
    <xf numFmtId="0" fontId="52" fillId="2" borderId="0" xfId="53" applyFont="1" applyFill="1" applyBorder="1" applyAlignment="1">
      <alignment vertical="center"/>
    </xf>
    <xf numFmtId="0" fontId="6" fillId="0" borderId="0" xfId="44" applyFont="1" applyFill="1" applyAlignment="1">
      <alignment vertical="center"/>
    </xf>
    <xf numFmtId="0" fontId="53" fillId="2" borderId="0" xfId="0" applyNumberFormat="1" applyFont="1" applyFill="1" applyAlignment="1">
      <alignment horizontal="left" vertical="center"/>
    </xf>
    <xf numFmtId="167" fontId="52" fillId="21" borderId="12" xfId="0" applyNumberFormat="1" applyFont="1" applyFill="1" applyBorder="1" applyAlignment="1">
      <alignment horizontal="left" vertical="center"/>
    </xf>
    <xf numFmtId="0" fontId="29" fillId="0" borderId="0" xfId="54" applyFont="1" applyAlignment="1">
      <alignment vertical="center"/>
    </xf>
    <xf numFmtId="0" fontId="49" fillId="2" borderId="0" xfId="53" applyFont="1" applyFill="1" applyBorder="1" applyAlignment="1" applyProtection="1">
      <alignment vertical="center"/>
    </xf>
    <xf numFmtId="0" fontId="66" fillId="0" borderId="0" xfId="44" applyFont="1" applyFill="1" applyBorder="1" applyAlignment="1">
      <alignment horizontal="left" vertical="center" wrapText="1"/>
    </xf>
    <xf numFmtId="0" fontId="6" fillId="0" borderId="0" xfId="44" applyFont="1" applyFill="1" applyBorder="1" applyAlignment="1">
      <alignment vertical="center"/>
    </xf>
    <xf numFmtId="0" fontId="67" fillId="30" borderId="13" xfId="84" applyFont="1" applyFill="1" applyBorder="1" applyAlignment="1">
      <alignment vertical="center"/>
    </xf>
    <xf numFmtId="166" fontId="31" fillId="21" borderId="34" xfId="29" applyNumberFormat="1" applyFont="1" applyFill="1" applyBorder="1" applyAlignment="1">
      <alignment horizontal="center" vertical="center"/>
    </xf>
    <xf numFmtId="0" fontId="69" fillId="2" borderId="0" xfId="0" applyNumberFormat="1" applyFont="1" applyFill="1" applyAlignment="1">
      <alignment horizontal="left" vertical="center"/>
    </xf>
    <xf numFmtId="169" fontId="47" fillId="0" borderId="0" xfId="30" applyNumberFormat="1" applyFont="1" applyFill="1" applyBorder="1" applyAlignment="1">
      <alignment vertical="center"/>
    </xf>
    <xf numFmtId="0" fontId="28" fillId="2" borderId="0" xfId="0" applyFont="1" applyAlignment="1">
      <alignment vertical="center"/>
    </xf>
    <xf numFmtId="0" fontId="6" fillId="2" borderId="0" xfId="86" applyFont="1" applyAlignment="1">
      <alignment vertical="center"/>
    </xf>
    <xf numFmtId="0" fontId="37" fillId="20" borderId="22" xfId="45" applyFont="1" applyFill="1" applyBorder="1" applyAlignment="1">
      <alignment vertical="center"/>
    </xf>
    <xf numFmtId="0" fontId="37" fillId="20" borderId="23" xfId="45" applyFont="1" applyFill="1" applyBorder="1" applyAlignment="1">
      <alignment vertical="center"/>
    </xf>
    <xf numFmtId="0" fontId="37" fillId="20" borderId="24" xfId="45" applyFont="1" applyFill="1" applyBorder="1" applyAlignment="1">
      <alignment vertical="center"/>
    </xf>
    <xf numFmtId="0" fontId="37" fillId="22" borderId="19" xfId="45" applyFont="1" applyFill="1" applyBorder="1" applyAlignment="1">
      <alignment vertical="center"/>
    </xf>
    <xf numFmtId="0" fontId="37" fillId="22" borderId="20" xfId="45" applyFont="1" applyFill="1" applyBorder="1" applyAlignment="1">
      <alignment vertical="center"/>
    </xf>
    <xf numFmtId="0" fontId="37" fillId="22" borderId="21" xfId="45" applyFont="1" applyFill="1" applyBorder="1" applyAlignment="1">
      <alignment vertical="center"/>
    </xf>
    <xf numFmtId="0" fontId="27" fillId="2" borderId="0" xfId="47" applyFont="1" applyAlignment="1">
      <alignment vertical="center"/>
    </xf>
    <xf numFmtId="0" fontId="28" fillId="2" borderId="0" xfId="47" applyFont="1" applyAlignment="1">
      <alignment vertical="center"/>
    </xf>
    <xf numFmtId="2" fontId="32" fillId="2" borderId="0" xfId="47" applyNumberFormat="1" applyFont="1" applyBorder="1" applyAlignment="1" applyProtection="1">
      <alignment horizontal="left" vertical="center"/>
    </xf>
    <xf numFmtId="0" fontId="26" fillId="2" borderId="0" xfId="47" applyFont="1" applyAlignment="1" applyProtection="1">
      <alignment vertical="center"/>
      <protection locked="0"/>
    </xf>
    <xf numFmtId="0" fontId="32" fillId="2" borderId="0" xfId="47" applyFont="1" applyAlignment="1">
      <alignment vertical="center"/>
    </xf>
    <xf numFmtId="0" fontId="34" fillId="2" borderId="0" xfId="47" applyFont="1" applyAlignment="1">
      <alignment vertical="center"/>
    </xf>
    <xf numFmtId="0" fontId="31" fillId="21" borderId="15" xfId="0" applyFont="1" applyFill="1" applyBorder="1" applyAlignment="1">
      <alignment horizontal="left" vertical="center"/>
    </xf>
    <xf numFmtId="0" fontId="6" fillId="21" borderId="16" xfId="0" applyFont="1" applyFill="1" applyBorder="1" applyAlignment="1">
      <alignment vertical="center"/>
    </xf>
    <xf numFmtId="0" fontId="6" fillId="21" borderId="17" xfId="0" applyFont="1" applyFill="1" applyBorder="1" applyAlignment="1">
      <alignment vertical="center"/>
    </xf>
    <xf numFmtId="0" fontId="30" fillId="21" borderId="10" xfId="0" applyFont="1" applyFill="1" applyBorder="1" applyAlignment="1">
      <alignment horizontal="left" vertical="center"/>
    </xf>
    <xf numFmtId="0" fontId="35" fillId="21" borderId="0" xfId="0" applyFont="1" applyFill="1" applyBorder="1" applyAlignment="1">
      <alignment vertical="center"/>
    </xf>
    <xf numFmtId="0" fontId="6" fillId="20" borderId="18" xfId="0" applyFont="1" applyFill="1" applyBorder="1" applyAlignment="1" applyProtection="1">
      <alignment horizontal="left" vertical="center"/>
      <protection locked="0"/>
    </xf>
    <xf numFmtId="0" fontId="6" fillId="21" borderId="11" xfId="0" applyFont="1" applyFill="1" applyBorder="1" applyAlignment="1" applyProtection="1">
      <alignment vertical="center"/>
      <protection locked="0"/>
    </xf>
    <xf numFmtId="0" fontId="6" fillId="21" borderId="0" xfId="0" applyFont="1" applyFill="1" applyBorder="1" applyAlignment="1">
      <alignment vertical="center"/>
    </xf>
    <xf numFmtId="0" fontId="6" fillId="21" borderId="11" xfId="0" applyFont="1" applyFill="1" applyBorder="1" applyAlignment="1">
      <alignment vertical="center"/>
    </xf>
    <xf numFmtId="0" fontId="31" fillId="21" borderId="10" xfId="0" applyFont="1" applyFill="1" applyBorder="1" applyAlignment="1">
      <alignment horizontal="left" vertical="center"/>
    </xf>
    <xf numFmtId="0" fontId="31" fillId="21" borderId="19" xfId="0" applyFont="1" applyFill="1" applyBorder="1" applyAlignment="1">
      <alignment horizontal="left" vertical="center"/>
    </xf>
    <xf numFmtId="0" fontId="6" fillId="21" borderId="20" xfId="0" applyFont="1" applyFill="1" applyBorder="1" applyAlignment="1">
      <alignment vertical="center"/>
    </xf>
    <xf numFmtId="0" fontId="6" fillId="21" borderId="21" xfId="0" applyFont="1" applyFill="1" applyBorder="1" applyAlignment="1">
      <alignment vertical="center"/>
    </xf>
    <xf numFmtId="0" fontId="6" fillId="15" borderId="30" xfId="83" applyNumberFormat="1" applyFont="1" applyBorder="1" applyAlignment="1">
      <alignment vertical="center" wrapText="1"/>
    </xf>
    <xf numFmtId="0" fontId="27" fillId="0" borderId="0" xfId="61" applyFont="1" applyFill="1"/>
    <xf numFmtId="0" fontId="10" fillId="0" borderId="0" xfId="62" applyFill="1"/>
    <xf numFmtId="0" fontId="27" fillId="0" borderId="0" xfId="61" applyFont="1" applyFill="1" applyAlignment="1">
      <alignment horizontal="left"/>
    </xf>
    <xf numFmtId="0" fontId="63" fillId="0" borderId="0" xfId="62" applyFont="1" applyFill="1"/>
    <xf numFmtId="0" fontId="10" fillId="0" borderId="0" xfId="62" applyFont="1" applyFill="1"/>
    <xf numFmtId="0" fontId="28" fillId="0" borderId="0" xfId="62" applyFont="1" applyFill="1"/>
    <xf numFmtId="0" fontId="76" fillId="29" borderId="42" xfId="62" applyFont="1" applyFill="1" applyBorder="1" applyAlignment="1">
      <alignment horizontal="center"/>
    </xf>
    <xf numFmtId="0" fontId="76" fillId="29" borderId="43" xfId="61" applyFont="1" applyFill="1" applyBorder="1" applyAlignment="1">
      <alignment horizontal="center"/>
    </xf>
    <xf numFmtId="0" fontId="76" fillId="29" borderId="48" xfId="61" applyFont="1" applyFill="1" applyBorder="1" applyAlignment="1">
      <alignment horizontal="center"/>
    </xf>
    <xf numFmtId="0" fontId="77" fillId="29" borderId="44" xfId="62" applyFont="1" applyFill="1" applyBorder="1" applyAlignment="1">
      <alignment horizontal="center"/>
    </xf>
    <xf numFmtId="0" fontId="77" fillId="29" borderId="45" xfId="62" applyFont="1" applyFill="1" applyBorder="1" applyAlignment="1">
      <alignment horizontal="center"/>
    </xf>
    <xf numFmtId="0" fontId="78" fillId="29" borderId="46" xfId="62" applyFont="1" applyFill="1" applyBorder="1"/>
    <xf numFmtId="0" fontId="79" fillId="29" borderId="46" xfId="62" applyFont="1" applyFill="1" applyBorder="1" applyAlignment="1">
      <alignment horizontal="center"/>
    </xf>
    <xf numFmtId="0" fontId="78" fillId="29" borderId="47" xfId="62" applyFont="1" applyFill="1" applyBorder="1"/>
    <xf numFmtId="0" fontId="6" fillId="0" borderId="0" xfId="62" applyFont="1" applyFill="1"/>
    <xf numFmtId="172" fontId="6" fillId="28" borderId="47" xfId="62" applyNumberFormat="1" applyFont="1" applyFill="1" applyBorder="1"/>
    <xf numFmtId="0" fontId="61" fillId="0" borderId="0" xfId="61" applyFill="1"/>
    <xf numFmtId="0" fontId="64" fillId="0" borderId="0" xfId="61" applyFont="1" applyFill="1"/>
    <xf numFmtId="0" fontId="61" fillId="0" borderId="36" xfId="61" applyFill="1" applyBorder="1"/>
    <xf numFmtId="0" fontId="61" fillId="28" borderId="12" xfId="61" applyFill="1" applyBorder="1"/>
    <xf numFmtId="0" fontId="61" fillId="0" borderId="0" xfId="61" applyFill="1" applyBorder="1"/>
    <xf numFmtId="173" fontId="61" fillId="28" borderId="12" xfId="65" applyNumberFormat="1" applyFont="1" applyFill="1" applyBorder="1"/>
    <xf numFmtId="164" fontId="61" fillId="28" borderId="12" xfId="65" applyFont="1" applyFill="1" applyBorder="1"/>
    <xf numFmtId="0" fontId="61" fillId="0" borderId="0" xfId="61" applyFont="1" applyFill="1" applyBorder="1"/>
    <xf numFmtId="172" fontId="61" fillId="28" borderId="12" xfId="65" applyNumberFormat="1" applyFont="1" applyFill="1" applyBorder="1"/>
    <xf numFmtId="172" fontId="61" fillId="15" borderId="12" xfId="83" applyNumberFormat="1" applyFont="1" applyBorder="1" applyAlignment="1"/>
    <xf numFmtId="164" fontId="61" fillId="28" borderId="12" xfId="65" applyNumberFormat="1" applyFont="1" applyFill="1" applyBorder="1"/>
    <xf numFmtId="0" fontId="61" fillId="0" borderId="30" xfId="61" applyFill="1" applyBorder="1"/>
    <xf numFmtId="172" fontId="61" fillId="15" borderId="49" xfId="83" applyNumberFormat="1" applyFont="1" applyBorder="1" applyAlignment="1"/>
    <xf numFmtId="172" fontId="61" fillId="15" borderId="50" xfId="83" applyNumberFormat="1" applyFont="1" applyBorder="1" applyAlignment="1"/>
    <xf numFmtId="172" fontId="61" fillId="15" borderId="51" xfId="83" applyNumberFormat="1" applyFont="1" applyBorder="1" applyAlignment="1"/>
    <xf numFmtId="172" fontId="61" fillId="0" borderId="0" xfId="65" applyNumberFormat="1" applyFont="1" applyFill="1" applyBorder="1"/>
    <xf numFmtId="0" fontId="80" fillId="29" borderId="34" xfId="61" applyFont="1" applyFill="1" applyBorder="1"/>
    <xf numFmtId="0" fontId="80" fillId="0" borderId="0" xfId="61" applyFont="1" applyFill="1" applyBorder="1"/>
    <xf numFmtId="0" fontId="80" fillId="29" borderId="34" xfId="61" applyFont="1" applyFill="1" applyBorder="1" applyAlignment="1">
      <alignment horizontal="center" wrapText="1"/>
    </xf>
    <xf numFmtId="0" fontId="78" fillId="29" borderId="52" xfId="61" applyFont="1" applyFill="1" applyBorder="1"/>
    <xf numFmtId="0" fontId="78" fillId="0" borderId="0" xfId="61" applyFont="1" applyFill="1" applyBorder="1"/>
    <xf numFmtId="0" fontId="78" fillId="29" borderId="53" xfId="61" applyFont="1" applyFill="1" applyBorder="1" applyAlignment="1">
      <alignment horizontal="center" wrapText="1"/>
    </xf>
    <xf numFmtId="0" fontId="78" fillId="29" borderId="54" xfId="61" applyFont="1" applyFill="1" applyBorder="1" applyAlignment="1">
      <alignment horizontal="center" wrapText="1"/>
    </xf>
    <xf numFmtId="0" fontId="78" fillId="29" borderId="55" xfId="61" applyFont="1" applyFill="1" applyBorder="1" applyAlignment="1">
      <alignment horizontal="center" wrapText="1"/>
    </xf>
    <xf numFmtId="0" fontId="78" fillId="29" borderId="39" xfId="61" applyFont="1" applyFill="1" applyBorder="1" applyAlignment="1">
      <alignment horizontal="center" wrapText="1"/>
    </xf>
    <xf numFmtId="0" fontId="78" fillId="29" borderId="40" xfId="61" applyFont="1" applyFill="1" applyBorder="1" applyAlignment="1">
      <alignment horizontal="center" wrapText="1"/>
    </xf>
    <xf numFmtId="0" fontId="78" fillId="29" borderId="41" xfId="61" applyFont="1" applyFill="1" applyBorder="1" applyAlignment="1">
      <alignment horizontal="center" wrapText="1"/>
    </xf>
    <xf numFmtId="0" fontId="61" fillId="28" borderId="12" xfId="61" applyFont="1" applyFill="1" applyBorder="1"/>
    <xf numFmtId="0" fontId="61" fillId="0" borderId="36" xfId="61" applyFont="1" applyFill="1" applyBorder="1"/>
    <xf numFmtId="172" fontId="61" fillId="28" borderId="34" xfId="65" applyNumberFormat="1" applyFont="1" applyFill="1" applyBorder="1"/>
    <xf numFmtId="172" fontId="61" fillId="15" borderId="34" xfId="83" applyNumberFormat="1" applyFont="1" applyBorder="1" applyAlignment="1"/>
    <xf numFmtId="172" fontId="61" fillId="15" borderId="56" xfId="83" applyNumberFormat="1" applyFont="1" applyBorder="1" applyAlignment="1"/>
    <xf numFmtId="172" fontId="61" fillId="0" borderId="30" xfId="65" applyNumberFormat="1" applyFont="1" applyFill="1" applyBorder="1"/>
    <xf numFmtId="172" fontId="61" fillId="0" borderId="29" xfId="65" applyNumberFormat="1" applyFont="1" applyFill="1" applyBorder="1"/>
    <xf numFmtId="0" fontId="62" fillId="0" borderId="0" xfId="61" applyFont="1" applyFill="1"/>
    <xf numFmtId="0" fontId="66" fillId="29" borderId="16" xfId="63" applyFont="1" applyFill="1" applyBorder="1" applyAlignment="1"/>
    <xf numFmtId="0" fontId="67" fillId="29" borderId="17" xfId="63" applyFont="1" applyFill="1" applyBorder="1"/>
    <xf numFmtId="4" fontId="6" fillId="28" borderId="12" xfId="63" applyNumberFormat="1" applyFont="1" applyFill="1" applyBorder="1" applyAlignment="1">
      <alignment horizontal="center"/>
    </xf>
    <xf numFmtId="0" fontId="66" fillId="29" borderId="20" xfId="63" applyFont="1" applyFill="1" applyBorder="1" applyAlignment="1">
      <alignment horizontal="right"/>
    </xf>
    <xf numFmtId="0" fontId="61" fillId="0" borderId="0" xfId="61" applyFont="1" applyFill="1"/>
    <xf numFmtId="0" fontId="67" fillId="29" borderId="12" xfId="63" applyFont="1" applyFill="1" applyBorder="1"/>
    <xf numFmtId="0" fontId="67" fillId="29" borderId="12" xfId="63" applyFont="1" applyFill="1" applyBorder="1" applyAlignment="1">
      <alignment horizontal="left"/>
    </xf>
    <xf numFmtId="0" fontId="66" fillId="29" borderId="12" xfId="63" applyFont="1" applyFill="1" applyBorder="1" applyAlignment="1">
      <alignment horizontal="center" vertical="center" wrapText="1"/>
    </xf>
    <xf numFmtId="0" fontId="66" fillId="29" borderId="19" xfId="63" applyFont="1" applyFill="1" applyBorder="1" applyAlignment="1">
      <alignment horizontal="right"/>
    </xf>
    <xf numFmtId="4" fontId="66" fillId="29" borderId="20" xfId="63" applyNumberFormat="1" applyFont="1" applyFill="1" applyBorder="1" applyAlignment="1">
      <alignment horizontal="center"/>
    </xf>
    <xf numFmtId="4" fontId="66" fillId="29" borderId="57" xfId="63" applyNumberFormat="1" applyFont="1" applyFill="1" applyBorder="1" applyAlignment="1">
      <alignment horizontal="center"/>
    </xf>
    <xf numFmtId="0" fontId="66" fillId="29" borderId="12" xfId="63" applyFont="1" applyFill="1" applyBorder="1" applyAlignment="1"/>
    <xf numFmtId="0" fontId="6" fillId="15" borderId="27" xfId="83" applyNumberFormat="1" applyFont="1" applyBorder="1" applyAlignment="1">
      <alignment vertical="center"/>
    </xf>
    <xf numFmtId="0" fontId="6" fillId="15" borderId="28" xfId="83" applyNumberFormat="1" applyFont="1" applyBorder="1" applyAlignment="1">
      <alignment vertical="center"/>
    </xf>
    <xf numFmtId="0" fontId="10" fillId="0" borderId="0" xfId="63" applyFill="1"/>
    <xf numFmtId="0" fontId="10" fillId="0" borderId="0" xfId="63" applyFill="1" applyAlignment="1">
      <alignment vertical="top"/>
    </xf>
    <xf numFmtId="0" fontId="66" fillId="29" borderId="12" xfId="63" applyFont="1" applyFill="1" applyBorder="1" applyAlignment="1">
      <alignment horizontal="right"/>
    </xf>
    <xf numFmtId="0" fontId="64" fillId="15" borderId="37" xfId="83" applyNumberFormat="1" applyFont="1" applyBorder="1" applyAlignment="1"/>
    <xf numFmtId="0" fontId="61" fillId="15" borderId="27" xfId="83" applyNumberFormat="1" applyFont="1" applyBorder="1" applyAlignment="1"/>
    <xf numFmtId="0" fontId="61" fillId="15" borderId="28" xfId="83" applyNumberFormat="1" applyFont="1" applyBorder="1" applyAlignment="1"/>
    <xf numFmtId="0" fontId="61" fillId="15" borderId="30" xfId="83" applyNumberFormat="1" applyFont="1" applyBorder="1" applyAlignment="1"/>
    <xf numFmtId="0" fontId="61" fillId="15" borderId="0" xfId="83" applyNumberFormat="1" applyFont="1" applyBorder="1" applyAlignment="1"/>
    <xf numFmtId="0" fontId="61" fillId="15" borderId="29" xfId="83" applyNumberFormat="1" applyFont="1" applyBorder="1" applyAlignment="1"/>
    <xf numFmtId="0" fontId="61" fillId="15" borderId="31" xfId="83" applyNumberFormat="1" applyFont="1" applyBorder="1" applyAlignment="1"/>
    <xf numFmtId="0" fontId="61" fillId="15" borderId="32" xfId="83" applyNumberFormat="1" applyFont="1" applyBorder="1" applyAlignment="1"/>
    <xf numFmtId="0" fontId="61" fillId="15" borderId="33" xfId="83" applyNumberFormat="1" applyFont="1" applyBorder="1" applyAlignment="1"/>
    <xf numFmtId="0" fontId="6" fillId="20" borderId="12" xfId="0" applyFont="1" applyFill="1" applyBorder="1" applyAlignment="1">
      <alignment vertical="center"/>
    </xf>
    <xf numFmtId="0" fontId="6" fillId="28" borderId="12" xfId="63" applyFont="1" applyFill="1" applyBorder="1" applyAlignment="1">
      <alignment horizontal="center"/>
    </xf>
    <xf numFmtId="0" fontId="6" fillId="28" borderId="12" xfId="63" applyFont="1" applyFill="1" applyBorder="1" applyAlignment="1"/>
    <xf numFmtId="0" fontId="6" fillId="15" borderId="12" xfId="83" applyNumberFormat="1" applyFont="1" applyBorder="1" applyAlignment="1">
      <alignment vertical="center"/>
    </xf>
    <xf numFmtId="167" fontId="6" fillId="15" borderId="12" xfId="83" applyNumberFormat="1" applyFont="1" applyBorder="1" applyAlignment="1">
      <alignment horizontal="left" vertical="center"/>
    </xf>
    <xf numFmtId="0" fontId="6" fillId="15" borderId="12" xfId="83" applyNumberFormat="1" applyFont="1" applyBorder="1" applyAlignment="1">
      <alignment horizontal="right" vertical="center" wrapText="1"/>
    </xf>
    <xf numFmtId="0" fontId="48" fillId="15" borderId="12" xfId="83" applyNumberFormat="1" applyFont="1" applyBorder="1" applyAlignment="1">
      <alignment horizontal="right" vertical="center" wrapText="1"/>
    </xf>
    <xf numFmtId="0" fontId="48" fillId="15" borderId="12" xfId="83" applyNumberFormat="1" applyFont="1" applyBorder="1" applyAlignment="1">
      <alignment vertical="center"/>
    </xf>
    <xf numFmtId="3" fontId="28" fillId="15" borderId="12" xfId="83" applyNumberFormat="1" applyFont="1" applyBorder="1" applyAlignment="1">
      <alignment horizontal="right" vertical="center" wrapText="1"/>
    </xf>
    <xf numFmtId="3" fontId="48" fillId="15" borderId="12" xfId="83" applyNumberFormat="1" applyFont="1" applyBorder="1" applyAlignment="1">
      <alignment horizontal="right" vertical="center" wrapText="1"/>
    </xf>
    <xf numFmtId="3" fontId="47" fillId="15" borderId="12" xfId="83" applyNumberFormat="1" applyFont="1" applyBorder="1" applyAlignment="1">
      <alignment horizontal="right" vertical="center" wrapText="1"/>
    </xf>
    <xf numFmtId="0" fontId="47" fillId="15" borderId="12" xfId="83" applyNumberFormat="1" applyFont="1" applyBorder="1" applyAlignment="1">
      <alignment horizontal="center" vertical="center"/>
    </xf>
    <xf numFmtId="0" fontId="6" fillId="15" borderId="0" xfId="83" applyNumberFormat="1" applyFont="1" applyBorder="1" applyAlignment="1">
      <alignment vertical="center"/>
    </xf>
    <xf numFmtId="0" fontId="6" fillId="15" borderId="29"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171" fontId="6" fillId="20" borderId="12" xfId="0" applyNumberFormat="1" applyFont="1" applyFill="1" applyBorder="1" applyAlignment="1">
      <alignment horizontal="right" vertical="center"/>
    </xf>
    <xf numFmtId="0" fontId="6" fillId="20" borderId="13" xfId="49" applyFont="1" applyFill="1" applyBorder="1" applyAlignment="1">
      <alignment horizontal="right" vertical="center" wrapText="1"/>
    </xf>
    <xf numFmtId="0" fontId="6" fillId="20" borderId="18" xfId="0" applyFont="1" applyFill="1" applyBorder="1" applyAlignment="1">
      <alignment horizontal="center" vertical="center" wrapText="1"/>
    </xf>
    <xf numFmtId="0" fontId="28" fillId="20" borderId="12" xfId="0" applyFont="1" applyFill="1" applyBorder="1" applyAlignment="1">
      <alignment horizontal="center" vertical="center" wrapText="1"/>
    </xf>
    <xf numFmtId="0" fontId="28" fillId="20" borderId="18" xfId="0" applyFont="1" applyFill="1" applyBorder="1" applyAlignment="1">
      <alignment horizontal="center" vertical="center" wrapText="1"/>
    </xf>
    <xf numFmtId="171" fontId="6" fillId="20" borderId="12" xfId="66" applyNumberFormat="1" applyFont="1" applyFill="1" applyBorder="1" applyAlignment="1">
      <alignment horizontal="center" vertical="center"/>
    </xf>
    <xf numFmtId="0" fontId="6" fillId="20" borderId="12" xfId="52" applyFont="1" applyFill="1" applyBorder="1" applyAlignment="1">
      <alignment horizontal="center" vertical="center"/>
    </xf>
    <xf numFmtId="49" fontId="6" fillId="20" borderId="12" xfId="52" applyNumberFormat="1" applyFont="1" applyFill="1" applyBorder="1" applyAlignment="1">
      <alignment horizontal="center" vertical="center"/>
    </xf>
    <xf numFmtId="49" fontId="6" fillId="24" borderId="12" xfId="0" applyNumberFormat="1" applyFont="1" applyFill="1" applyBorder="1" applyAlignment="1">
      <alignment vertical="center" wrapText="1"/>
    </xf>
    <xf numFmtId="0" fontId="6" fillId="20" borderId="12" xfId="52" applyFont="1" applyFill="1" applyBorder="1" applyAlignment="1">
      <alignment horizontal="center" vertical="center" wrapText="1"/>
    </xf>
    <xf numFmtId="3" fontId="6" fillId="15" borderId="12" xfId="83" applyNumberFormat="1" applyFont="1" applyBorder="1" applyAlignment="1">
      <alignment horizontal="center"/>
    </xf>
    <xf numFmtId="3" fontId="6" fillId="15" borderId="21" xfId="83" applyNumberFormat="1" applyFont="1" applyBorder="1" applyAlignment="1">
      <alignment horizontal="center"/>
    </xf>
    <xf numFmtId="174" fontId="48" fillId="15" borderId="12" xfId="83" applyNumberFormat="1" applyFont="1" applyBorder="1" applyAlignment="1">
      <alignment horizontal="right" vertical="center"/>
    </xf>
    <xf numFmtId="174" fontId="28" fillId="15" borderId="12" xfId="83" applyNumberFormat="1" applyFont="1" applyBorder="1" applyAlignment="1">
      <alignment horizontal="right" vertical="center"/>
    </xf>
    <xf numFmtId="9" fontId="47" fillId="15" borderId="38" xfId="83" applyNumberFormat="1" applyFont="1" applyBorder="1" applyAlignment="1">
      <alignment horizontal="center" vertical="center"/>
    </xf>
    <xf numFmtId="9" fontId="47" fillId="15" borderId="12" xfId="83" applyNumberFormat="1" applyFont="1" applyBorder="1" applyAlignment="1">
      <alignment horizontal="center" vertical="center"/>
    </xf>
    <xf numFmtId="0" fontId="28" fillId="15" borderId="37" xfId="83" applyNumberFormat="1" applyFont="1" applyBorder="1" applyAlignment="1">
      <alignment vertical="center"/>
    </xf>
    <xf numFmtId="0" fontId="6" fillId="15" borderId="30" xfId="83" applyNumberFormat="1" applyFont="1" applyBorder="1" applyAlignment="1">
      <alignment vertical="center"/>
    </xf>
    <xf numFmtId="0" fontId="6" fillId="15" borderId="31" xfId="83" applyNumberFormat="1" applyFont="1" applyBorder="1" applyAlignment="1">
      <alignment vertical="center"/>
    </xf>
    <xf numFmtId="1" fontId="6" fillId="20" borderId="12" xfId="0" applyNumberFormat="1" applyFont="1" applyFill="1" applyBorder="1" applyAlignment="1">
      <alignment horizontal="left" vertical="center"/>
    </xf>
    <xf numFmtId="1" fontId="35" fillId="21" borderId="12" xfId="0" applyNumberFormat="1" applyFont="1" applyFill="1" applyBorder="1" applyAlignment="1">
      <alignment vertical="center"/>
    </xf>
    <xf numFmtId="1" fontId="6" fillId="20" borderId="12" xfId="0" applyNumberFormat="1" applyFont="1" applyFill="1" applyBorder="1" applyAlignment="1">
      <alignment horizontal="right" vertical="center"/>
    </xf>
    <xf numFmtId="1" fontId="35" fillId="21" borderId="12" xfId="0" applyNumberFormat="1" applyFont="1" applyFill="1" applyBorder="1" applyAlignment="1">
      <alignment horizontal="left" vertical="center"/>
    </xf>
    <xf numFmtId="1" fontId="66" fillId="21" borderId="12" xfId="0" applyNumberFormat="1" applyFont="1" applyFill="1" applyBorder="1" applyAlignment="1">
      <alignment horizontal="left" vertical="center"/>
    </xf>
    <xf numFmtId="1" fontId="35" fillId="23" borderId="12" xfId="0" applyNumberFormat="1" applyFont="1" applyFill="1" applyBorder="1" applyAlignment="1">
      <alignment vertical="center"/>
    </xf>
    <xf numFmtId="1" fontId="48" fillId="15" borderId="12" xfId="83" applyNumberFormat="1" applyFont="1" applyBorder="1" applyAlignment="1">
      <alignment horizontal="right" vertical="center"/>
    </xf>
    <xf numFmtId="1" fontId="35" fillId="21" borderId="12" xfId="0" applyNumberFormat="1" applyFont="1" applyFill="1" applyBorder="1" applyAlignment="1">
      <alignment horizontal="left" vertical="center" wrapText="1"/>
    </xf>
    <xf numFmtId="1" fontId="6" fillId="15" borderId="12" xfId="83" applyNumberFormat="1" applyFont="1" applyBorder="1" applyAlignment="1">
      <alignment horizontal="right" vertical="center"/>
    </xf>
    <xf numFmtId="1" fontId="49" fillId="21" borderId="12" xfId="0" applyNumberFormat="1" applyFont="1" applyFill="1" applyBorder="1" applyAlignment="1">
      <alignment vertical="center"/>
    </xf>
    <xf numFmtId="1" fontId="6" fillId="20" borderId="12" xfId="0" applyNumberFormat="1" applyFont="1" applyFill="1" applyBorder="1" applyAlignment="1">
      <alignment vertical="center"/>
    </xf>
    <xf numFmtId="1" fontId="49" fillId="23" borderId="12" xfId="0" applyNumberFormat="1" applyFont="1" applyFill="1" applyBorder="1" applyAlignment="1">
      <alignment vertical="center"/>
    </xf>
    <xf numFmtId="0" fontId="48" fillId="15" borderId="37" xfId="83" applyNumberFormat="1" applyFont="1" applyBorder="1" applyAlignment="1">
      <alignment horizontal="left" vertical="center"/>
    </xf>
    <xf numFmtId="0" fontId="44" fillId="15" borderId="27" xfId="83" applyNumberFormat="1" applyFont="1" applyBorder="1" applyAlignment="1">
      <alignment horizontal="left" vertical="center"/>
    </xf>
    <xf numFmtId="0" fontId="45" fillId="15" borderId="27" xfId="83" applyNumberFormat="1" applyFont="1" applyBorder="1" applyAlignment="1">
      <alignment vertical="center"/>
    </xf>
    <xf numFmtId="0" fontId="46" fillId="15" borderId="27" xfId="83" applyNumberFormat="1" applyFont="1" applyBorder="1" applyAlignment="1">
      <alignment vertical="center"/>
    </xf>
    <xf numFmtId="0" fontId="46" fillId="15" borderId="28" xfId="83" applyNumberFormat="1" applyFont="1" applyBorder="1" applyAlignment="1">
      <alignment vertical="center"/>
    </xf>
    <xf numFmtId="0" fontId="47" fillId="15" borderId="30" xfId="83" applyNumberFormat="1" applyFont="1" applyBorder="1" applyAlignment="1">
      <alignment horizontal="left" vertical="center"/>
    </xf>
    <xf numFmtId="0" fontId="48" fillId="15" borderId="0" xfId="83" applyNumberFormat="1" applyFont="1" applyBorder="1" applyAlignment="1">
      <alignment horizontal="left" vertical="center"/>
    </xf>
    <xf numFmtId="0" fontId="44" fillId="15" borderId="0" xfId="83" applyNumberFormat="1" applyFont="1" applyBorder="1" applyAlignment="1">
      <alignment horizontal="left" vertical="center"/>
    </xf>
    <xf numFmtId="0" fontId="45" fillId="15" borderId="0" xfId="83" applyNumberFormat="1" applyFont="1" applyBorder="1" applyAlignment="1">
      <alignment vertical="center"/>
    </xf>
    <xf numFmtId="0" fontId="46" fillId="15" borderId="0" xfId="83" applyNumberFormat="1" applyFont="1" applyBorder="1" applyAlignment="1">
      <alignment vertical="center"/>
    </xf>
    <xf numFmtId="0" fontId="46" fillId="15" borderId="29" xfId="83" applyNumberFormat="1" applyFont="1" applyBorder="1" applyAlignment="1">
      <alignment vertical="center"/>
    </xf>
    <xf numFmtId="172" fontId="6" fillId="20" borderId="12" xfId="30" applyNumberFormat="1" applyFont="1" applyFill="1" applyBorder="1" applyAlignment="1">
      <alignment vertical="center"/>
    </xf>
    <xf numFmtId="172" fontId="47" fillId="15" borderId="12" xfId="83" applyNumberFormat="1" applyFont="1" applyBorder="1" applyAlignment="1">
      <alignment vertical="center"/>
    </xf>
    <xf numFmtId="172" fontId="49" fillId="21" borderId="12" xfId="44" applyNumberFormat="1" applyFont="1" applyFill="1" applyBorder="1" applyAlignment="1">
      <alignment horizontal="left" vertical="center" wrapText="1"/>
    </xf>
    <xf numFmtId="172" fontId="35" fillId="21" borderId="12" xfId="44" applyNumberFormat="1" applyFont="1" applyFill="1" applyBorder="1" applyAlignment="1">
      <alignment horizontal="left" vertical="center" wrapText="1"/>
    </xf>
    <xf numFmtId="172" fontId="6" fillId="15" borderId="12" xfId="83" applyNumberFormat="1" applyFont="1" applyBorder="1" applyAlignment="1">
      <alignment vertical="center"/>
    </xf>
    <xf numFmtId="9" fontId="47" fillId="15" borderId="12" xfId="88" applyFont="1" applyFill="1" applyBorder="1" applyAlignment="1">
      <alignment vertical="center"/>
    </xf>
    <xf numFmtId="174" fontId="6" fillId="20" borderId="12" xfId="0" applyNumberFormat="1" applyFont="1" applyFill="1" applyBorder="1" applyAlignment="1">
      <alignment horizontal="right" vertical="center"/>
    </xf>
    <xf numFmtId="0" fontId="6" fillId="15" borderId="0" xfId="83" applyNumberFormat="1" applyFont="1" applyBorder="1" applyAlignment="1">
      <alignment vertical="center"/>
    </xf>
    <xf numFmtId="0" fontId="6" fillId="15" borderId="29"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172" fontId="53" fillId="2" borderId="0" xfId="0" applyNumberFormat="1" applyFont="1" applyFill="1" applyAlignment="1">
      <alignment horizontal="left" vertical="center"/>
    </xf>
    <xf numFmtId="172" fontId="6" fillId="20" borderId="12" xfId="30" applyNumberFormat="1" applyFont="1" applyFill="1" applyBorder="1" applyAlignment="1">
      <alignment horizontal="center" vertical="center"/>
    </xf>
    <xf numFmtId="172" fontId="6" fillId="20" borderId="13" xfId="30" applyNumberFormat="1" applyFont="1" applyFill="1" applyBorder="1" applyAlignment="1">
      <alignment horizontal="center" vertical="center"/>
    </xf>
    <xf numFmtId="172" fontId="42" fillId="2" borderId="0" xfId="0" applyNumberFormat="1" applyFont="1" applyFill="1" applyAlignment="1">
      <alignment horizontal="left" vertical="center"/>
    </xf>
    <xf numFmtId="1" fontId="31" fillId="15" borderId="12" xfId="83" applyNumberFormat="1" applyFont="1" applyBorder="1" applyAlignment="1">
      <alignment horizontal="left" vertical="center"/>
    </xf>
    <xf numFmtId="174" fontId="6" fillId="20" borderId="13" xfId="0" applyNumberFormat="1" applyFont="1" applyFill="1" applyBorder="1" applyAlignment="1">
      <alignment horizontal="right" vertical="center"/>
    </xf>
    <xf numFmtId="174" fontId="6" fillId="20" borderId="12" xfId="0" applyNumberFormat="1" applyFont="1" applyFill="1" applyBorder="1" applyAlignment="1">
      <alignment horizontal="left" vertical="center"/>
    </xf>
    <xf numFmtId="174" fontId="6" fillId="20" borderId="13" xfId="0" applyNumberFormat="1" applyFont="1" applyFill="1" applyBorder="1" applyAlignment="1">
      <alignment horizontal="left" vertical="center"/>
    </xf>
    <xf numFmtId="174" fontId="47" fillId="15" borderId="12" xfId="83" applyNumberFormat="1" applyFont="1" applyBorder="1" applyAlignment="1">
      <alignment vertical="center"/>
    </xf>
    <xf numFmtId="0" fontId="6" fillId="20" borderId="12" xfId="76" applyFont="1" applyFill="1" applyBorder="1" applyAlignment="1">
      <alignment horizontal="left" vertical="center" wrapText="1"/>
    </xf>
    <xf numFmtId="170" fontId="6" fillId="20" borderId="12" xfId="77" applyNumberFormat="1" applyFont="1" applyFill="1" applyBorder="1" applyAlignment="1">
      <alignment vertical="center" wrapText="1"/>
    </xf>
    <xf numFmtId="174" fontId="6" fillId="20" borderId="12" xfId="67" applyNumberFormat="1" applyFont="1" applyFill="1" applyBorder="1" applyAlignment="1">
      <alignment horizontal="right" vertical="center"/>
    </xf>
    <xf numFmtId="0" fontId="48" fillId="15" borderId="27" xfId="83" applyNumberFormat="1" applyFont="1" applyBorder="1" applyAlignment="1">
      <alignment horizontal="left" vertical="center"/>
    </xf>
    <xf numFmtId="0" fontId="45" fillId="15" borderId="28" xfId="83" applyNumberFormat="1" applyFont="1" applyBorder="1" applyAlignment="1">
      <alignment vertical="center"/>
    </xf>
    <xf numFmtId="174" fontId="6" fillId="20" borderId="12" xfId="0" applyNumberFormat="1" applyFont="1" applyFill="1" applyBorder="1" applyAlignment="1">
      <alignment vertical="center"/>
    </xf>
    <xf numFmtId="174" fontId="35" fillId="21" borderId="12" xfId="0" applyNumberFormat="1" applyFont="1" applyFill="1" applyBorder="1" applyAlignment="1">
      <alignment vertical="center"/>
    </xf>
    <xf numFmtId="0" fontId="72" fillId="15" borderId="30" xfId="83" applyNumberFormat="1" applyFont="1" applyBorder="1" applyAlignment="1">
      <alignment vertical="center"/>
    </xf>
    <xf numFmtId="0" fontId="72" fillId="15" borderId="0" xfId="83" applyNumberFormat="1" applyFont="1" applyBorder="1" applyAlignment="1">
      <alignment vertical="center"/>
    </xf>
    <xf numFmtId="0" fontId="72" fillId="15" borderId="32" xfId="83" applyNumberFormat="1" applyFont="1" applyBorder="1" applyAlignment="1">
      <alignment vertical="center"/>
    </xf>
    <xf numFmtId="1" fontId="6" fillId="2" borderId="0" xfId="0" applyNumberFormat="1" applyFont="1" applyAlignment="1">
      <alignment vertical="center"/>
    </xf>
    <xf numFmtId="174" fontId="49" fillId="21" borderId="12" xfId="0" applyNumberFormat="1" applyFont="1" applyFill="1" applyBorder="1" applyAlignment="1">
      <alignment horizontal="center" vertical="center" wrapText="1"/>
    </xf>
    <xf numFmtId="174" fontId="6" fillId="21" borderId="34" xfId="29" applyNumberFormat="1" applyFont="1" applyFill="1" applyBorder="1" applyAlignment="1">
      <alignment horizontal="right" vertical="center"/>
    </xf>
    <xf numFmtId="0" fontId="6" fillId="15" borderId="37" xfId="83" applyNumberFormat="1" applyFont="1" applyBorder="1" applyAlignment="1">
      <alignment vertical="center"/>
    </xf>
    <xf numFmtId="0" fontId="46" fillId="15" borderId="31" xfId="83" applyNumberFormat="1" applyFont="1" applyBorder="1" applyAlignment="1">
      <alignment vertical="center"/>
    </xf>
    <xf numFmtId="0" fontId="46" fillId="15" borderId="32" xfId="83" applyNumberFormat="1" applyFont="1" applyBorder="1" applyAlignment="1">
      <alignment vertical="center"/>
    </xf>
    <xf numFmtId="0" fontId="46" fillId="15" borderId="33" xfId="83" applyNumberFormat="1" applyFont="1" applyBorder="1" applyAlignment="1">
      <alignment vertical="center"/>
    </xf>
    <xf numFmtId="0" fontId="72" fillId="15" borderId="31" xfId="83" applyNumberFormat="1" applyFont="1" applyBorder="1" applyAlignment="1">
      <alignment vertical="center"/>
    </xf>
    <xf numFmtId="1" fontId="49" fillId="21" borderId="12" xfId="0" applyNumberFormat="1" applyFont="1" applyFill="1" applyBorder="1" applyAlignment="1">
      <alignment horizontal="center" vertical="center" wrapText="1"/>
    </xf>
    <xf numFmtId="1" fontId="6" fillId="20" borderId="12" xfId="66" applyNumberFormat="1" applyFont="1" applyFill="1" applyBorder="1" applyAlignment="1">
      <alignment horizontal="left" vertical="center"/>
    </xf>
    <xf numFmtId="1" fontId="49" fillId="21" borderId="12" xfId="66" applyNumberFormat="1" applyFont="1" applyFill="1" applyBorder="1" applyAlignment="1">
      <alignment horizontal="center" vertical="center" wrapText="1"/>
    </xf>
    <xf numFmtId="1" fontId="28" fillId="21" borderId="12" xfId="66" applyNumberFormat="1" applyFont="1" applyFill="1" applyBorder="1" applyAlignment="1">
      <alignment horizontal="center" vertical="center" wrapText="1"/>
    </xf>
    <xf numFmtId="0" fontId="29" fillId="15" borderId="27" xfId="83" applyNumberFormat="1" applyFont="1" applyBorder="1" applyAlignment="1">
      <alignment vertical="center"/>
    </xf>
    <xf numFmtId="0" fontId="28" fillId="15" borderId="27" xfId="83" applyNumberFormat="1" applyFont="1" applyBorder="1" applyAlignment="1">
      <alignment vertical="center"/>
    </xf>
    <xf numFmtId="0" fontId="28" fillId="15" borderId="28" xfId="83" applyNumberFormat="1" applyFont="1" applyBorder="1" applyAlignment="1">
      <alignment vertical="center"/>
    </xf>
    <xf numFmtId="0" fontId="28" fillId="15" borderId="0" xfId="83" applyNumberFormat="1" applyFont="1" applyBorder="1" applyAlignment="1">
      <alignment vertical="center"/>
    </xf>
    <xf numFmtId="0" fontId="28" fillId="15" borderId="29" xfId="83" applyNumberFormat="1" applyFont="1" applyBorder="1" applyAlignment="1">
      <alignment vertical="center"/>
    </xf>
    <xf numFmtId="0" fontId="28" fillId="15" borderId="32" xfId="83" applyNumberFormat="1" applyFont="1" applyBorder="1" applyAlignment="1">
      <alignment vertical="center"/>
    </xf>
    <xf numFmtId="0" fontId="28" fillId="15" borderId="33" xfId="83" applyNumberFormat="1" applyFont="1" applyBorder="1" applyAlignment="1">
      <alignment vertical="center"/>
    </xf>
    <xf numFmtId="0" fontId="74" fillId="15" borderId="30" xfId="83" applyNumberFormat="1" applyFont="1" applyBorder="1" applyAlignment="1">
      <alignment vertical="center"/>
    </xf>
    <xf numFmtId="0" fontId="6" fillId="15" borderId="13" xfId="83" applyNumberFormat="1" applyFont="1" applyBorder="1" applyAlignment="1">
      <alignment horizontal="left" vertical="center"/>
    </xf>
    <xf numFmtId="0" fontId="29" fillId="15" borderId="14" xfId="83" applyNumberFormat="1" applyFont="1" applyBorder="1" applyAlignment="1">
      <alignment horizontal="left" vertical="center"/>
    </xf>
    <xf numFmtId="0" fontId="6" fillId="15" borderId="30" xfId="83" applyNumberFormat="1" applyFont="1" applyBorder="1" applyAlignment="1">
      <alignment vertical="center" wrapText="1"/>
    </xf>
    <xf numFmtId="0" fontId="6" fillId="15" borderId="31" xfId="83" applyNumberFormat="1" applyFont="1" applyBorder="1" applyAlignment="1">
      <alignment vertical="center" wrapText="1"/>
    </xf>
    <xf numFmtId="166" fontId="28" fillId="24" borderId="12" xfId="39" applyFont="1" applyFill="1" applyBorder="1" applyAlignment="1">
      <alignment horizontal="left" vertical="center"/>
      <protection locked="0"/>
    </xf>
    <xf numFmtId="166" fontId="28" fillId="15" borderId="12" xfId="83" applyFont="1" applyFill="1" applyBorder="1" applyAlignment="1">
      <alignment horizontal="left" vertical="center"/>
    </xf>
    <xf numFmtId="0" fontId="6" fillId="2" borderId="0" xfId="0" applyFont="1" applyAlignment="1">
      <alignment vertical="center"/>
    </xf>
    <xf numFmtId="0" fontId="6" fillId="2" borderId="0" xfId="0" applyFont="1" applyBorder="1" applyAlignment="1">
      <alignment vertical="center" wrapText="1"/>
    </xf>
    <xf numFmtId="3" fontId="6" fillId="28" borderId="12" xfId="63" applyNumberFormat="1" applyFont="1" applyFill="1" applyBorder="1" applyAlignment="1">
      <alignment horizontal="center"/>
    </xf>
    <xf numFmtId="0" fontId="27" fillId="2" borderId="0" xfId="90" applyFont="1"/>
    <xf numFmtId="0" fontId="6" fillId="2" borderId="0" xfId="90"/>
    <xf numFmtId="0" fontId="27" fillId="2" borderId="0" xfId="90" applyFont="1" applyAlignment="1">
      <alignment horizontal="left"/>
    </xf>
    <xf numFmtId="0" fontId="28" fillId="0" borderId="12" xfId="47" applyFont="1" applyFill="1" applyBorder="1" applyAlignment="1" applyProtection="1">
      <alignment vertical="center"/>
      <protection locked="0"/>
    </xf>
    <xf numFmtId="0" fontId="70" fillId="29" borderId="34" xfId="82" applyFont="1" applyFill="1" applyBorder="1" applyAlignment="1">
      <alignment horizontal="center" vertical="center" wrapText="1"/>
    </xf>
    <xf numFmtId="0" fontId="31" fillId="2" borderId="0" xfId="90" applyFont="1" applyFill="1" applyBorder="1" applyAlignment="1">
      <alignment horizontal="right" vertical="center" wrapText="1"/>
    </xf>
    <xf numFmtId="0" fontId="6" fillId="2" borderId="0" xfId="90" applyFont="1" applyFill="1" applyBorder="1" applyAlignment="1">
      <alignment horizontal="right" vertical="center" wrapText="1"/>
    </xf>
    <xf numFmtId="0" fontId="6" fillId="0" borderId="0" xfId="69" applyFont="1" applyFill="1" applyBorder="1" applyAlignment="1">
      <alignment vertical="center" wrapText="1"/>
    </xf>
    <xf numFmtId="0" fontId="6" fillId="0" borderId="0" xfId="0" applyFont="1" applyFill="1"/>
    <xf numFmtId="0" fontId="66" fillId="29" borderId="13" xfId="90" applyFont="1" applyFill="1" applyBorder="1" applyAlignment="1"/>
    <xf numFmtId="0" fontId="6" fillId="20" borderId="12" xfId="90" applyFont="1" applyFill="1" applyBorder="1" applyAlignment="1">
      <alignment vertical="center" wrapText="1"/>
    </xf>
    <xf numFmtId="0" fontId="6" fillId="2" borderId="0" xfId="0" applyFont="1" applyAlignment="1"/>
    <xf numFmtId="0" fontId="48" fillId="0" borderId="0" xfId="90" applyFont="1" applyFill="1" applyBorder="1" applyAlignment="1">
      <alignment horizontal="left" vertical="center" wrapText="1"/>
    </xf>
    <xf numFmtId="0" fontId="6" fillId="2" borderId="0" xfId="90" applyFont="1" applyAlignment="1">
      <alignment horizontal="left" vertical="center"/>
    </xf>
    <xf numFmtId="0" fontId="66" fillId="29" borderId="12" xfId="90" applyFont="1" applyFill="1" applyBorder="1" applyAlignment="1">
      <alignment horizontal="left" vertical="center" wrapText="1"/>
    </xf>
    <xf numFmtId="0" fontId="66" fillId="29" borderId="12" xfId="90" applyFont="1" applyFill="1" applyBorder="1" applyAlignment="1">
      <alignment horizontal="center" vertical="center" wrapText="1"/>
    </xf>
    <xf numFmtId="0" fontId="66" fillId="29" borderId="12" xfId="90" applyFont="1" applyFill="1" applyBorder="1" applyAlignment="1">
      <alignment horizontal="center" vertical="center"/>
    </xf>
    <xf numFmtId="49" fontId="6" fillId="20" borderId="12" xfId="90" applyNumberFormat="1" applyFont="1" applyFill="1" applyBorder="1" applyAlignment="1">
      <alignment vertical="center" wrapText="1"/>
    </xf>
    <xf numFmtId="44" fontId="6" fillId="20" borderId="12" xfId="89" applyFont="1" applyFill="1" applyBorder="1" applyAlignment="1">
      <alignment vertical="center" wrapText="1"/>
    </xf>
    <xf numFmtId="0" fontId="28" fillId="15" borderId="37" xfId="83" applyNumberFormat="1" applyFont="1" applyBorder="1" applyAlignment="1">
      <alignment horizontal="left" vertical="center" wrapText="1"/>
    </xf>
    <xf numFmtId="0" fontId="6" fillId="15" borderId="27" xfId="83" applyNumberFormat="1" applyFont="1" applyBorder="1" applyAlignment="1">
      <alignment horizontal="right" vertical="center" wrapText="1"/>
    </xf>
    <xf numFmtId="0" fontId="6" fillId="15" borderId="28" xfId="83" applyNumberFormat="1" applyFont="1" applyBorder="1" applyAlignment="1">
      <alignment horizontal="right" vertical="center" wrapText="1"/>
    </xf>
    <xf numFmtId="0" fontId="6" fillId="2" borderId="0" xfId="0" applyFont="1"/>
    <xf numFmtId="0" fontId="6" fillId="2" borderId="0" xfId="0" applyFont="1" applyAlignment="1">
      <alignment vertical="center"/>
    </xf>
    <xf numFmtId="0" fontId="6" fillId="2" borderId="0" xfId="0" applyFont="1" applyAlignment="1">
      <alignment vertical="center"/>
    </xf>
    <xf numFmtId="0" fontId="28" fillId="15" borderId="12" xfId="83" applyNumberFormat="1" applyFont="1" applyBorder="1" applyAlignment="1">
      <alignment vertical="center" wrapText="1"/>
    </xf>
    <xf numFmtId="0" fontId="72" fillId="15" borderId="12" xfId="83" applyNumberFormat="1" applyFont="1" applyBorder="1" applyAlignment="1">
      <alignment vertical="center" wrapText="1"/>
    </xf>
    <xf numFmtId="0" fontId="6" fillId="15" borderId="12" xfId="83" applyNumberFormat="1" applyFont="1" applyBorder="1" applyAlignment="1">
      <alignment vertical="center" wrapText="1"/>
    </xf>
    <xf numFmtId="0" fontId="35" fillId="21" borderId="0" xfId="0" applyFont="1" applyFill="1" applyBorder="1" applyAlignment="1">
      <alignment horizontal="right" vertical="center"/>
    </xf>
    <xf numFmtId="0" fontId="6" fillId="2" borderId="0" xfId="47" applyFont="1" applyAlignment="1">
      <alignment horizontal="left" vertical="center"/>
    </xf>
    <xf numFmtId="0" fontId="31" fillId="21" borderId="16" xfId="0" applyFont="1" applyFill="1" applyBorder="1" applyAlignment="1">
      <alignment horizontal="left" vertical="center"/>
    </xf>
    <xf numFmtId="0" fontId="30" fillId="21" borderId="0" xfId="0" applyFont="1" applyFill="1" applyBorder="1" applyAlignment="1">
      <alignment horizontal="left" vertical="center"/>
    </xf>
    <xf numFmtId="0" fontId="31" fillId="21" borderId="0" xfId="0" applyFont="1" applyFill="1" applyBorder="1" applyAlignment="1">
      <alignment horizontal="left" vertical="center"/>
    </xf>
    <xf numFmtId="0" fontId="31" fillId="21" borderId="20" xfId="0" applyFont="1" applyFill="1" applyBorder="1" applyAlignment="1">
      <alignment horizontal="left" vertical="center"/>
    </xf>
    <xf numFmtId="2" fontId="6" fillId="31" borderId="12" xfId="44" applyNumberFormat="1" applyFont="1" applyFill="1" applyBorder="1" applyAlignment="1">
      <alignment horizontal="right" vertical="center"/>
    </xf>
    <xf numFmtId="2" fontId="6" fillId="28" borderId="12" xfId="44" applyNumberFormat="1" applyFont="1" applyFill="1" applyBorder="1" applyAlignment="1">
      <alignment horizontal="right" vertical="center"/>
    </xf>
    <xf numFmtId="175" fontId="6" fillId="31" borderId="12" xfId="88" applyNumberFormat="1" applyFont="1" applyFill="1" applyBorder="1" applyAlignment="1">
      <alignment horizontal="right" vertical="center"/>
    </xf>
    <xf numFmtId="1" fontId="6" fillId="31" borderId="12" xfId="44" applyNumberFormat="1" applyFont="1" applyFill="1" applyBorder="1" applyAlignment="1">
      <alignment horizontal="right" vertical="center"/>
    </xf>
    <xf numFmtId="0" fontId="26" fillId="2" borderId="0" xfId="44" applyFont="1" applyAlignment="1">
      <alignment vertical="center"/>
    </xf>
    <xf numFmtId="0" fontId="67" fillId="29" borderId="40" xfId="79" applyFont="1" applyFill="1" applyBorder="1" applyAlignment="1">
      <alignment horizontal="right" vertical="center"/>
    </xf>
    <xf numFmtId="0" fontId="67" fillId="29" borderId="41" xfId="79" applyFont="1" applyFill="1" applyBorder="1" applyAlignment="1">
      <alignment horizontal="right" vertical="center"/>
    </xf>
    <xf numFmtId="2" fontId="6" fillId="28" borderId="59" xfId="44" applyNumberFormat="1" applyFont="1" applyFill="1" applyBorder="1" applyAlignment="1">
      <alignment horizontal="right" vertical="center"/>
    </xf>
    <xf numFmtId="175" fontId="6" fillId="31" borderId="59" xfId="88" applyNumberFormat="1" applyFont="1" applyFill="1" applyBorder="1" applyAlignment="1">
      <alignment horizontal="right" vertical="center"/>
    </xf>
    <xf numFmtId="1" fontId="6" fillId="31" borderId="59" xfId="44" applyNumberFormat="1" applyFont="1" applyFill="1" applyBorder="1" applyAlignment="1">
      <alignment horizontal="right" vertical="center"/>
    </xf>
    <xf numFmtId="2" fontId="6" fillId="31" borderId="60" xfId="44" applyNumberFormat="1" applyFont="1" applyFill="1" applyBorder="1" applyAlignment="1">
      <alignment horizontal="right" vertical="center"/>
    </xf>
    <xf numFmtId="1" fontId="6" fillId="31" borderId="61" xfId="44" applyNumberFormat="1" applyFont="1" applyFill="1" applyBorder="1" applyAlignment="1">
      <alignment horizontal="right" vertical="center"/>
    </xf>
    <xf numFmtId="0" fontId="27" fillId="2" borderId="0" xfId="0" applyFont="1" applyAlignment="1">
      <alignment vertical="center"/>
    </xf>
    <xf numFmtId="0" fontId="27" fillId="2" borderId="0" xfId="0" applyFont="1" applyAlignment="1">
      <alignment horizontal="left" vertical="center"/>
    </xf>
    <xf numFmtId="0" fontId="6" fillId="15" borderId="27" xfId="83" applyNumberFormat="1" applyFont="1" applyBorder="1" applyAlignment="1">
      <alignment vertical="center"/>
    </xf>
    <xf numFmtId="0" fontId="6" fillId="2" borderId="0" xfId="0" applyFont="1" applyAlignment="1">
      <alignment vertical="center"/>
    </xf>
    <xf numFmtId="0" fontId="6" fillId="15" borderId="29" xfId="83" applyNumberFormat="1" applyFont="1" applyBorder="1" applyAlignment="1">
      <alignment vertical="center"/>
    </xf>
    <xf numFmtId="0" fontId="6" fillId="15" borderId="0" xfId="83" applyNumberFormat="1" applyFont="1" applyBorder="1" applyAlignment="1">
      <alignment vertical="center"/>
    </xf>
    <xf numFmtId="174" fontId="6" fillId="21" borderId="34" xfId="29" applyNumberFormat="1" applyFont="1" applyFill="1" applyBorder="1" applyAlignment="1">
      <alignment horizontal="center" vertical="center"/>
    </xf>
    <xf numFmtId="174" fontId="6" fillId="20" borderId="12" xfId="0" applyNumberFormat="1" applyFont="1" applyFill="1" applyBorder="1" applyAlignment="1">
      <alignment horizontal="center" vertical="center"/>
    </xf>
    <xf numFmtId="174" fontId="28" fillId="15" borderId="12" xfId="83" applyNumberFormat="1" applyFont="1" applyBorder="1" applyAlignment="1">
      <alignment horizontal="center" vertical="center"/>
    </xf>
    <xf numFmtId="49" fontId="6" fillId="28" borderId="12" xfId="0" applyNumberFormat="1" applyFont="1" applyFill="1" applyBorder="1" applyAlignment="1">
      <alignment vertical="center"/>
    </xf>
    <xf numFmtId="172" fontId="47" fillId="20" borderId="12" xfId="30" applyNumberFormat="1" applyFont="1" applyFill="1" applyBorder="1" applyAlignment="1">
      <alignment vertical="center"/>
    </xf>
    <xf numFmtId="0" fontId="38" fillId="20" borderId="0" xfId="45" applyFont="1" applyFill="1" applyBorder="1" applyAlignment="1">
      <alignment horizontal="center" vertical="center" wrapText="1"/>
    </xf>
    <xf numFmtId="0" fontId="89" fillId="2" borderId="0" xfId="45" applyFont="1" applyAlignment="1">
      <alignment vertical="center"/>
    </xf>
    <xf numFmtId="0" fontId="38" fillId="20" borderId="0" xfId="45" applyFont="1" applyFill="1" applyBorder="1" applyAlignment="1">
      <alignment horizontal="left" vertical="center"/>
    </xf>
    <xf numFmtId="0" fontId="6" fillId="2" borderId="0" xfId="0" applyFont="1" applyAlignment="1">
      <alignment vertical="center"/>
    </xf>
    <xf numFmtId="2" fontId="67" fillId="21" borderId="12" xfId="0" applyNumberFormat="1" applyFont="1" applyFill="1" applyBorder="1" applyAlignment="1">
      <alignment horizontal="center" vertical="center" wrapText="1"/>
    </xf>
    <xf numFmtId="168" fontId="67" fillId="21" borderId="34" xfId="79" applyNumberFormat="1" applyFont="1" applyFill="1" applyBorder="1" applyAlignment="1">
      <alignment horizontal="center" vertical="center" wrapText="1"/>
    </xf>
    <xf numFmtId="168" fontId="67" fillId="21" borderId="34" xfId="72" applyNumberFormat="1" applyFont="1" applyFill="1" applyBorder="1" applyAlignment="1">
      <alignment horizontal="center" vertical="center" wrapText="1"/>
    </xf>
    <xf numFmtId="49" fontId="67" fillId="21" borderId="34" xfId="79" applyNumberFormat="1" applyFont="1" applyFill="1" applyBorder="1" applyAlignment="1">
      <alignment horizontal="center" vertical="center" wrapText="1"/>
    </xf>
    <xf numFmtId="49" fontId="67" fillId="21" borderId="34" xfId="72" applyNumberFormat="1" applyFont="1" applyFill="1" applyBorder="1" applyAlignment="1">
      <alignment horizontal="center" vertical="center" wrapText="1"/>
    </xf>
    <xf numFmtId="0" fontId="27" fillId="22" borderId="23" xfId="45" applyFont="1" applyFill="1" applyBorder="1" applyAlignment="1">
      <alignment vertical="center"/>
    </xf>
    <xf numFmtId="0" fontId="27" fillId="22" borderId="0" xfId="37" applyFont="1" applyFill="1" applyBorder="1" applyAlignment="1" applyProtection="1">
      <alignment vertical="center"/>
    </xf>
    <xf numFmtId="0" fontId="27" fillId="22" borderId="0" xfId="45" applyFont="1" applyFill="1" applyBorder="1" applyAlignment="1">
      <alignment vertical="center"/>
    </xf>
    <xf numFmtId="0" fontId="89" fillId="22" borderId="0" xfId="37" quotePrefix="1" applyFont="1" applyFill="1" applyBorder="1" applyAlignment="1" applyProtection="1">
      <alignment vertical="center"/>
    </xf>
    <xf numFmtId="0" fontId="89" fillId="22" borderId="0" xfId="37" applyFont="1" applyFill="1" applyBorder="1" applyAlignment="1" applyProtection="1">
      <alignment vertical="center"/>
    </xf>
    <xf numFmtId="0" fontId="89" fillId="22" borderId="0" xfId="45" applyFont="1" applyFill="1" applyBorder="1" applyAlignment="1">
      <alignment vertical="center"/>
    </xf>
    <xf numFmtId="0" fontId="27" fillId="22" borderId="0" xfId="37" quotePrefix="1" applyFont="1" applyFill="1" applyBorder="1" applyAlignment="1" applyProtection="1">
      <alignment vertical="center"/>
    </xf>
    <xf numFmtId="0" fontId="27" fillId="22" borderId="20" xfId="45" applyFont="1" applyFill="1" applyBorder="1" applyAlignment="1">
      <alignment vertical="center"/>
    </xf>
    <xf numFmtId="0" fontId="89" fillId="22" borderId="20" xfId="45" applyFont="1" applyFill="1" applyBorder="1" applyAlignment="1">
      <alignment vertical="center"/>
    </xf>
    <xf numFmtId="0" fontId="6" fillId="15" borderId="0" xfId="83" applyNumberFormat="1" applyFont="1" applyBorder="1" applyAlignment="1">
      <alignment horizontal="left" vertical="center" wrapText="1"/>
    </xf>
    <xf numFmtId="0" fontId="6" fillId="15" borderId="29" xfId="83" applyNumberFormat="1" applyFont="1" applyBorder="1" applyAlignment="1">
      <alignment horizontal="left" vertical="center" wrapText="1"/>
    </xf>
    <xf numFmtId="0" fontId="6" fillId="15" borderId="33" xfId="83" applyNumberFormat="1" applyFont="1" applyBorder="1" applyAlignment="1">
      <alignment horizontal="left" vertical="center" wrapText="1"/>
    </xf>
    <xf numFmtId="0" fontId="6" fillId="2" borderId="0" xfId="0" applyFont="1" applyAlignment="1">
      <alignment vertical="center"/>
    </xf>
    <xf numFmtId="0" fontId="6" fillId="15" borderId="30" xfId="83" applyNumberFormat="1" applyFont="1" applyBorder="1" applyAlignment="1">
      <alignment horizontal="left" vertical="center"/>
    </xf>
    <xf numFmtId="0" fontId="60" fillId="2" borderId="0" xfId="47" applyFont="1"/>
    <xf numFmtId="0" fontId="18" fillId="2" borderId="0" xfId="37" applyFill="1" applyAlignment="1" applyProtection="1"/>
    <xf numFmtId="0" fontId="28" fillId="2" borderId="0" xfId="0" applyFont="1"/>
    <xf numFmtId="0" fontId="90" fillId="33" borderId="21" xfId="0" applyFont="1" applyFill="1" applyBorder="1" applyAlignment="1">
      <alignment vertical="center" wrapText="1"/>
    </xf>
    <xf numFmtId="0" fontId="90" fillId="2" borderId="62" xfId="0" applyFont="1" applyBorder="1" applyAlignment="1">
      <alignment vertical="center" wrapText="1"/>
    </xf>
    <xf numFmtId="0" fontId="90" fillId="2" borderId="21" xfId="0" applyFont="1" applyBorder="1" applyAlignment="1">
      <alignment vertical="center" wrapText="1"/>
    </xf>
    <xf numFmtId="0" fontId="90" fillId="2" borderId="63" xfId="0" applyFont="1" applyBorder="1" applyAlignment="1">
      <alignment vertical="center" wrapText="1"/>
    </xf>
    <xf numFmtId="1" fontId="6" fillId="34" borderId="12" xfId="0" applyNumberFormat="1" applyFont="1" applyFill="1" applyBorder="1" applyAlignment="1">
      <alignment vertical="center"/>
    </xf>
    <xf numFmtId="1" fontId="6" fillId="34" borderId="12" xfId="0" applyNumberFormat="1" applyFont="1" applyFill="1" applyBorder="1" applyAlignment="1">
      <alignment horizontal="left" vertical="center"/>
    </xf>
    <xf numFmtId="0" fontId="6" fillId="2" borderId="0" xfId="0" applyFont="1" applyAlignment="1">
      <alignment vertical="center"/>
    </xf>
    <xf numFmtId="0" fontId="6" fillId="20" borderId="12" xfId="52" applyFont="1" applyFill="1" applyBorder="1" applyAlignment="1">
      <alignment horizontal="center" vertical="center" wrapText="1"/>
    </xf>
    <xf numFmtId="171" fontId="6" fillId="20" borderId="12" xfId="0" applyNumberFormat="1" applyFont="1" applyFill="1" applyBorder="1" applyAlignment="1">
      <alignment horizontal="left" vertical="top" wrapText="1"/>
    </xf>
    <xf numFmtId="167" fontId="6" fillId="20" borderId="12" xfId="0" applyNumberFormat="1" applyFont="1" applyFill="1" applyBorder="1" applyAlignment="1">
      <alignment horizontal="left" vertical="center" wrapText="1"/>
    </xf>
    <xf numFmtId="164" fontId="6" fillId="20" borderId="12" xfId="120" applyFont="1" applyFill="1" applyBorder="1" applyAlignment="1">
      <alignment horizontal="right" vertical="center"/>
    </xf>
    <xf numFmtId="0" fontId="6" fillId="20" borderId="12" xfId="52" applyFont="1" applyFill="1" applyBorder="1" applyAlignment="1">
      <alignment horizontal="left" vertical="center" wrapText="1"/>
    </xf>
    <xf numFmtId="0" fontId="6" fillId="20" borderId="12" xfId="52" applyFont="1" applyFill="1" applyBorder="1" applyAlignment="1">
      <alignment vertical="center" wrapText="1"/>
    </xf>
    <xf numFmtId="176" fontId="6" fillId="28" borderId="12" xfId="179" applyNumberFormat="1" applyFont="1" applyFill="1" applyBorder="1" applyAlignment="1" applyProtection="1">
      <alignment horizontal="center" vertical="center"/>
    </xf>
    <xf numFmtId="0" fontId="6" fillId="20" borderId="12" xfId="52" applyFont="1" applyFill="1" applyBorder="1" applyAlignment="1">
      <alignment horizontal="right" vertical="center"/>
    </xf>
    <xf numFmtId="168" fontId="6" fillId="20" borderId="12" xfId="52" applyNumberFormat="1" applyFont="1" applyFill="1" applyBorder="1" applyAlignment="1">
      <alignment horizontal="right" vertical="center"/>
    </xf>
    <xf numFmtId="3" fontId="47" fillId="35" borderId="12" xfId="52" applyNumberFormat="1" applyFont="1" applyFill="1" applyBorder="1" applyAlignment="1">
      <alignment horizontal="right" vertical="center"/>
    </xf>
    <xf numFmtId="0" fontId="6" fillId="36" borderId="0" xfId="0" applyFont="1" applyFill="1" applyAlignment="1">
      <alignment vertical="center"/>
    </xf>
    <xf numFmtId="167" fontId="91" fillId="36" borderId="0" xfId="0" applyNumberFormat="1" applyFont="1" applyFill="1" applyBorder="1" applyAlignment="1">
      <alignment horizontal="left" vertical="center"/>
    </xf>
    <xf numFmtId="179" fontId="6" fillId="2" borderId="0" xfId="0" applyNumberFormat="1" applyFont="1" applyAlignment="1">
      <alignment vertical="center"/>
    </xf>
    <xf numFmtId="0" fontId="91" fillId="36" borderId="0" xfId="0" applyFont="1" applyFill="1" applyAlignment="1">
      <alignment vertical="center"/>
    </xf>
    <xf numFmtId="0" fontId="6" fillId="20" borderId="18" xfId="0" applyFont="1" applyFill="1" applyBorder="1" applyAlignment="1" applyProtection="1">
      <alignment horizontal="left"/>
      <protection locked="0"/>
    </xf>
    <xf numFmtId="167" fontId="6" fillId="30" borderId="12" xfId="0" applyNumberFormat="1" applyFont="1" applyFill="1" applyBorder="1" applyAlignment="1">
      <alignment horizontal="left" vertical="center"/>
    </xf>
    <xf numFmtId="171" fontId="6" fillId="30" borderId="12" xfId="0" applyNumberFormat="1" applyFont="1" applyFill="1" applyBorder="1" applyAlignment="1">
      <alignment horizontal="right" vertical="center"/>
    </xf>
    <xf numFmtId="174" fontId="6" fillId="30" borderId="12" xfId="0" applyNumberFormat="1" applyFont="1" applyFill="1" applyBorder="1" applyAlignment="1">
      <alignment horizontal="right" vertical="center"/>
    </xf>
    <xf numFmtId="174" fontId="48" fillId="30" borderId="12" xfId="83" applyNumberFormat="1" applyFont="1" applyFill="1" applyBorder="1" applyAlignment="1">
      <alignment horizontal="right" vertical="center"/>
    </xf>
    <xf numFmtId="177" fontId="6" fillId="30" borderId="12" xfId="52" applyNumberFormat="1" applyFont="1" applyFill="1" applyBorder="1" applyAlignment="1">
      <alignment horizontal="right" vertical="center"/>
    </xf>
    <xf numFmtId="0" fontId="6" fillId="30" borderId="12" xfId="52" applyFont="1" applyFill="1" applyBorder="1" applyAlignment="1">
      <alignment horizontal="right" vertical="center"/>
    </xf>
    <xf numFmtId="179" fontId="47" fillId="30" borderId="12" xfId="83" applyNumberFormat="1" applyFont="1" applyFill="1" applyBorder="1" applyAlignment="1">
      <alignment horizontal="right" vertical="center" wrapText="1"/>
    </xf>
    <xf numFmtId="181" fontId="6" fillId="30" borderId="12" xfId="52" applyNumberFormat="1" applyFont="1" applyFill="1" applyBorder="1" applyAlignment="1">
      <alignment horizontal="right" vertical="center"/>
    </xf>
    <xf numFmtId="180" fontId="6" fillId="30" borderId="12" xfId="52" applyNumberFormat="1" applyFont="1" applyFill="1" applyBorder="1" applyAlignment="1">
      <alignment horizontal="right" vertical="center"/>
    </xf>
    <xf numFmtId="178" fontId="6" fillId="30" borderId="12" xfId="52" applyNumberFormat="1" applyFont="1" applyFill="1" applyBorder="1" applyAlignment="1">
      <alignment horizontal="right" vertical="center"/>
    </xf>
    <xf numFmtId="182" fontId="61" fillId="30" borderId="12" xfId="65" applyNumberFormat="1" applyFont="1" applyFill="1" applyBorder="1"/>
    <xf numFmtId="172" fontId="61" fillId="30" borderId="12" xfId="65" applyNumberFormat="1" applyFont="1" applyFill="1" applyBorder="1"/>
    <xf numFmtId="172" fontId="61" fillId="30" borderId="12" xfId="83" applyNumberFormat="1" applyFont="1" applyFill="1" applyBorder="1" applyAlignment="1"/>
    <xf numFmtId="183" fontId="61" fillId="30" borderId="12" xfId="83" applyNumberFormat="1" applyFont="1" applyFill="1" applyBorder="1" applyAlignment="1"/>
    <xf numFmtId="184" fontId="6" fillId="30" borderId="11" xfId="63" applyNumberFormat="1" applyFont="1" applyFill="1" applyBorder="1" applyAlignment="1">
      <alignment horizontal="center"/>
    </xf>
    <xf numFmtId="0" fontId="6" fillId="20" borderId="12" xfId="0" applyFont="1" applyFill="1" applyBorder="1" applyAlignment="1" applyProtection="1">
      <alignment horizontal="left" vertical="center"/>
      <protection locked="0"/>
    </xf>
    <xf numFmtId="0" fontId="6" fillId="20" borderId="13" xfId="0" applyFont="1" applyFill="1" applyBorder="1" applyAlignment="1" applyProtection="1">
      <alignment horizontal="left" vertical="center"/>
      <protection locked="0"/>
    </xf>
    <xf numFmtId="0" fontId="6" fillId="20" borderId="14" xfId="0" applyFont="1" applyFill="1" applyBorder="1" applyAlignment="1" applyProtection="1">
      <alignment horizontal="left" vertical="center"/>
      <protection locked="0"/>
    </xf>
    <xf numFmtId="0" fontId="6" fillId="2" borderId="14" xfId="0" applyFont="1" applyBorder="1" applyAlignment="1">
      <alignment vertical="center"/>
    </xf>
    <xf numFmtId="0" fontId="6" fillId="2" borderId="35" xfId="0" applyFont="1" applyBorder="1" applyAlignment="1">
      <alignment vertical="center"/>
    </xf>
    <xf numFmtId="0" fontId="6" fillId="20" borderId="35" xfId="0" applyFont="1" applyFill="1" applyBorder="1" applyAlignment="1" applyProtection="1">
      <alignment horizontal="left" vertical="center"/>
      <protection locked="0"/>
    </xf>
    <xf numFmtId="0" fontId="18" fillId="20" borderId="13" xfId="37" applyFill="1" applyBorder="1" applyAlignment="1" applyProtection="1">
      <alignment horizontal="left" vertical="center"/>
      <protection locked="0"/>
    </xf>
    <xf numFmtId="0" fontId="34" fillId="20" borderId="12" xfId="47" applyFont="1" applyFill="1" applyBorder="1" applyAlignment="1">
      <alignment vertical="center"/>
    </xf>
    <xf numFmtId="0" fontId="6" fillId="20" borderId="12" xfId="47" applyFont="1" applyFill="1" applyBorder="1" applyAlignment="1">
      <alignment vertical="center"/>
    </xf>
    <xf numFmtId="0" fontId="34" fillId="0" borderId="0" xfId="47" applyFont="1" applyFill="1" applyAlignment="1">
      <alignment vertical="center"/>
    </xf>
    <xf numFmtId="0" fontId="6" fillId="0" borderId="0" xfId="46" applyFont="1" applyFill="1" applyAlignment="1">
      <alignment vertical="center"/>
    </xf>
    <xf numFmtId="0" fontId="34" fillId="20" borderId="14" xfId="47" applyFont="1" applyFill="1" applyBorder="1" applyAlignment="1">
      <alignment horizontal="left" vertical="center"/>
    </xf>
    <xf numFmtId="0" fontId="6" fillId="20" borderId="14" xfId="46" applyFont="1" applyFill="1" applyBorder="1" applyAlignment="1">
      <alignment horizontal="left" vertical="center"/>
    </xf>
    <xf numFmtId="0" fontId="6" fillId="20" borderId="35" xfId="46" applyFont="1" applyFill="1" applyBorder="1" applyAlignment="1">
      <alignment horizontal="left" vertical="center"/>
    </xf>
    <xf numFmtId="0" fontId="34" fillId="20" borderId="13" xfId="47" applyFont="1" applyFill="1" applyBorder="1" applyAlignment="1">
      <alignment horizontal="left"/>
    </xf>
    <xf numFmtId="0" fontId="6" fillId="20" borderId="14" xfId="47" applyFill="1" applyBorder="1" applyAlignment="1">
      <alignment horizontal="left"/>
    </xf>
    <xf numFmtId="0" fontId="6" fillId="20" borderId="35" xfId="47" applyFill="1" applyBorder="1" applyAlignment="1">
      <alignment horizontal="left"/>
    </xf>
    <xf numFmtId="0" fontId="35" fillId="21" borderId="0" xfId="0" applyFont="1" applyFill="1" applyBorder="1" applyAlignment="1">
      <alignment horizontal="right" vertical="center"/>
    </xf>
    <xf numFmtId="0" fontId="35" fillId="21" borderId="29" xfId="0" applyFont="1" applyFill="1" applyBorder="1" applyAlignment="1">
      <alignment horizontal="right" vertical="center"/>
    </xf>
    <xf numFmtId="0" fontId="6" fillId="20" borderId="13" xfId="0" applyFont="1" applyFill="1" applyBorder="1" applyAlignment="1" applyProtection="1">
      <alignment horizontal="left"/>
      <protection locked="0"/>
    </xf>
    <xf numFmtId="0" fontId="6" fillId="20" borderId="14" xfId="0" applyFont="1" applyFill="1" applyBorder="1" applyAlignment="1" applyProtection="1">
      <alignment horizontal="left"/>
      <protection locked="0"/>
    </xf>
    <xf numFmtId="0" fontId="6" fillId="20" borderId="35" xfId="0" applyFont="1" applyFill="1" applyBorder="1" applyAlignment="1" applyProtection="1">
      <alignment horizontal="left"/>
      <protection locked="0"/>
    </xf>
    <xf numFmtId="0" fontId="29" fillId="2" borderId="15" xfId="47" applyFont="1" applyBorder="1" applyAlignment="1" applyProtection="1">
      <alignment vertical="center"/>
      <protection locked="0"/>
    </xf>
    <xf numFmtId="0" fontId="29" fillId="2" borderId="16" xfId="47" applyFont="1" applyBorder="1" applyAlignment="1" applyProtection="1">
      <alignment vertical="center"/>
      <protection locked="0"/>
    </xf>
    <xf numFmtId="0" fontId="6" fillId="2" borderId="16" xfId="47" applyFont="1" applyBorder="1" applyAlignment="1">
      <alignment vertical="center"/>
    </xf>
    <xf numFmtId="0" fontId="6" fillId="2" borderId="17" xfId="47" applyFont="1" applyBorder="1" applyAlignment="1">
      <alignment vertical="center"/>
    </xf>
    <xf numFmtId="0" fontId="30" fillId="21" borderId="10" xfId="47" applyFont="1" applyFill="1" applyBorder="1" applyAlignment="1" applyProtection="1">
      <alignment vertical="center"/>
      <protection locked="0"/>
    </xf>
    <xf numFmtId="0" fontId="0" fillId="2" borderId="0" xfId="0" applyAlignment="1">
      <alignment vertical="center"/>
    </xf>
    <xf numFmtId="0" fontId="0" fillId="2" borderId="11" xfId="0" applyBorder="1" applyAlignment="1">
      <alignment vertical="center"/>
    </xf>
    <xf numFmtId="166" fontId="28" fillId="20" borderId="10" xfId="39" applyFont="1" applyFill="1" applyBorder="1" applyAlignment="1">
      <alignment horizontal="left" vertical="center"/>
      <protection locked="0"/>
    </xf>
    <xf numFmtId="166" fontId="28" fillId="20" borderId="0" xfId="39" applyFont="1" applyFill="1" applyBorder="1" applyAlignment="1">
      <alignment horizontal="left" vertical="center"/>
      <protection locked="0"/>
    </xf>
    <xf numFmtId="0" fontId="6" fillId="20" borderId="0" xfId="47" applyFont="1" applyFill="1" applyBorder="1" applyAlignment="1">
      <alignment vertical="center"/>
    </xf>
    <xf numFmtId="0" fontId="6" fillId="20" borderId="11" xfId="47" applyFont="1" applyFill="1" applyBorder="1" applyAlignment="1">
      <alignment vertical="center"/>
    </xf>
    <xf numFmtId="166" fontId="28" fillId="15" borderId="19" xfId="83" applyFont="1" applyBorder="1" applyAlignment="1">
      <alignment horizontal="left" vertical="center"/>
    </xf>
    <xf numFmtId="166" fontId="28" fillId="15" borderId="20" xfId="83" applyFont="1" applyBorder="1" applyAlignment="1">
      <alignment horizontal="left" vertical="center"/>
    </xf>
    <xf numFmtId="0" fontId="6" fillId="15" borderId="20" xfId="83" applyNumberFormat="1" applyFont="1" applyBorder="1" applyAlignment="1">
      <alignment vertical="center"/>
    </xf>
    <xf numFmtId="0" fontId="6" fillId="15" borderId="21" xfId="83" applyNumberFormat="1" applyFont="1" applyBorder="1" applyAlignment="1">
      <alignment vertical="center"/>
    </xf>
    <xf numFmtId="0" fontId="6" fillId="0" borderId="0" xfId="47" applyFont="1" applyFill="1" applyBorder="1" applyAlignment="1" applyProtection="1">
      <alignment vertical="center"/>
    </xf>
    <xf numFmtId="0" fontId="6" fillId="2" borderId="0" xfId="47" applyFont="1" applyBorder="1" applyAlignment="1">
      <alignment vertical="center"/>
    </xf>
    <xf numFmtId="0" fontId="84" fillId="29" borderId="19" xfId="44" applyFont="1" applyFill="1" applyBorder="1" applyAlignment="1">
      <alignment horizontal="right" vertical="center" wrapText="1"/>
    </xf>
    <xf numFmtId="0" fontId="70" fillId="2" borderId="20" xfId="0" applyFont="1" applyBorder="1" applyAlignment="1">
      <alignment vertical="center"/>
    </xf>
    <xf numFmtId="0" fontId="70" fillId="2" borderId="57" xfId="0" applyFont="1" applyBorder="1" applyAlignment="1">
      <alignment vertical="center"/>
    </xf>
    <xf numFmtId="0" fontId="33" fillId="21" borderId="13" xfId="47" applyFont="1" applyFill="1" applyBorder="1" applyAlignment="1">
      <alignment vertical="center"/>
    </xf>
    <xf numFmtId="0" fontId="0" fillId="2" borderId="14" xfId="0" applyBorder="1" applyAlignment="1">
      <alignment vertical="center"/>
    </xf>
    <xf numFmtId="0" fontId="0" fillId="2" borderId="35" xfId="0" applyBorder="1" applyAlignment="1">
      <alignment vertical="center"/>
    </xf>
    <xf numFmtId="0" fontId="83" fillId="29" borderId="15" xfId="44" applyFont="1" applyFill="1" applyBorder="1" applyAlignment="1">
      <alignment horizontal="left" vertical="center" wrapText="1"/>
    </xf>
    <xf numFmtId="0" fontId="83" fillId="2" borderId="16" xfId="0" applyFont="1" applyBorder="1" applyAlignment="1">
      <alignment horizontal="left" vertical="center"/>
    </xf>
    <xf numFmtId="0" fontId="83" fillId="2" borderId="58" xfId="0" applyFont="1" applyBorder="1" applyAlignment="1">
      <alignment horizontal="left" vertical="center"/>
    </xf>
    <xf numFmtId="0" fontId="84" fillId="29" borderId="10" xfId="44" applyFont="1" applyFill="1" applyBorder="1" applyAlignment="1">
      <alignment horizontal="right" vertical="center" wrapText="1"/>
    </xf>
    <xf numFmtId="0" fontId="70" fillId="2" borderId="0" xfId="0" applyFont="1" applyBorder="1" applyAlignment="1">
      <alignment vertical="center"/>
    </xf>
    <xf numFmtId="0" fontId="70" fillId="2" borderId="29" xfId="0" applyFont="1" applyBorder="1" applyAlignment="1">
      <alignment vertical="center"/>
    </xf>
    <xf numFmtId="39" fontId="49" fillId="21" borderId="13" xfId="0" applyNumberFormat="1" applyFont="1" applyFill="1" applyBorder="1" applyAlignment="1">
      <alignment horizontal="center" vertical="center" wrapText="1"/>
    </xf>
    <xf numFmtId="39" fontId="49" fillId="21" borderId="35" xfId="0" applyNumberFormat="1" applyFont="1" applyFill="1" applyBorder="1" applyAlignment="1">
      <alignment horizontal="center" vertical="center" wrapText="1"/>
    </xf>
    <xf numFmtId="49" fontId="49" fillId="21" borderId="13" xfId="0" applyNumberFormat="1" applyFont="1" applyFill="1" applyBorder="1" applyAlignment="1">
      <alignment horizontal="center" vertical="center" wrapText="1"/>
    </xf>
    <xf numFmtId="49" fontId="49" fillId="21" borderId="35" xfId="0" applyNumberFormat="1" applyFont="1" applyFill="1" applyBorder="1" applyAlignment="1">
      <alignment horizontal="center" vertical="center" wrapText="1"/>
    </xf>
    <xf numFmtId="0" fontId="6" fillId="15" borderId="37" xfId="83" applyNumberFormat="1" applyFont="1" applyBorder="1" applyAlignment="1">
      <alignment horizontal="left" vertical="center" wrapText="1"/>
    </xf>
    <xf numFmtId="0" fontId="6" fillId="15" borderId="27" xfId="83" applyNumberFormat="1" applyFont="1" applyBorder="1" applyAlignment="1">
      <alignment horizontal="left" vertical="center" wrapText="1"/>
    </xf>
    <xf numFmtId="0" fontId="6" fillId="15" borderId="28" xfId="83" applyNumberFormat="1" applyFont="1" applyBorder="1" applyAlignment="1">
      <alignment horizontal="left" vertical="center" wrapText="1"/>
    </xf>
    <xf numFmtId="0" fontId="6" fillId="15" borderId="30" xfId="83" applyNumberFormat="1" applyFont="1" applyBorder="1" applyAlignment="1">
      <alignment horizontal="left" vertical="center" wrapText="1"/>
    </xf>
    <xf numFmtId="0" fontId="6" fillId="15" borderId="0" xfId="83" applyNumberFormat="1" applyFont="1" applyBorder="1" applyAlignment="1">
      <alignment horizontal="left" vertical="center" wrapText="1"/>
    </xf>
    <xf numFmtId="0" fontId="6" fillId="15" borderId="29" xfId="83" applyNumberFormat="1" applyFont="1" applyBorder="1" applyAlignment="1">
      <alignment horizontal="left" vertical="center" wrapText="1"/>
    </xf>
    <xf numFmtId="0" fontId="6" fillId="15" borderId="31" xfId="83" applyNumberFormat="1" applyFont="1" applyBorder="1" applyAlignment="1">
      <alignment horizontal="left" vertical="center" wrapText="1"/>
    </xf>
    <xf numFmtId="0" fontId="6" fillId="15" borderId="32" xfId="83" applyNumberFormat="1" applyFont="1" applyBorder="1" applyAlignment="1">
      <alignment horizontal="left" vertical="center" wrapText="1"/>
    </xf>
    <xf numFmtId="0" fontId="6" fillId="15" borderId="33" xfId="83" applyNumberFormat="1" applyFont="1" applyBorder="1" applyAlignment="1">
      <alignment horizontal="left" vertical="center" wrapText="1"/>
    </xf>
    <xf numFmtId="0" fontId="29" fillId="2" borderId="0" xfId="0" applyFont="1" applyAlignment="1">
      <alignment horizontal="left" vertical="center"/>
    </xf>
    <xf numFmtId="0" fontId="6" fillId="15" borderId="13" xfId="83" applyNumberFormat="1" applyFont="1" applyBorder="1" applyAlignment="1">
      <alignment horizontal="left" vertical="center" wrapText="1"/>
    </xf>
    <xf numFmtId="0" fontId="6" fillId="15" borderId="14" xfId="83" applyNumberFormat="1" applyFont="1" applyBorder="1" applyAlignment="1">
      <alignment horizontal="left" vertical="center" wrapText="1"/>
    </xf>
    <xf numFmtId="0" fontId="6" fillId="15" borderId="35" xfId="83" applyNumberFormat="1" applyFont="1" applyBorder="1" applyAlignment="1">
      <alignment horizontal="left" vertical="center" wrapText="1"/>
    </xf>
    <xf numFmtId="0" fontId="29" fillId="0" borderId="12" xfId="47" applyFont="1" applyFill="1" applyBorder="1" applyAlignment="1" applyProtection="1">
      <alignment horizontal="left" vertical="center"/>
      <protection locked="0"/>
    </xf>
    <xf numFmtId="166" fontId="28" fillId="24" borderId="12" xfId="39" applyFont="1" applyFill="1" applyBorder="1" applyAlignment="1">
      <alignment horizontal="left" vertical="center"/>
      <protection locked="0"/>
    </xf>
    <xf numFmtId="166" fontId="28" fillId="15" borderId="12" xfId="83" applyFont="1" applyFill="1" applyBorder="1" applyAlignment="1">
      <alignment horizontal="left" vertical="center"/>
    </xf>
    <xf numFmtId="0" fontId="6" fillId="20" borderId="13" xfId="69" applyFont="1" applyFill="1" applyBorder="1" applyAlignment="1">
      <alignment horizontal="center" vertical="center" wrapText="1"/>
    </xf>
    <xf numFmtId="0" fontId="6" fillId="20" borderId="14" xfId="69" applyFont="1" applyFill="1" applyBorder="1" applyAlignment="1">
      <alignment horizontal="center" vertical="center" wrapText="1"/>
    </xf>
    <xf numFmtId="0" fontId="6" fillId="20" borderId="35" xfId="69" applyFont="1" applyFill="1" applyBorder="1" applyAlignment="1">
      <alignment horizontal="center" vertical="center" wrapText="1"/>
    </xf>
    <xf numFmtId="0" fontId="6" fillId="15" borderId="0" xfId="83" applyNumberFormat="1" applyFont="1" applyBorder="1" applyAlignment="1">
      <alignment vertical="center" wrapText="1"/>
    </xf>
    <xf numFmtId="0" fontId="0" fillId="2" borderId="0" xfId="0" applyBorder="1" applyAlignment="1">
      <alignment vertical="center" wrapText="1"/>
    </xf>
    <xf numFmtId="0" fontId="0" fillId="2" borderId="29" xfId="0" applyBorder="1" applyAlignment="1">
      <alignment vertical="center" wrapText="1"/>
    </xf>
    <xf numFmtId="167" fontId="49" fillId="21" borderId="13" xfId="74" applyNumberFormat="1" applyFont="1" applyFill="1" applyBorder="1" applyAlignment="1">
      <alignment horizontal="center" vertical="center"/>
    </xf>
    <xf numFmtId="167" fontId="49" fillId="21" borderId="14" xfId="74" applyNumberFormat="1" applyFont="1" applyFill="1" applyBorder="1" applyAlignment="1">
      <alignment horizontal="center" vertical="center"/>
    </xf>
    <xf numFmtId="167" fontId="49" fillId="21" borderId="35" xfId="74" applyNumberFormat="1" applyFont="1" applyFill="1" applyBorder="1" applyAlignment="1">
      <alignment horizontal="center" vertical="center"/>
    </xf>
    <xf numFmtId="167" fontId="35" fillId="21" borderId="13" xfId="74" applyNumberFormat="1" applyFont="1" applyFill="1" applyBorder="1" applyAlignment="1">
      <alignment horizontal="center" vertical="center"/>
    </xf>
    <xf numFmtId="167" fontId="35" fillId="21" borderId="14" xfId="74" applyNumberFormat="1" applyFont="1" applyFill="1" applyBorder="1" applyAlignment="1">
      <alignment horizontal="center" vertical="center"/>
    </xf>
    <xf numFmtId="167" fontId="35" fillId="21" borderId="35" xfId="74" applyNumberFormat="1" applyFont="1" applyFill="1" applyBorder="1" applyAlignment="1">
      <alignment horizontal="center" vertical="center"/>
    </xf>
    <xf numFmtId="0" fontId="0" fillId="2" borderId="29" xfId="0" applyBorder="1" applyAlignment="1">
      <alignment horizontal="left" vertical="center" wrapText="1"/>
    </xf>
    <xf numFmtId="0" fontId="0" fillId="2" borderId="0" xfId="0" applyAlignment="1">
      <alignment horizontal="left" vertical="center" wrapText="1"/>
    </xf>
    <xf numFmtId="0" fontId="0" fillId="2" borderId="32" xfId="0" applyBorder="1" applyAlignment="1">
      <alignment horizontal="left" vertical="center" wrapText="1"/>
    </xf>
    <xf numFmtId="0" fontId="0" fillId="2" borderId="33" xfId="0" applyBorder="1" applyAlignment="1">
      <alignment horizontal="left" vertical="center" wrapText="1"/>
    </xf>
    <xf numFmtId="0" fontId="6" fillId="15" borderId="32" xfId="83" applyNumberFormat="1" applyFont="1" applyBorder="1" applyAlignment="1">
      <alignment vertical="center" wrapText="1"/>
    </xf>
    <xf numFmtId="0" fontId="0" fillId="2" borderId="32" xfId="0" applyBorder="1" applyAlignment="1">
      <alignment vertical="center" wrapText="1"/>
    </xf>
    <xf numFmtId="0" fontId="0" fillId="2" borderId="33" xfId="0" applyBorder="1" applyAlignment="1">
      <alignment vertical="center" wrapText="1"/>
    </xf>
    <xf numFmtId="0" fontId="6" fillId="15" borderId="13" xfId="83" applyNumberFormat="1" applyFont="1" applyBorder="1" applyAlignment="1">
      <alignment horizontal="center" vertical="center" wrapText="1"/>
    </xf>
    <xf numFmtId="0" fontId="6" fillId="15" borderId="35" xfId="83" applyNumberFormat="1" applyFont="1" applyBorder="1" applyAlignment="1">
      <alignment horizontal="center" vertical="center" wrapText="1"/>
    </xf>
    <xf numFmtId="0" fontId="29" fillId="0" borderId="0" xfId="84" applyFont="1" applyAlignment="1">
      <alignment vertical="center" wrapText="1"/>
    </xf>
    <xf numFmtId="0" fontId="6" fillId="0" borderId="0" xfId="84" applyFont="1" applyAlignment="1">
      <alignment vertical="center" wrapText="1"/>
    </xf>
    <xf numFmtId="0" fontId="29" fillId="0" borderId="0" xfId="69" applyFont="1" applyFill="1" applyBorder="1" applyAlignment="1">
      <alignment horizontal="left" vertical="center"/>
    </xf>
    <xf numFmtId="0" fontId="28" fillId="15" borderId="13" xfId="83" applyNumberFormat="1" applyFont="1" applyBorder="1" applyAlignment="1">
      <alignment horizontal="left" vertical="center" wrapText="1"/>
    </xf>
    <xf numFmtId="0" fontId="28" fillId="15" borderId="14" xfId="83" applyNumberFormat="1" applyFont="1" applyBorder="1" applyAlignment="1">
      <alignment horizontal="left" vertical="center" wrapText="1"/>
    </xf>
    <xf numFmtId="0" fontId="28" fillId="15" borderId="35" xfId="83" applyNumberFormat="1" applyFont="1" applyBorder="1" applyAlignment="1">
      <alignment horizontal="left" vertical="center" wrapText="1"/>
    </xf>
    <xf numFmtId="0" fontId="70" fillId="21" borderId="37" xfId="82" applyFont="1" applyFill="1" applyBorder="1" applyAlignment="1">
      <alignment horizontal="center" vertical="center" wrapText="1"/>
    </xf>
    <xf numFmtId="0" fontId="70" fillId="21" borderId="28" xfId="82" applyFont="1" applyFill="1" applyBorder="1" applyAlignment="1">
      <alignment horizontal="center" vertical="center" wrapText="1"/>
    </xf>
    <xf numFmtId="166" fontId="28" fillId="15" borderId="31" xfId="83" applyFont="1" applyFill="1" applyBorder="1" applyAlignment="1">
      <alignment horizontal="center" vertical="center"/>
    </xf>
    <xf numFmtId="166" fontId="28" fillId="15" borderId="33" xfId="83" applyFont="1" applyFill="1" applyBorder="1" applyAlignment="1">
      <alignment horizontal="center" vertical="center"/>
    </xf>
    <xf numFmtId="166" fontId="49" fillId="21" borderId="13" xfId="0" applyNumberFormat="1" applyFont="1" applyFill="1" applyBorder="1" applyAlignment="1">
      <alignment horizontal="center" vertical="center" wrapText="1"/>
    </xf>
    <xf numFmtId="166" fontId="49" fillId="21" borderId="14" xfId="0" applyNumberFormat="1" applyFont="1" applyFill="1" applyBorder="1" applyAlignment="1">
      <alignment horizontal="center" vertical="center" wrapText="1"/>
    </xf>
    <xf numFmtId="166" fontId="49" fillId="21" borderId="35" xfId="0" applyNumberFormat="1" applyFont="1" applyFill="1" applyBorder="1" applyAlignment="1">
      <alignment horizontal="center" vertical="center" wrapText="1"/>
    </xf>
    <xf numFmtId="49" fontId="49" fillId="21" borderId="14" xfId="0" applyNumberFormat="1" applyFont="1" applyFill="1" applyBorder="1" applyAlignment="1">
      <alignment horizontal="center" vertical="center" wrapText="1"/>
    </xf>
    <xf numFmtId="0" fontId="0" fillId="15" borderId="0" xfId="83" applyNumberFormat="1" applyFont="1" applyAlignment="1">
      <alignment vertical="center" wrapText="1"/>
    </xf>
    <xf numFmtId="0" fontId="0" fillId="15" borderId="29" xfId="83" applyNumberFormat="1" applyFont="1" applyBorder="1" applyAlignment="1">
      <alignment vertical="center" wrapText="1"/>
    </xf>
    <xf numFmtId="0" fontId="0" fillId="15" borderId="32" xfId="83" applyNumberFormat="1" applyFont="1" applyBorder="1" applyAlignment="1">
      <alignment vertical="center" wrapText="1"/>
    </xf>
    <xf numFmtId="0" fontId="0" fillId="15" borderId="33" xfId="83" applyNumberFormat="1" applyFont="1" applyBorder="1" applyAlignment="1">
      <alignment vertical="center" wrapText="1"/>
    </xf>
    <xf numFmtId="0" fontId="27" fillId="0" borderId="0" xfId="0" applyFont="1" applyFill="1" applyAlignment="1">
      <alignment vertical="center"/>
    </xf>
    <xf numFmtId="170" fontId="6" fillId="20" borderId="13" xfId="77" applyNumberFormat="1" applyFont="1" applyFill="1" applyBorder="1" applyAlignment="1">
      <alignment horizontal="left" vertical="center" wrapText="1"/>
    </xf>
    <xf numFmtId="170" fontId="6" fillId="20" borderId="14" xfId="77" applyNumberFormat="1" applyFont="1" applyFill="1" applyBorder="1" applyAlignment="1">
      <alignment horizontal="left" vertical="center" wrapText="1"/>
    </xf>
    <xf numFmtId="170" fontId="6" fillId="20" borderId="35" xfId="77" applyNumberFormat="1" applyFont="1" applyFill="1" applyBorder="1" applyAlignment="1">
      <alignment horizontal="left" vertical="center" wrapText="1"/>
    </xf>
    <xf numFmtId="0" fontId="27" fillId="0" borderId="0" xfId="0" applyFont="1" applyFill="1" applyAlignment="1">
      <alignment horizontal="left" vertical="center"/>
    </xf>
    <xf numFmtId="170" fontId="49" fillId="21" borderId="13" xfId="77" applyNumberFormat="1" applyFont="1" applyFill="1" applyBorder="1" applyAlignment="1">
      <alignment horizontal="center" vertical="center" wrapText="1"/>
    </xf>
    <xf numFmtId="170" fontId="49" fillId="21" borderId="14" xfId="77" applyNumberFormat="1" applyFont="1" applyFill="1" applyBorder="1" applyAlignment="1">
      <alignment horizontal="center" vertical="center" wrapText="1"/>
    </xf>
    <xf numFmtId="170" fontId="49" fillId="21" borderId="35" xfId="77" applyNumberFormat="1" applyFont="1" applyFill="1" applyBorder="1" applyAlignment="1">
      <alignment horizontal="center" vertical="center" wrapText="1"/>
    </xf>
    <xf numFmtId="170" fontId="6" fillId="20" borderId="13" xfId="77" applyNumberFormat="1" applyFont="1" applyFill="1" applyBorder="1" applyAlignment="1">
      <alignment horizontal="center" vertical="center" wrapText="1"/>
    </xf>
    <xf numFmtId="170" fontId="6" fillId="20" borderId="14" xfId="77" applyNumberFormat="1" applyFont="1" applyFill="1" applyBorder="1" applyAlignment="1">
      <alignment horizontal="center" vertical="center" wrapText="1"/>
    </xf>
    <xf numFmtId="170" fontId="6" fillId="20" borderId="35" xfId="77" applyNumberFormat="1" applyFont="1" applyFill="1" applyBorder="1" applyAlignment="1">
      <alignment horizontal="center" vertical="center" wrapText="1"/>
    </xf>
    <xf numFmtId="0" fontId="29" fillId="0" borderId="0" xfId="50" applyFont="1" applyAlignment="1">
      <alignment horizontal="left" vertical="center"/>
    </xf>
    <xf numFmtId="0" fontId="28" fillId="15" borderId="13" xfId="83" applyNumberFormat="1" applyFont="1" applyBorder="1" applyAlignment="1">
      <alignment horizontal="left" vertical="center"/>
    </xf>
    <xf numFmtId="0" fontId="28" fillId="15" borderId="14" xfId="83" applyNumberFormat="1" applyFont="1" applyBorder="1" applyAlignment="1">
      <alignment horizontal="left" vertical="center"/>
    </xf>
    <xf numFmtId="0" fontId="28" fillId="15" borderId="35" xfId="83" applyNumberFormat="1" applyFont="1" applyBorder="1" applyAlignment="1">
      <alignment horizontal="left" vertical="center"/>
    </xf>
    <xf numFmtId="0" fontId="72" fillId="15" borderId="0" xfId="83" applyNumberFormat="1" applyFont="1" applyBorder="1" applyAlignment="1">
      <alignment horizontal="left" vertical="center" wrapText="1"/>
    </xf>
    <xf numFmtId="0" fontId="72" fillId="15" borderId="0" xfId="83" applyNumberFormat="1" applyFont="1" applyBorder="1" applyAlignment="1">
      <alignment horizontal="left" vertical="center"/>
    </xf>
    <xf numFmtId="0" fontId="72" fillId="15" borderId="29" xfId="83" applyNumberFormat="1" applyFont="1" applyBorder="1" applyAlignment="1">
      <alignment horizontal="left" vertical="center"/>
    </xf>
    <xf numFmtId="0" fontId="27" fillId="0" borderId="0" xfId="0" applyFont="1" applyFill="1" applyAlignment="1">
      <alignment horizontal="left" vertical="center" wrapText="1"/>
    </xf>
    <xf numFmtId="0" fontId="6" fillId="20" borderId="12" xfId="49" applyFont="1" applyFill="1" applyBorder="1" applyAlignment="1">
      <alignment horizontal="center" vertical="center"/>
    </xf>
    <xf numFmtId="0" fontId="49" fillId="21" borderId="12" xfId="49" applyFont="1" applyFill="1" applyBorder="1" applyAlignment="1">
      <alignment horizontal="center" vertical="center"/>
    </xf>
    <xf numFmtId="0" fontId="72" fillId="15" borderId="29" xfId="83" applyNumberFormat="1" applyFont="1" applyBorder="1" applyAlignment="1">
      <alignment horizontal="left" vertical="center" wrapText="1"/>
    </xf>
    <xf numFmtId="0" fontId="49" fillId="21" borderId="36" xfId="49" applyFont="1" applyFill="1" applyBorder="1" applyAlignment="1">
      <alignment horizontal="center" vertical="center" wrapText="1"/>
    </xf>
    <xf numFmtId="0" fontId="49" fillId="21" borderId="18" xfId="49" applyFont="1" applyFill="1" applyBorder="1" applyAlignment="1">
      <alignment horizontal="center" vertical="center" wrapText="1"/>
    </xf>
    <xf numFmtId="0" fontId="54" fillId="2" borderId="0" xfId="49" applyFont="1" applyFill="1" applyBorder="1" applyAlignment="1">
      <alignment horizontal="center" vertical="center" wrapText="1"/>
    </xf>
    <xf numFmtId="0" fontId="6" fillId="2" borderId="0" xfId="49" applyFont="1" applyFill="1" applyBorder="1" applyAlignment="1">
      <alignment horizontal="center" vertical="center" wrapText="1"/>
    </xf>
    <xf numFmtId="0" fontId="49" fillId="21" borderId="13" xfId="49" applyFont="1" applyFill="1" applyBorder="1" applyAlignment="1">
      <alignment horizontal="center" vertical="center" wrapText="1"/>
    </xf>
    <xf numFmtId="0" fontId="35" fillId="2" borderId="14" xfId="49" applyFont="1" applyBorder="1" applyAlignment="1">
      <alignment horizontal="center" vertical="center" wrapText="1"/>
    </xf>
    <xf numFmtId="0" fontId="35" fillId="2" borderId="35" xfId="49" applyFont="1" applyBorder="1" applyAlignment="1">
      <alignment horizontal="center" vertical="center" wrapText="1"/>
    </xf>
    <xf numFmtId="0" fontId="46" fillId="2" borderId="0" xfId="49" applyFont="1" applyFill="1" applyBorder="1" applyAlignment="1">
      <alignment horizontal="right" vertical="center" wrapText="1"/>
    </xf>
    <xf numFmtId="0" fontId="29" fillId="2" borderId="0" xfId="49" applyFont="1" applyAlignment="1">
      <alignment horizontal="left" vertical="center"/>
    </xf>
    <xf numFmtId="0" fontId="49" fillId="21" borderId="31" xfId="49" applyFont="1" applyFill="1" applyBorder="1" applyAlignment="1">
      <alignment horizontal="center" vertical="center" wrapText="1"/>
    </xf>
    <xf numFmtId="0" fontId="35" fillId="21" borderId="32" xfId="49" applyFont="1" applyFill="1" applyBorder="1" applyAlignment="1">
      <alignment horizontal="center" vertical="center" wrapText="1"/>
    </xf>
    <xf numFmtId="0" fontId="6" fillId="2" borderId="33" xfId="0" applyFont="1" applyBorder="1" applyAlignment="1">
      <alignment horizontal="center" vertical="center" wrapText="1"/>
    </xf>
    <xf numFmtId="0" fontId="49" fillId="21" borderId="14" xfId="49" applyFont="1" applyFill="1" applyBorder="1" applyAlignment="1">
      <alignment horizontal="center" vertical="center" wrapText="1"/>
    </xf>
    <xf numFmtId="0" fontId="49" fillId="21" borderId="35" xfId="49" applyFont="1" applyFill="1" applyBorder="1" applyAlignment="1">
      <alignment horizontal="center" vertical="center" wrapText="1"/>
    </xf>
    <xf numFmtId="0" fontId="6" fillId="20" borderId="13" xfId="0" applyFont="1" applyFill="1" applyBorder="1" applyAlignment="1">
      <alignment vertical="center"/>
    </xf>
    <xf numFmtId="0" fontId="6" fillId="20" borderId="35" xfId="0" applyFont="1" applyFill="1" applyBorder="1" applyAlignment="1">
      <alignment vertical="center"/>
    </xf>
    <xf numFmtId="0" fontId="49" fillId="21" borderId="12" xfId="0" applyFont="1" applyFill="1" applyBorder="1" applyAlignment="1">
      <alignment horizontal="center" vertical="center" wrapText="1"/>
    </xf>
    <xf numFmtId="0" fontId="49" fillId="2" borderId="12" xfId="0" applyFont="1" applyBorder="1" applyAlignment="1">
      <alignment horizontal="center" vertical="center" wrapText="1"/>
    </xf>
    <xf numFmtId="0" fontId="49" fillId="21" borderId="13" xfId="0" applyFont="1" applyFill="1" applyBorder="1" applyAlignment="1">
      <alignment horizontal="center" vertical="center" wrapText="1"/>
    </xf>
    <xf numFmtId="0" fontId="49" fillId="21" borderId="35" xfId="0" applyFont="1" applyFill="1" applyBorder="1" applyAlignment="1">
      <alignment horizontal="center" vertical="center" wrapText="1"/>
    </xf>
    <xf numFmtId="0" fontId="6" fillId="20" borderId="14" xfId="0" applyFont="1" applyFill="1" applyBorder="1" applyAlignment="1">
      <alignment vertical="center"/>
    </xf>
    <xf numFmtId="0" fontId="49" fillId="23" borderId="13" xfId="0" applyFont="1" applyFill="1" applyBorder="1" applyAlignment="1">
      <alignment horizontal="right" vertical="center"/>
    </xf>
    <xf numFmtId="0" fontId="49" fillId="23" borderId="14" xfId="0" applyFont="1" applyFill="1" applyBorder="1" applyAlignment="1">
      <alignment horizontal="right" vertical="center"/>
    </xf>
    <xf numFmtId="0" fontId="48" fillId="15" borderId="13" xfId="83" applyNumberFormat="1" applyFont="1" applyBorder="1" applyAlignment="1">
      <alignment vertical="center"/>
    </xf>
    <xf numFmtId="0" fontId="48" fillId="15" borderId="35" xfId="83" applyNumberFormat="1" applyFont="1" applyBorder="1" applyAlignment="1">
      <alignment vertical="center"/>
    </xf>
    <xf numFmtId="0" fontId="47" fillId="23" borderId="13" xfId="0" applyFont="1" applyFill="1" applyBorder="1" applyAlignment="1">
      <alignment vertical="center"/>
    </xf>
    <xf numFmtId="0" fontId="47" fillId="23" borderId="35" xfId="0" applyFont="1" applyFill="1" applyBorder="1" applyAlignment="1">
      <alignment vertical="center"/>
    </xf>
    <xf numFmtId="0" fontId="6" fillId="2" borderId="0" xfId="0" applyFont="1" applyAlignment="1">
      <alignment vertical="center"/>
    </xf>
    <xf numFmtId="0" fontId="35" fillId="2" borderId="12" xfId="0" applyFont="1" applyBorder="1" applyAlignment="1">
      <alignment vertical="center"/>
    </xf>
    <xf numFmtId="0" fontId="6" fillId="20" borderId="12" xfId="0" applyFont="1" applyFill="1" applyBorder="1" applyAlignment="1">
      <alignment vertical="center"/>
    </xf>
    <xf numFmtId="0" fontId="6" fillId="2" borderId="12" xfId="0" applyFont="1" applyBorder="1" applyAlignment="1">
      <alignment vertical="center"/>
    </xf>
    <xf numFmtId="0" fontId="27" fillId="2" borderId="0" xfId="0" applyFont="1" applyAlignment="1">
      <alignment horizontal="left" vertical="center"/>
    </xf>
    <xf numFmtId="0" fontId="49" fillId="21" borderId="30" xfId="0" applyFont="1" applyFill="1" applyBorder="1" applyAlignment="1">
      <alignment horizontal="center" vertical="center"/>
    </xf>
    <xf numFmtId="0" fontId="49" fillId="21" borderId="0" xfId="0" applyFont="1" applyFill="1" applyAlignment="1">
      <alignment horizontal="center" vertical="center"/>
    </xf>
    <xf numFmtId="0" fontId="35" fillId="2" borderId="35" xfId="0" applyFont="1" applyBorder="1" applyAlignment="1">
      <alignment horizontal="center" vertical="center" wrapText="1"/>
    </xf>
    <xf numFmtId="0" fontId="49" fillId="21" borderId="31" xfId="0" applyFont="1" applyFill="1" applyBorder="1" applyAlignment="1">
      <alignment horizontal="center" vertical="center" wrapText="1"/>
    </xf>
    <xf numFmtId="0" fontId="49" fillId="21" borderId="33" xfId="0" applyFont="1" applyFill="1" applyBorder="1" applyAlignment="1">
      <alignment horizontal="center" vertical="center" wrapText="1"/>
    </xf>
    <xf numFmtId="0" fontId="49" fillId="21" borderId="12" xfId="0" applyFont="1" applyFill="1" applyBorder="1" applyAlignment="1">
      <alignment vertical="center"/>
    </xf>
    <xf numFmtId="0" fontId="6" fillId="15" borderId="13" xfId="83" applyNumberFormat="1" applyFont="1" applyBorder="1" applyAlignment="1">
      <alignment vertical="center" wrapText="1"/>
    </xf>
    <xf numFmtId="0" fontId="6" fillId="15" borderId="14" xfId="83" applyNumberFormat="1" applyFont="1" applyBorder="1" applyAlignment="1">
      <alignment vertical="center" wrapText="1"/>
    </xf>
    <xf numFmtId="0" fontId="6" fillId="15" borderId="35" xfId="83" applyNumberFormat="1" applyFont="1" applyBorder="1" applyAlignment="1">
      <alignment vertical="center" wrapText="1"/>
    </xf>
    <xf numFmtId="49" fontId="49" fillId="21" borderId="12" xfId="66" applyNumberFormat="1" applyFont="1" applyFill="1" applyBorder="1" applyAlignment="1">
      <alignment horizontal="center" vertical="center" wrapText="1"/>
    </xf>
    <xf numFmtId="0" fontId="6" fillId="0" borderId="12" xfId="69" applyFont="1" applyBorder="1" applyAlignment="1">
      <alignment horizontal="center" vertical="center" wrapText="1"/>
    </xf>
    <xf numFmtId="167" fontId="6" fillId="20" borderId="12" xfId="66" applyNumberFormat="1" applyFont="1" applyFill="1" applyBorder="1" applyAlignment="1">
      <alignment horizontal="center" vertical="center" wrapText="1"/>
    </xf>
    <xf numFmtId="0" fontId="72" fillId="15" borderId="12" xfId="83" applyNumberFormat="1" applyFont="1" applyBorder="1" applyAlignment="1">
      <alignment vertical="center" wrapText="1"/>
    </xf>
    <xf numFmtId="0" fontId="6" fillId="2" borderId="12" xfId="0" applyFont="1" applyBorder="1" applyAlignment="1">
      <alignment vertical="center" wrapText="1"/>
    </xf>
    <xf numFmtId="168" fontId="49" fillId="21" borderId="13" xfId="0" applyNumberFormat="1" applyFont="1" applyFill="1" applyBorder="1" applyAlignment="1">
      <alignment horizontal="center" vertical="center" wrapText="1"/>
    </xf>
    <xf numFmtId="168" fontId="49" fillId="21" borderId="35" xfId="0" applyNumberFormat="1" applyFont="1" applyFill="1" applyBorder="1" applyAlignment="1">
      <alignment horizontal="center" vertical="center" wrapText="1"/>
    </xf>
    <xf numFmtId="171" fontId="6" fillId="20" borderId="13" xfId="0" applyNumberFormat="1" applyFont="1" applyFill="1" applyBorder="1" applyAlignment="1">
      <alignment horizontal="center" vertical="center"/>
    </xf>
    <xf numFmtId="171" fontId="6" fillId="20" borderId="35" xfId="0" applyNumberFormat="1" applyFont="1" applyFill="1" applyBorder="1" applyAlignment="1">
      <alignment horizontal="center" vertical="center"/>
    </xf>
    <xf numFmtId="0" fontId="6" fillId="15" borderId="12" xfId="83" applyNumberFormat="1" applyFont="1" applyBorder="1" applyAlignment="1">
      <alignment vertical="center" wrapText="1"/>
    </xf>
    <xf numFmtId="2" fontId="67" fillId="21" borderId="13" xfId="0" applyNumberFormat="1" applyFont="1" applyFill="1" applyBorder="1" applyAlignment="1">
      <alignment horizontal="center" vertical="center" wrapText="1"/>
    </xf>
    <xf numFmtId="2" fontId="67" fillId="21" borderId="35" xfId="0" applyNumberFormat="1" applyFont="1" applyFill="1" applyBorder="1" applyAlignment="1">
      <alignment horizontal="center" vertical="center" wrapText="1"/>
    </xf>
    <xf numFmtId="2" fontId="49" fillId="21" borderId="13" xfId="0" applyNumberFormat="1" applyFont="1" applyFill="1" applyBorder="1" applyAlignment="1">
      <alignment horizontal="center" vertical="center" wrapText="1"/>
    </xf>
    <xf numFmtId="2" fontId="49" fillId="21" borderId="35" xfId="0" applyNumberFormat="1" applyFont="1" applyFill="1" applyBorder="1" applyAlignment="1">
      <alignment horizontal="center" vertical="center" wrapText="1"/>
    </xf>
    <xf numFmtId="2" fontId="49" fillId="21" borderId="14" xfId="0" applyNumberFormat="1" applyFont="1" applyFill="1" applyBorder="1" applyAlignment="1">
      <alignment horizontal="center" vertical="center" wrapText="1"/>
    </xf>
    <xf numFmtId="0" fontId="74" fillId="15" borderId="0" xfId="83" applyNumberFormat="1" applyFont="1" applyBorder="1" applyAlignment="1">
      <alignment horizontal="left" vertical="center" wrapText="1"/>
    </xf>
    <xf numFmtId="0" fontId="74" fillId="15" borderId="29" xfId="83" applyNumberFormat="1" applyFont="1" applyBorder="1" applyAlignment="1">
      <alignment horizontal="left" vertical="center" wrapText="1"/>
    </xf>
    <xf numFmtId="0" fontId="6" fillId="20" borderId="12" xfId="52" applyFont="1" applyFill="1" applyBorder="1" applyAlignment="1">
      <alignment horizontal="center" vertical="center" wrapText="1"/>
    </xf>
    <xf numFmtId="0" fontId="29" fillId="2" borderId="0" xfId="52" applyFont="1" applyFill="1" applyAlignment="1">
      <alignment horizontal="left" vertical="center"/>
    </xf>
    <xf numFmtId="0" fontId="6" fillId="2" borderId="0" xfId="0" applyFont="1" applyAlignment="1">
      <alignment horizontal="left" vertical="center"/>
    </xf>
    <xf numFmtId="0" fontId="6" fillId="2" borderId="32" xfId="0" applyFont="1" applyBorder="1" applyAlignment="1">
      <alignment horizontal="left" vertical="center"/>
    </xf>
    <xf numFmtId="0" fontId="49" fillId="21" borderId="13" xfId="52" applyFont="1" applyFill="1" applyBorder="1" applyAlignment="1">
      <alignment horizontal="center" vertical="center" wrapText="1"/>
    </xf>
    <xf numFmtId="0" fontId="6" fillId="2" borderId="14" xfId="0" applyFont="1" applyBorder="1" applyAlignment="1">
      <alignment horizontal="center" vertical="center"/>
    </xf>
    <xf numFmtId="0" fontId="6" fillId="2" borderId="35" xfId="0" applyFont="1" applyBorder="1" applyAlignment="1">
      <alignment horizontal="center" vertical="center"/>
    </xf>
    <xf numFmtId="0" fontId="6" fillId="20" borderId="13" xfId="52" applyFont="1" applyFill="1" applyBorder="1" applyAlignment="1">
      <alignment horizontal="center" vertical="center" wrapText="1"/>
    </xf>
    <xf numFmtId="0" fontId="6" fillId="20" borderId="14" xfId="52" applyFont="1" applyFill="1" applyBorder="1" applyAlignment="1">
      <alignment horizontal="center" vertical="center" wrapText="1"/>
    </xf>
    <xf numFmtId="0" fontId="6" fillId="20" borderId="35" xfId="52" applyFont="1" applyFill="1" applyBorder="1" applyAlignment="1">
      <alignment horizontal="center" vertical="center" wrapText="1"/>
    </xf>
    <xf numFmtId="0" fontId="29" fillId="2" borderId="0" xfId="52" applyFont="1" applyFill="1" applyAlignment="1">
      <alignment vertical="center"/>
    </xf>
    <xf numFmtId="0" fontId="6" fillId="2" borderId="32" xfId="0" applyFont="1" applyBorder="1" applyAlignment="1">
      <alignment vertical="center"/>
    </xf>
    <xf numFmtId="0" fontId="6" fillId="20" borderId="13" xfId="52" applyFont="1" applyFill="1" applyBorder="1" applyAlignment="1">
      <alignment horizontal="center" vertical="center"/>
    </xf>
    <xf numFmtId="0" fontId="6" fillId="15" borderId="30" xfId="83" applyNumberFormat="1" applyFont="1" applyBorder="1" applyAlignment="1">
      <alignment vertical="center" wrapText="1"/>
    </xf>
    <xf numFmtId="0" fontId="6" fillId="15" borderId="0" xfId="83" applyNumberFormat="1" applyFont="1" applyAlignment="1">
      <alignment vertical="center"/>
    </xf>
    <xf numFmtId="0" fontId="6" fillId="15" borderId="29" xfId="83" applyNumberFormat="1" applyFont="1" applyBorder="1" applyAlignment="1">
      <alignment vertical="center"/>
    </xf>
    <xf numFmtId="0" fontId="6" fillId="15" borderId="29" xfId="83" applyNumberFormat="1" applyFont="1" applyBorder="1" applyAlignment="1">
      <alignment vertical="center" wrapText="1"/>
    </xf>
    <xf numFmtId="0" fontId="28" fillId="15" borderId="13" xfId="48" applyFont="1" applyFill="1" applyBorder="1" applyAlignment="1">
      <alignment horizontal="left" vertical="center" wrapText="1"/>
    </xf>
    <xf numFmtId="0" fontId="6" fillId="15" borderId="14" xfId="48" applyFont="1" applyFill="1" applyBorder="1" applyAlignment="1">
      <alignment horizontal="left" vertical="center" wrapText="1"/>
    </xf>
    <xf numFmtId="0" fontId="6" fillId="15" borderId="35" xfId="48" applyFont="1" applyFill="1" applyBorder="1" applyAlignment="1">
      <alignment horizontal="left" vertical="center" wrapText="1"/>
    </xf>
    <xf numFmtId="0" fontId="29" fillId="2" borderId="0" xfId="52" applyFont="1" applyFill="1" applyBorder="1" applyAlignment="1">
      <alignment horizontal="left" vertical="center" wrapText="1"/>
    </xf>
    <xf numFmtId="0" fontId="29" fillId="2" borderId="32" xfId="52" applyFont="1" applyFill="1" applyBorder="1" applyAlignment="1">
      <alignment horizontal="left" vertical="center" wrapText="1"/>
    </xf>
    <xf numFmtId="0" fontId="29" fillId="2" borderId="0" xfId="52" applyFont="1" applyFill="1" applyAlignment="1">
      <alignment horizontal="left" vertical="center" wrapText="1"/>
    </xf>
    <xf numFmtId="0" fontId="6" fillId="2" borderId="0" xfId="0" applyFont="1" applyAlignment="1">
      <alignment horizontal="left" vertical="center" wrapText="1"/>
    </xf>
    <xf numFmtId="0" fontId="6" fillId="2" borderId="32" xfId="0" applyFont="1" applyBorder="1" applyAlignment="1">
      <alignment horizontal="left" vertical="center" wrapText="1"/>
    </xf>
    <xf numFmtId="0" fontId="6" fillId="20" borderId="14" xfId="52" applyFont="1" applyFill="1" applyBorder="1" applyAlignment="1">
      <alignment horizontal="center" vertical="center"/>
    </xf>
    <xf numFmtId="0" fontId="6" fillId="20" borderId="35" xfId="52" applyFont="1" applyFill="1" applyBorder="1" applyAlignment="1">
      <alignment horizontal="center" vertical="center"/>
    </xf>
    <xf numFmtId="0" fontId="35" fillId="15" borderId="0" xfId="83" applyNumberFormat="1" applyFont="1" applyAlignment="1">
      <alignment vertical="center"/>
    </xf>
    <xf numFmtId="0" fontId="29" fillId="2" borderId="32" xfId="52" applyFont="1" applyFill="1" applyBorder="1" applyAlignment="1">
      <alignment vertical="center"/>
    </xf>
    <xf numFmtId="0" fontId="29" fillId="2" borderId="0" xfId="52" applyFont="1" applyFill="1" applyBorder="1" applyAlignment="1">
      <alignment vertical="center" wrapText="1"/>
    </xf>
    <xf numFmtId="0" fontId="6" fillId="2" borderId="0" xfId="0" applyFont="1" applyBorder="1" applyAlignment="1">
      <alignment vertical="center" wrapText="1"/>
    </xf>
    <xf numFmtId="0" fontId="44" fillId="0" borderId="0" xfId="90" applyFont="1" applyFill="1" applyBorder="1" applyAlignment="1">
      <alignment horizontal="left" vertical="center" wrapText="1"/>
    </xf>
    <xf numFmtId="0" fontId="46" fillId="2" borderId="0" xfId="90" applyFont="1" applyAlignment="1">
      <alignment horizontal="left" vertical="center"/>
    </xf>
    <xf numFmtId="0" fontId="46" fillId="2" borderId="0" xfId="0" applyFont="1" applyAlignment="1"/>
    <xf numFmtId="0" fontId="0" fillId="2" borderId="0" xfId="0" applyAlignment="1"/>
    <xf numFmtId="0" fontId="6" fillId="15" borderId="12" xfId="83" applyNumberFormat="1" applyFont="1" applyBorder="1" applyAlignment="1">
      <alignment horizontal="left" vertical="center" wrapText="1"/>
    </xf>
    <xf numFmtId="0" fontId="61" fillId="15" borderId="13" xfId="83" applyNumberFormat="1" applyFont="1" applyBorder="1" applyAlignment="1">
      <alignment vertical="center" wrapText="1"/>
    </xf>
    <xf numFmtId="0" fontId="0" fillId="15" borderId="14" xfId="83" applyNumberFormat="1" applyFont="1" applyBorder="1" applyAlignment="1">
      <alignment vertical="center"/>
    </xf>
    <xf numFmtId="0" fontId="0" fillId="15" borderId="35" xfId="83" applyNumberFormat="1" applyFont="1" applyBorder="1" applyAlignment="1">
      <alignment vertical="center"/>
    </xf>
    <xf numFmtId="0" fontId="0" fillId="15" borderId="14" xfId="83" applyNumberFormat="1" applyFont="1" applyBorder="1" applyAlignment="1"/>
    <xf numFmtId="0" fontId="0" fillId="15" borderId="35" xfId="83" applyNumberFormat="1" applyFont="1" applyBorder="1" applyAlignment="1"/>
    <xf numFmtId="0" fontId="28" fillId="15" borderId="37" xfId="83" applyNumberFormat="1" applyFont="1" applyBorder="1" applyAlignment="1">
      <alignment vertical="center" wrapText="1"/>
    </xf>
    <xf numFmtId="0" fontId="6" fillId="15" borderId="27" xfId="83" applyNumberFormat="1" applyFont="1" applyBorder="1" applyAlignment="1">
      <alignment vertical="center" wrapText="1"/>
    </xf>
    <xf numFmtId="0" fontId="6" fillId="15" borderId="0" xfId="83" applyNumberFormat="1" applyFont="1" applyBorder="1" applyAlignment="1">
      <alignment vertical="center"/>
    </xf>
    <xf numFmtId="0" fontId="6" fillId="15" borderId="32" xfId="83" applyNumberFormat="1" applyFont="1" applyBorder="1" applyAlignment="1">
      <alignment vertical="center"/>
    </xf>
    <xf numFmtId="0" fontId="6" fillId="15" borderId="33" xfId="83" applyNumberFormat="1" applyFont="1" applyBorder="1" applyAlignment="1">
      <alignment vertical="center"/>
    </xf>
    <xf numFmtId="0" fontId="66" fillId="29" borderId="19" xfId="63" applyFont="1" applyFill="1" applyBorder="1" applyAlignment="1">
      <alignment horizontal="right"/>
    </xf>
    <xf numFmtId="0" fontId="66" fillId="29" borderId="20" xfId="63" applyFont="1" applyFill="1" applyBorder="1" applyAlignment="1"/>
    <xf numFmtId="0" fontId="67" fillId="29" borderId="15" xfId="63" applyFont="1" applyFill="1" applyBorder="1" applyAlignment="1"/>
    <xf numFmtId="0" fontId="66" fillId="29" borderId="16" xfId="63" applyFont="1" applyFill="1" applyBorder="1" applyAlignment="1"/>
    <xf numFmtId="0" fontId="6" fillId="28" borderId="12" xfId="63" applyFont="1" applyFill="1" applyBorder="1" applyAlignment="1">
      <alignment horizontal="center"/>
    </xf>
    <xf numFmtId="0" fontId="67" fillId="29" borderId="12" xfId="63" applyFont="1" applyFill="1" applyBorder="1" applyAlignment="1">
      <alignment horizontal="center" vertical="center" wrapText="1"/>
    </xf>
    <xf numFmtId="0" fontId="66" fillId="29" borderId="12" xfId="63" applyFont="1" applyFill="1" applyBorder="1" applyAlignment="1">
      <alignment horizontal="center" vertical="center" wrapText="1"/>
    </xf>
    <xf numFmtId="0" fontId="67" fillId="29" borderId="12" xfId="63" applyFont="1" applyFill="1" applyBorder="1" applyAlignment="1">
      <alignment horizontal="center"/>
    </xf>
    <xf numFmtId="0" fontId="67" fillId="29" borderId="12" xfId="63" applyFont="1" applyFill="1" applyBorder="1" applyAlignment="1"/>
    <xf numFmtId="0" fontId="66" fillId="29" borderId="12" xfId="63" applyFont="1" applyFill="1" applyBorder="1" applyAlignment="1"/>
    <xf numFmtId="0" fontId="6" fillId="28" borderId="12" xfId="63" applyFont="1" applyFill="1" applyBorder="1" applyAlignment="1"/>
    <xf numFmtId="0" fontId="66" fillId="29" borderId="12" xfId="63" applyFont="1" applyFill="1" applyBorder="1" applyAlignment="1">
      <alignment horizontal="left"/>
    </xf>
    <xf numFmtId="0" fontId="66" fillId="29" borderId="12" xfId="63" applyFont="1" applyFill="1" applyBorder="1" applyAlignment="1">
      <alignment horizontal="right"/>
    </xf>
    <xf numFmtId="0" fontId="66" fillId="29" borderId="12" xfId="63" applyFont="1" applyFill="1" applyBorder="1" applyAlignment="1">
      <alignment horizontal="center"/>
    </xf>
    <xf numFmtId="0" fontId="0" fillId="15" borderId="14" xfId="83" applyNumberFormat="1" applyFont="1" applyBorder="1" applyAlignment="1">
      <alignment vertical="center" wrapText="1"/>
    </xf>
    <xf numFmtId="0" fontId="0" fillId="15" borderId="35" xfId="83" applyNumberFormat="1" applyFont="1" applyBorder="1" applyAlignment="1">
      <alignment vertical="center" wrapText="1"/>
    </xf>
    <xf numFmtId="0" fontId="90" fillId="2" borderId="52" xfId="0" applyFont="1" applyBorder="1" applyAlignment="1">
      <alignment vertical="center" wrapText="1"/>
    </xf>
    <xf numFmtId="0" fontId="90" fillId="2" borderId="62" xfId="0" applyFont="1" applyBorder="1" applyAlignment="1">
      <alignment vertical="center" wrapText="1"/>
    </xf>
    <xf numFmtId="0" fontId="90" fillId="32" borderId="15" xfId="0" applyFont="1" applyFill="1" applyBorder="1" applyAlignment="1">
      <alignment vertical="center" wrapText="1"/>
    </xf>
    <xf numFmtId="0" fontId="90" fillId="32" borderId="17" xfId="0" applyFont="1" applyFill="1" applyBorder="1" applyAlignment="1">
      <alignment vertical="center" wrapText="1"/>
    </xf>
    <xf numFmtId="0" fontId="90" fillId="32" borderId="52" xfId="0" applyFont="1" applyFill="1" applyBorder="1" applyAlignment="1">
      <alignment vertical="center" wrapText="1"/>
    </xf>
    <xf numFmtId="0" fontId="90" fillId="32" borderId="62" xfId="0" applyFont="1" applyFill="1" applyBorder="1" applyAlignment="1">
      <alignment vertical="center" wrapText="1"/>
    </xf>
    <xf numFmtId="0" fontId="90" fillId="32" borderId="19" xfId="0" applyFont="1" applyFill="1" applyBorder="1" applyAlignment="1">
      <alignment vertical="center" wrapText="1"/>
    </xf>
    <xf numFmtId="0" fontId="90" fillId="32" borderId="21" xfId="0" applyFont="1" applyFill="1" applyBorder="1" applyAlignment="1">
      <alignment vertical="center" wrapText="1"/>
    </xf>
    <xf numFmtId="0" fontId="90" fillId="33" borderId="42" xfId="0" applyFont="1" applyFill="1" applyBorder="1" applyAlignment="1">
      <alignment vertical="center" wrapText="1"/>
    </xf>
    <xf numFmtId="0" fontId="90" fillId="33" borderId="45" xfId="0" applyFont="1" applyFill="1" applyBorder="1" applyAlignment="1">
      <alignment vertical="center" wrapText="1"/>
    </xf>
    <xf numFmtId="0" fontId="90" fillId="2" borderId="52" xfId="0" applyFont="1" applyBorder="1" applyAlignment="1">
      <alignment horizontal="left" vertical="center" wrapText="1"/>
    </xf>
    <xf numFmtId="0" fontId="90" fillId="2" borderId="62" xfId="0" applyFont="1" applyBorder="1" applyAlignment="1">
      <alignment horizontal="left" vertical="center" wrapText="1"/>
    </xf>
  </cellXfs>
  <cellStyles count="180">
    <cellStyle name="20% - Accent1" xfId="1" builtinId="30" customBuiltin="1"/>
    <cellStyle name="20% - Accent1 2" xfId="91"/>
    <cellStyle name="20% - Accent2" xfId="2" builtinId="34" customBuiltin="1"/>
    <cellStyle name="20% - Accent2 2" xfId="92"/>
    <cellStyle name="20% - Accent3" xfId="3" builtinId="38" customBuiltin="1"/>
    <cellStyle name="20% - Accent3 2" xfId="93"/>
    <cellStyle name="20% - Accent4" xfId="4" builtinId="42" customBuiltin="1"/>
    <cellStyle name="20% - Accent4 2" xfId="94"/>
    <cellStyle name="20% - Accent5" xfId="5" builtinId="46" customBuiltin="1"/>
    <cellStyle name="20% - Accent5 2" xfId="95"/>
    <cellStyle name="20% - Accent6" xfId="6" builtinId="50" customBuiltin="1"/>
    <cellStyle name="20% - Accent6 2" xfId="96"/>
    <cellStyle name="40% - Accent1" xfId="7" builtinId="31" customBuiltin="1"/>
    <cellStyle name="40% - Accent1 2" xfId="97"/>
    <cellStyle name="40% - Accent2" xfId="8" builtinId="35" customBuiltin="1"/>
    <cellStyle name="40% - Accent2 2" xfId="98"/>
    <cellStyle name="40% - Accent3" xfId="9" builtinId="39" customBuiltin="1"/>
    <cellStyle name="40% - Accent3 2" xfId="99"/>
    <cellStyle name="40% - Accent4" xfId="10" builtinId="43" customBuiltin="1"/>
    <cellStyle name="40% - Accent4 2" xfId="100"/>
    <cellStyle name="40% - Accent5" xfId="11" builtinId="47" customBuiltin="1"/>
    <cellStyle name="40% - Accent5 2" xfId="101"/>
    <cellStyle name="40% - Accent6" xfId="12" builtinId="51" customBuiltin="1"/>
    <cellStyle name="40% - Accent6 2" xfId="102"/>
    <cellStyle name="60% - Accent1" xfId="13" builtinId="32" customBuiltin="1"/>
    <cellStyle name="60% - Accent1 2" xfId="103"/>
    <cellStyle name="60% - Accent2" xfId="14" builtinId="36" customBuiltin="1"/>
    <cellStyle name="60% - Accent2 2" xfId="104"/>
    <cellStyle name="60% - Accent3" xfId="15" builtinId="40" customBuiltin="1"/>
    <cellStyle name="60% - Accent3 2" xfId="105"/>
    <cellStyle name="60% - Accent4" xfId="16" builtinId="44" customBuiltin="1"/>
    <cellStyle name="60% - Accent4 2" xfId="106"/>
    <cellStyle name="60% - Accent5" xfId="17" builtinId="48" customBuiltin="1"/>
    <cellStyle name="60% - Accent5 2" xfId="107"/>
    <cellStyle name="60% - Accent6" xfId="18" builtinId="52" customBuiltin="1"/>
    <cellStyle name="60% - Accent6 2" xfId="108"/>
    <cellStyle name="Accent1" xfId="19" builtinId="29" customBuiltin="1"/>
    <cellStyle name="Accent1 2" xfId="109"/>
    <cellStyle name="Accent2" xfId="20" builtinId="33" customBuiltin="1"/>
    <cellStyle name="Accent2 2" xfId="110"/>
    <cellStyle name="Accent3" xfId="21" builtinId="37" customBuiltin="1"/>
    <cellStyle name="Accent3 2" xfId="111"/>
    <cellStyle name="Accent4" xfId="22" builtinId="41" customBuiltin="1"/>
    <cellStyle name="Accent4 2" xfId="112"/>
    <cellStyle name="Accent5" xfId="23" builtinId="45" customBuiltin="1"/>
    <cellStyle name="Accent5 2" xfId="113"/>
    <cellStyle name="Accent6" xfId="24" builtinId="49" customBuiltin="1"/>
    <cellStyle name="Accent6 2" xfId="114"/>
    <cellStyle name="Assumptions Right Number" xfId="179"/>
    <cellStyle name="Bad" xfId="25" builtinId="27" customBuiltin="1"/>
    <cellStyle name="Bad 2" xfId="115"/>
    <cellStyle name="Blockout" xfId="26"/>
    <cellStyle name="Blockout 2" xfId="83"/>
    <cellStyle name="Blockout 3" xfId="116"/>
    <cellStyle name="Calculation" xfId="27" builtinId="22" customBuiltin="1"/>
    <cellStyle name="Calculation 2" xfId="117"/>
    <cellStyle name="Check Cell" xfId="28" builtinId="23" customBuiltin="1"/>
    <cellStyle name="Check Cell 2" xfId="118"/>
    <cellStyle name="Comma" xfId="29" builtinId="3"/>
    <cellStyle name="Comma 2" xfId="64"/>
    <cellStyle name="Comma 2 2" xfId="74"/>
    <cellStyle name="Comma 2 3" xfId="119"/>
    <cellStyle name="Comma 2 4" xfId="120"/>
    <cellStyle name="Comma 2 5" xfId="121"/>
    <cellStyle name="Comma 3" xfId="65"/>
    <cellStyle name="Comma 3 2" xfId="122"/>
    <cellStyle name="Comma 3 3" xfId="123"/>
    <cellStyle name="Comma 4" xfId="124"/>
    <cellStyle name="Comma 5" xfId="125"/>
    <cellStyle name="Comma_Section 11-RAB" xfId="30"/>
    <cellStyle name="Currency" xfId="89" builtinId="4"/>
    <cellStyle name="Currency 2" xfId="173"/>
    <cellStyle name="Explanatory Text" xfId="31" builtinId="53" customBuiltin="1"/>
    <cellStyle name="Explanatory Text 2" xfId="126"/>
    <cellStyle name="Good" xfId="32" builtinId="26" customBuiltin="1"/>
    <cellStyle name="Good 2" xfId="127"/>
    <cellStyle name="Heading 1" xfId="33" builtinId="16" customBuiltin="1"/>
    <cellStyle name="Heading 1 2" xfId="128"/>
    <cellStyle name="Heading 2" xfId="34" builtinId="17" customBuiltin="1"/>
    <cellStyle name="Heading 2 2" xfId="129"/>
    <cellStyle name="Heading 3" xfId="35" builtinId="18" customBuiltin="1"/>
    <cellStyle name="Heading 3 2" xfId="130"/>
    <cellStyle name="Heading 4" xfId="36" builtinId="19" customBuiltin="1"/>
    <cellStyle name="Heading 4 2" xfId="131"/>
    <cellStyle name="Hyperlink" xfId="37" builtinId="8"/>
    <cellStyle name="Hyperlink 2" xfId="132"/>
    <cellStyle name="Hyperlink 3" xfId="133"/>
    <cellStyle name="Input" xfId="38" builtinId="20" customBuiltin="1"/>
    <cellStyle name="Input 2" xfId="134"/>
    <cellStyle name="Input1" xfId="39"/>
    <cellStyle name="Input1 2" xfId="135"/>
    <cellStyle name="Input2" xfId="40"/>
    <cellStyle name="Input2 2" xfId="136"/>
    <cellStyle name="Input2 3" xfId="137"/>
    <cellStyle name="Input3" xfId="41"/>
    <cellStyle name="Input3 2" xfId="138"/>
    <cellStyle name="Input3 3" xfId="139"/>
    <cellStyle name="Linked Cell" xfId="42" builtinId="24" customBuiltin="1"/>
    <cellStyle name="Linked Cell 2" xfId="140"/>
    <cellStyle name="Neutral" xfId="43" builtinId="28" customBuiltin="1"/>
    <cellStyle name="Neutral 2" xfId="141"/>
    <cellStyle name="Normal" xfId="0" builtinId="0"/>
    <cellStyle name="Normal 10" xfId="87"/>
    <cellStyle name="Normal 10 2" xfId="142"/>
    <cellStyle name="Normal 11" xfId="143"/>
    <cellStyle name="Normal 11 2" xfId="144"/>
    <cellStyle name="Normal 12" xfId="145"/>
    <cellStyle name="Normal 12 2" xfId="146"/>
    <cellStyle name="Normal 13" xfId="147"/>
    <cellStyle name="Normal 13 2" xfId="148"/>
    <cellStyle name="Normal 14" xfId="149"/>
    <cellStyle name="Normal 14 2" xfId="150"/>
    <cellStyle name="Normal 15" xfId="151"/>
    <cellStyle name="Normal 15 2" xfId="152"/>
    <cellStyle name="Normal 16" xfId="86"/>
    <cellStyle name="Normal 17" xfId="70"/>
    <cellStyle name="Normal 17 2" xfId="170"/>
    <cellStyle name="Normal 17 3" xfId="175"/>
    <cellStyle name="Normal 2" xfId="61"/>
    <cellStyle name="Normal 2 2" xfId="69"/>
    <cellStyle name="Normal 2 3" xfId="153"/>
    <cellStyle name="Normal 3" xfId="72"/>
    <cellStyle name="Normal 3 2" xfId="154"/>
    <cellStyle name="Normal 3 3" xfId="155"/>
    <cellStyle name="Normal 3 4" xfId="79"/>
    <cellStyle name="Normal 4" xfId="68"/>
    <cellStyle name="Normal 4 2" xfId="81"/>
    <cellStyle name="Normal 4 2 2" xfId="172"/>
    <cellStyle name="Normal 4 2 3" xfId="177"/>
    <cellStyle name="Normal 5" xfId="71"/>
    <cellStyle name="Normal 6" xfId="156"/>
    <cellStyle name="Normal 6 2" xfId="84"/>
    <cellStyle name="Normal 7" xfId="78"/>
    <cellStyle name="Normal 7 2" xfId="157"/>
    <cellStyle name="Normal 8" xfId="158"/>
    <cellStyle name="Normal 8 2" xfId="159"/>
    <cellStyle name="Normal 9" xfId="160"/>
    <cellStyle name="Normal 9 2" xfId="161"/>
    <cellStyle name="Normal_051020 Meter tariff approval model" xfId="62"/>
    <cellStyle name="Normal_20070904 - Suggested revised templates" xfId="77"/>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xfId="48"/>
    <cellStyle name="Normal_2010 07 28 - AA - Template for data collection 2" xfId="90"/>
    <cellStyle name="Normal_2010 10 21 - draft 2009-10 ActewAGL RIN - incentive schemes" xfId="49"/>
    <cellStyle name="Normal_AER11 4935  VIC gas access arrangement review 2012 - RIN  - AER regulatory information instrument - - APA GasNet draft RIN" xfId="82"/>
    <cellStyle name="Normal_Audit template" xfId="63"/>
    <cellStyle name="Normal_Book1" xfId="50"/>
    <cellStyle name="Normal_Book1 2" xfId="75"/>
    <cellStyle name="Normal_D11 2371025  Financial information - 2012 Draft RIN - Ausgrid" xfId="66"/>
    <cellStyle name="Normal_D11 2371025  Financial information - 2012 Draft RIN - Ausgrid 2" xfId="80"/>
    <cellStyle name="Normal_D12 1569  Opex, DMIS, EBSS - 2012 draft RIN - Ausgrid" xfId="67"/>
    <cellStyle name="Normal_Electricity Distribution Revised Regulatory Templates" xfId="51"/>
    <cellStyle name="Normal_RIN_draft_template_capex (2)" xfId="52"/>
    <cellStyle name="Normal_Section 11-RAB" xfId="53"/>
    <cellStyle name="Normal_Sheet2" xfId="76"/>
    <cellStyle name="Normal_Sheet3" xfId="54"/>
    <cellStyle name="Note" xfId="55" builtinId="10" customBuiltin="1"/>
    <cellStyle name="Note 2" xfId="162"/>
    <cellStyle name="Note 3" xfId="163"/>
    <cellStyle name="Note 4" xfId="164"/>
    <cellStyle name="Output" xfId="56" builtinId="21" customBuiltin="1"/>
    <cellStyle name="Output 2" xfId="165"/>
    <cellStyle name="Percent" xfId="88" builtinId="5"/>
    <cellStyle name="Percent 2" xfId="73"/>
    <cellStyle name="Percent 2 2" xfId="85"/>
    <cellStyle name="Percent 2 2 2" xfId="171"/>
    <cellStyle name="Percent 2 2 3" xfId="178"/>
    <cellStyle name="Percent 2 3" xfId="169"/>
    <cellStyle name="Percent 2 4" xfId="176"/>
    <cellStyle name="Percent 3" xfId="174"/>
    <cellStyle name="Style 1" xfId="57"/>
    <cellStyle name="Title" xfId="58" builtinId="15" customBuiltin="1"/>
    <cellStyle name="Title 2" xfId="166"/>
    <cellStyle name="Total" xfId="59" builtinId="25" customBuiltin="1"/>
    <cellStyle name="Total 2" xfId="167"/>
    <cellStyle name="Warning Text" xfId="60" builtinId="11" customBuiltin="1"/>
    <cellStyle name="Warning Text 2" xfId="168"/>
  </cellStyles>
  <dxfs count="1">
    <dxf>
      <fill>
        <patternFill>
          <bgColor theme="0" tint="-0.3499862666707357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FFFF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3</xdr:col>
      <xdr:colOff>9525</xdr:colOff>
      <xdr:row>5</xdr:row>
      <xdr:rowOff>66675</xdr:rowOff>
    </xdr:to>
    <xdr:pic>
      <xdr:nvPicPr>
        <xdr:cNvPr id="308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4</xdr:col>
      <xdr:colOff>447675</xdr:colOff>
      <xdr:row>5</xdr:row>
      <xdr:rowOff>66675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82146"/>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574675"/>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74675"/>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795618" cy="671793"/>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905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47725"/>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774700"/>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95300"/>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74675"/>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00100" cy="6858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47101</xdr:colOff>
      <xdr:row>2</xdr:row>
      <xdr:rowOff>468923</xdr:rowOff>
    </xdr:from>
    <xdr:to>
      <xdr:col>6</xdr:col>
      <xdr:colOff>366346</xdr:colOff>
      <xdr:row>4</xdr:row>
      <xdr:rowOff>223995</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10115026" y="849923"/>
          <a:ext cx="1062195" cy="650422"/>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600075</xdr:colOff>
      <xdr:row>3</xdr:row>
      <xdr:rowOff>0</xdr:rowOff>
    </xdr:to>
    <xdr:grpSp>
      <xdr:nvGrpSpPr>
        <xdr:cNvPr id="127051" name="Group 1"/>
        <xdr:cNvGrpSpPr>
          <a:grpSpLocks/>
        </xdr:cNvGrpSpPr>
      </xdr:nvGrpSpPr>
      <xdr:grpSpPr bwMode="auto">
        <a:xfrm>
          <a:off x="0" y="19050"/>
          <a:ext cx="600075" cy="75415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705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117283" name="Group 1"/>
        <xdr:cNvGrpSpPr>
          <a:grpSpLocks/>
        </xdr:cNvGrpSpPr>
      </xdr:nvGrpSpPr>
      <xdr:grpSpPr bwMode="auto">
        <a:xfrm>
          <a:off x="0" y="0"/>
          <a:ext cx="590550" cy="0"/>
          <a:chOff x="0" y="2"/>
          <a:chExt cx="77" cy="61"/>
        </a:xfrm>
      </xdr:grpSpPr>
      <xdr:sp macro="" textlink="">
        <xdr:nvSpPr>
          <xdr:cNvPr id="116738"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7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857250</xdr:colOff>
      <xdr:row>3</xdr:row>
      <xdr:rowOff>114300</xdr:rowOff>
    </xdr:to>
    <xdr:grpSp>
      <xdr:nvGrpSpPr>
        <xdr:cNvPr id="117284" name="Group 4"/>
        <xdr:cNvGrpSpPr>
          <a:grpSpLocks/>
        </xdr:cNvGrpSpPr>
      </xdr:nvGrpSpPr>
      <xdr:grpSpPr bwMode="auto">
        <a:xfrm>
          <a:off x="0" y="19050"/>
          <a:ext cx="590550" cy="868456"/>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7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112</xdr:row>
      <xdr:rowOff>0</xdr:rowOff>
    </xdr:from>
    <xdr:to>
      <xdr:col>4</xdr:col>
      <xdr:colOff>323850</xdr:colOff>
      <xdr:row>113</xdr:row>
      <xdr:rowOff>957302</xdr:rowOff>
    </xdr:to>
    <xdr:sp macro="" textlink="">
      <xdr:nvSpPr>
        <xdr:cNvPr id="9" name="AutoShape 14"/>
        <xdr:cNvSpPr>
          <a:spLocks/>
        </xdr:cNvSpPr>
      </xdr:nvSpPr>
      <xdr:spPr bwMode="auto">
        <a:xfrm>
          <a:off x="7791450" y="39157275"/>
          <a:ext cx="323850" cy="1928852"/>
        </a:xfrm>
        <a:prstGeom prst="rightBrace">
          <a:avLst>
            <a:gd name="adj1" fmla="val 27206"/>
            <a:gd name="adj2" fmla="val 25491"/>
          </a:avLst>
        </a:prstGeom>
        <a:noFill/>
        <a:ln w="9525">
          <a:solidFill>
            <a:srgbClr val="000000"/>
          </a:solidFill>
          <a:round/>
          <a:headEnd/>
          <a:tailEnd/>
        </a:ln>
      </xdr:spPr>
    </xdr:sp>
    <xdr:clientData/>
  </xdr:twoCellAnchor>
  <xdr:twoCellAnchor>
    <xdr:from>
      <xdr:col>4</xdr:col>
      <xdr:colOff>9525</xdr:colOff>
      <xdr:row>121</xdr:row>
      <xdr:rowOff>0</xdr:rowOff>
    </xdr:from>
    <xdr:to>
      <xdr:col>4</xdr:col>
      <xdr:colOff>333375</xdr:colOff>
      <xdr:row>122</xdr:row>
      <xdr:rowOff>628650</xdr:rowOff>
    </xdr:to>
    <xdr:sp macro="" textlink="">
      <xdr:nvSpPr>
        <xdr:cNvPr id="11" name="AutoShape 14"/>
        <xdr:cNvSpPr>
          <a:spLocks/>
        </xdr:cNvSpPr>
      </xdr:nvSpPr>
      <xdr:spPr bwMode="auto">
        <a:xfrm>
          <a:off x="7800975" y="41805225"/>
          <a:ext cx="323850" cy="1600200"/>
        </a:xfrm>
        <a:prstGeom prst="rightBrace">
          <a:avLst>
            <a:gd name="adj1" fmla="val 27206"/>
            <a:gd name="adj2" fmla="val 30253"/>
          </a:avLst>
        </a:prstGeom>
        <a:noFill/>
        <a:ln w="9525">
          <a:solidFill>
            <a:srgbClr val="000000"/>
          </a:solidFill>
          <a:round/>
          <a:headEnd/>
          <a:tailEnd/>
        </a:ln>
      </xdr:spPr>
    </xdr:sp>
    <xdr:clientData/>
  </xdr:twoCellAnchor>
  <xdr:twoCellAnchor>
    <xdr:from>
      <xdr:col>4</xdr:col>
      <xdr:colOff>0</xdr:colOff>
      <xdr:row>163</xdr:row>
      <xdr:rowOff>0</xdr:rowOff>
    </xdr:from>
    <xdr:to>
      <xdr:col>4</xdr:col>
      <xdr:colOff>209550</xdr:colOff>
      <xdr:row>164</xdr:row>
      <xdr:rowOff>131590</xdr:rowOff>
    </xdr:to>
    <xdr:sp macro="" textlink="">
      <xdr:nvSpPr>
        <xdr:cNvPr id="12" name="AutoShape 17"/>
        <xdr:cNvSpPr>
          <a:spLocks/>
        </xdr:cNvSpPr>
      </xdr:nvSpPr>
      <xdr:spPr bwMode="auto">
        <a:xfrm>
          <a:off x="7799294" y="59637706"/>
          <a:ext cx="209550" cy="288472"/>
        </a:xfrm>
        <a:prstGeom prst="rightBrace">
          <a:avLst>
            <a:gd name="adj1" fmla="val 11364"/>
            <a:gd name="adj2" fmla="val 25491"/>
          </a:avLst>
        </a:prstGeom>
        <a:noFill/>
        <a:ln w="9525">
          <a:solidFill>
            <a:srgbClr val="000000"/>
          </a:solidFill>
          <a:round/>
          <a:headEnd/>
          <a:tailEnd/>
        </a:ln>
      </xdr:spPr>
    </xdr:sp>
    <xdr:clientData/>
  </xdr:twoCellAnchor>
  <xdr:twoCellAnchor>
    <xdr:from>
      <xdr:col>4</xdr:col>
      <xdr:colOff>0</xdr:colOff>
      <xdr:row>171</xdr:row>
      <xdr:rowOff>907676</xdr:rowOff>
    </xdr:from>
    <xdr:to>
      <xdr:col>4</xdr:col>
      <xdr:colOff>209550</xdr:colOff>
      <xdr:row>173</xdr:row>
      <xdr:rowOff>126786</xdr:rowOff>
    </xdr:to>
    <xdr:sp macro="" textlink="">
      <xdr:nvSpPr>
        <xdr:cNvPr id="13" name="AutoShape 17"/>
        <xdr:cNvSpPr>
          <a:spLocks/>
        </xdr:cNvSpPr>
      </xdr:nvSpPr>
      <xdr:spPr bwMode="auto">
        <a:xfrm>
          <a:off x="7799294" y="61800441"/>
          <a:ext cx="209550" cy="294874"/>
        </a:xfrm>
        <a:prstGeom prst="rightBrace">
          <a:avLst>
            <a:gd name="adj1" fmla="val 11364"/>
            <a:gd name="adj2" fmla="val 25491"/>
          </a:avLst>
        </a:prstGeom>
        <a:noFill/>
        <a:ln w="9525">
          <a:solidFill>
            <a:srgbClr val="000000"/>
          </a:solidFill>
          <a:round/>
          <a:headEnd/>
          <a:tailEnd/>
        </a:ln>
      </xdr:spPr>
    </xdr:sp>
    <xdr:clientData/>
  </xdr:twoCellAnchor>
  <xdr:twoCellAnchor>
    <xdr:from>
      <xdr:col>4</xdr:col>
      <xdr:colOff>0</xdr:colOff>
      <xdr:row>214</xdr:row>
      <xdr:rowOff>0</xdr:rowOff>
    </xdr:from>
    <xdr:to>
      <xdr:col>4</xdr:col>
      <xdr:colOff>224451</xdr:colOff>
      <xdr:row>215</xdr:row>
      <xdr:rowOff>1122711</xdr:rowOff>
    </xdr:to>
    <xdr:sp macro="" textlink="">
      <xdr:nvSpPr>
        <xdr:cNvPr id="14" name="AutoShape 14"/>
        <xdr:cNvSpPr>
          <a:spLocks/>
        </xdr:cNvSpPr>
      </xdr:nvSpPr>
      <xdr:spPr bwMode="auto">
        <a:xfrm>
          <a:off x="7799294" y="71090118"/>
          <a:ext cx="224451" cy="2904446"/>
        </a:xfrm>
        <a:prstGeom prst="rightBrace">
          <a:avLst>
            <a:gd name="adj1" fmla="val 27206"/>
            <a:gd name="adj2" fmla="val 25491"/>
          </a:avLst>
        </a:prstGeom>
        <a:noFill/>
        <a:ln w="9525">
          <a:solidFill>
            <a:srgbClr val="000000"/>
          </a:solidFill>
          <a:round/>
          <a:headEnd/>
          <a:tailEnd/>
        </a:ln>
      </xdr:spPr>
    </xdr:sp>
    <xdr:clientData/>
  </xdr:twoCellAnchor>
  <xdr:twoCellAnchor>
    <xdr:from>
      <xdr:col>4</xdr:col>
      <xdr:colOff>0</xdr:colOff>
      <xdr:row>221</xdr:row>
      <xdr:rowOff>0</xdr:rowOff>
    </xdr:from>
    <xdr:to>
      <xdr:col>4</xdr:col>
      <xdr:colOff>247650</xdr:colOff>
      <xdr:row>223</xdr:row>
      <xdr:rowOff>7363</xdr:rowOff>
    </xdr:to>
    <xdr:sp macro="" textlink="">
      <xdr:nvSpPr>
        <xdr:cNvPr id="15" name="AutoShape 17"/>
        <xdr:cNvSpPr>
          <a:spLocks/>
        </xdr:cNvSpPr>
      </xdr:nvSpPr>
      <xdr:spPr bwMode="auto">
        <a:xfrm>
          <a:off x="7799294" y="75505235"/>
          <a:ext cx="247650" cy="1307246"/>
        </a:xfrm>
        <a:prstGeom prst="rightBrace">
          <a:avLst>
            <a:gd name="adj1" fmla="val 11364"/>
            <a:gd name="adj2" fmla="val 46544"/>
          </a:avLst>
        </a:prstGeom>
        <a:no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9600"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828674</xdr:colOff>
      <xdr:row>2</xdr:row>
      <xdr:rowOff>57151</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57151"/>
          <a:ext cx="828674" cy="514350"/>
        </a:xfrm>
        <a:prstGeom prst="rect">
          <a:avLst/>
        </a:prstGeom>
        <a:noFill/>
        <a:ln w="9525">
          <a:noFill/>
          <a:miter lim="800000"/>
          <a:headEnd/>
          <a:tailEnd/>
        </a:ln>
      </xdr:spPr>
    </xdr:pic>
    <xdr:clientData/>
  </xdr:twoCellAnchor>
  <xdr:twoCellAnchor>
    <xdr:from>
      <xdr:col>0</xdr:col>
      <xdr:colOff>0</xdr:colOff>
      <xdr:row>2</xdr:row>
      <xdr:rowOff>95250</xdr:rowOff>
    </xdr:from>
    <xdr:to>
      <xdr:col>0</xdr:col>
      <xdr:colOff>800100</xdr:colOff>
      <xdr:row>3</xdr:row>
      <xdr:rowOff>152400</xdr:rowOff>
    </xdr:to>
    <xdr:sp macro="" textlink="">
      <xdr:nvSpPr>
        <xdr:cNvPr id="3" name="AutoShape 45">
          <a:hlinkClick xmlns:r="http://schemas.openxmlformats.org/officeDocument/2006/relationships" r:id="rId2"/>
        </xdr:cNvPr>
        <xdr:cNvSpPr>
          <a:spLocks noChangeArrowheads="1"/>
        </xdr:cNvSpPr>
      </xdr:nvSpPr>
      <xdr:spPr bwMode="auto">
        <a:xfrm>
          <a:off x="0" y="609600"/>
          <a:ext cx="800100" cy="314325"/>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24302</xdr:colOff>
      <xdr:row>2</xdr:row>
      <xdr:rowOff>83344</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3458" cy="607219"/>
        </a:xfrm>
        <a:prstGeom prst="rect">
          <a:avLst/>
        </a:prstGeom>
        <a:noFill/>
        <a:ln w="9525">
          <a:noFill/>
          <a:miter lim="800000"/>
          <a:headEnd/>
          <a:tailEnd/>
        </a:ln>
      </xdr:spPr>
    </xdr:pic>
    <xdr:clientData/>
  </xdr:twoCellAnchor>
  <xdr:twoCellAnchor>
    <xdr:from>
      <xdr:col>0</xdr:col>
      <xdr:colOff>11907</xdr:colOff>
      <xdr:row>2</xdr:row>
      <xdr:rowOff>95249</xdr:rowOff>
    </xdr:from>
    <xdr:to>
      <xdr:col>0</xdr:col>
      <xdr:colOff>809625</xdr:colOff>
      <xdr:row>3</xdr:row>
      <xdr:rowOff>178593</xdr:rowOff>
    </xdr:to>
    <xdr:sp macro="" textlink="">
      <xdr:nvSpPr>
        <xdr:cNvPr id="3" name="AutoShape 45">
          <a:hlinkClick xmlns:r="http://schemas.openxmlformats.org/officeDocument/2006/relationships" r:id="rId2"/>
        </xdr:cNvPr>
        <xdr:cNvSpPr>
          <a:spLocks noChangeArrowheads="1"/>
        </xdr:cNvSpPr>
      </xdr:nvSpPr>
      <xdr:spPr bwMode="auto">
        <a:xfrm>
          <a:off x="11907" y="619124"/>
          <a:ext cx="797718" cy="34528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990094</xdr:colOff>
      <xdr:row>2</xdr:row>
      <xdr:rowOff>134470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094" cy="649941"/>
        </a:xfrm>
        <a:prstGeom prst="rect">
          <a:avLst/>
        </a:prstGeom>
        <a:noFill/>
        <a:ln w="9525">
          <a:noFill/>
          <a:miter lim="800000"/>
          <a:headEnd/>
          <a:tailEnd/>
        </a:ln>
      </xdr:spPr>
    </xdr:pic>
    <xdr:clientData/>
  </xdr:twoCellAnchor>
  <xdr:twoCellAnchor>
    <xdr:from>
      <xdr:col>0</xdr:col>
      <xdr:colOff>0</xdr:colOff>
      <xdr:row>2</xdr:row>
      <xdr:rowOff>123265</xdr:rowOff>
    </xdr:from>
    <xdr:to>
      <xdr:col>0</xdr:col>
      <xdr:colOff>952500</xdr:colOff>
      <xdr:row>3</xdr:row>
      <xdr:rowOff>235323</xdr:rowOff>
    </xdr:to>
    <xdr:sp macro="" textlink="">
      <xdr:nvSpPr>
        <xdr:cNvPr id="3" name="AutoShape 45">
          <a:hlinkClick xmlns:r="http://schemas.openxmlformats.org/officeDocument/2006/relationships" r:id="rId2"/>
        </xdr:cNvPr>
        <xdr:cNvSpPr>
          <a:spLocks noChangeArrowheads="1"/>
        </xdr:cNvSpPr>
      </xdr:nvSpPr>
      <xdr:spPr bwMode="auto">
        <a:xfrm>
          <a:off x="0" y="638736"/>
          <a:ext cx="952500" cy="369793"/>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806994</xdr:colOff>
      <xdr:row>2</xdr:row>
      <xdr:rowOff>74083</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06994" cy="582083"/>
        </a:xfrm>
        <a:prstGeom prst="rect">
          <a:avLst/>
        </a:prstGeom>
        <a:noFill/>
        <a:ln w="9525">
          <a:noFill/>
          <a:miter lim="800000"/>
          <a:headEnd/>
          <a:tailEnd/>
        </a:ln>
      </xdr:spPr>
    </xdr:pic>
    <xdr:clientData/>
  </xdr:twoCellAnchor>
  <xdr:twoCellAnchor>
    <xdr:from>
      <xdr:col>0</xdr:col>
      <xdr:colOff>21167</xdr:colOff>
      <xdr:row>2</xdr:row>
      <xdr:rowOff>63500</xdr:rowOff>
    </xdr:from>
    <xdr:to>
      <xdr:col>0</xdr:col>
      <xdr:colOff>783167</xdr:colOff>
      <xdr:row>3</xdr:row>
      <xdr:rowOff>169333</xdr:rowOff>
    </xdr:to>
    <xdr:sp macro="" textlink="">
      <xdr:nvSpPr>
        <xdr:cNvPr id="3" name="AutoShape 45">
          <a:hlinkClick xmlns:r="http://schemas.openxmlformats.org/officeDocument/2006/relationships" r:id="rId2"/>
        </xdr:cNvPr>
        <xdr:cNvSpPr>
          <a:spLocks noChangeArrowheads="1"/>
        </xdr:cNvSpPr>
      </xdr:nvSpPr>
      <xdr:spPr bwMode="auto">
        <a:xfrm>
          <a:off x="21167" y="571500"/>
          <a:ext cx="762000" cy="359833"/>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112058</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86118" cy="627529"/>
        </a:xfrm>
        <a:prstGeom prst="rect">
          <a:avLst/>
        </a:prstGeom>
        <a:noFill/>
        <a:ln w="9525">
          <a:noFill/>
          <a:miter lim="800000"/>
          <a:headEnd/>
          <a:tailEnd/>
        </a:ln>
      </xdr:spPr>
    </xdr:pic>
    <xdr:clientData/>
  </xdr:twoCellAnchor>
  <xdr:twoCellAnchor>
    <xdr:from>
      <xdr:col>0</xdr:col>
      <xdr:colOff>33618</xdr:colOff>
      <xdr:row>2</xdr:row>
      <xdr:rowOff>89648</xdr:rowOff>
    </xdr:from>
    <xdr:to>
      <xdr:col>0</xdr:col>
      <xdr:colOff>952500</xdr:colOff>
      <xdr:row>4</xdr:row>
      <xdr:rowOff>78441</xdr:rowOff>
    </xdr:to>
    <xdr:sp macro="" textlink="">
      <xdr:nvSpPr>
        <xdr:cNvPr id="3" name="AutoShape 45">
          <a:hlinkClick xmlns:r="http://schemas.openxmlformats.org/officeDocument/2006/relationships" r:id="rId2"/>
        </xdr:cNvPr>
        <xdr:cNvSpPr>
          <a:spLocks noChangeArrowheads="1"/>
        </xdr:cNvSpPr>
      </xdr:nvSpPr>
      <xdr:spPr bwMode="auto">
        <a:xfrm>
          <a:off x="33618" y="605119"/>
          <a:ext cx="918882" cy="40341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28574</xdr:colOff>
      <xdr:row>0</xdr:row>
      <xdr:rowOff>0</xdr:rowOff>
    </xdr:from>
    <xdr:to>
      <xdr:col>1</xdr:col>
      <xdr:colOff>3873</xdr:colOff>
      <xdr:row>1</xdr:row>
      <xdr:rowOff>228600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28574" y="0"/>
          <a:ext cx="899224" cy="485775"/>
        </a:xfrm>
        <a:prstGeom prst="rect">
          <a:avLst/>
        </a:prstGeom>
        <a:noFill/>
        <a:ln w="9525">
          <a:noFill/>
          <a:miter lim="800000"/>
          <a:headEnd/>
          <a:tailEnd/>
        </a:ln>
      </xdr:spPr>
    </xdr:pic>
    <xdr:clientData/>
  </xdr:twoCellAnchor>
  <xdr:twoCellAnchor>
    <xdr:from>
      <xdr:col>0</xdr:col>
      <xdr:colOff>19050</xdr:colOff>
      <xdr:row>2</xdr:row>
      <xdr:rowOff>9525</xdr:rowOff>
    </xdr:from>
    <xdr:to>
      <xdr:col>0</xdr:col>
      <xdr:colOff>904874</xdr:colOff>
      <xdr:row>3</xdr:row>
      <xdr:rowOff>85725</xdr:rowOff>
    </xdr:to>
    <xdr:sp macro="" textlink="">
      <xdr:nvSpPr>
        <xdr:cNvPr id="3" name="AutoShape 45">
          <a:hlinkClick xmlns:r="http://schemas.openxmlformats.org/officeDocument/2006/relationships" r:id="rId2"/>
        </xdr:cNvPr>
        <xdr:cNvSpPr>
          <a:spLocks noChangeArrowheads="1"/>
        </xdr:cNvSpPr>
      </xdr:nvSpPr>
      <xdr:spPr bwMode="auto">
        <a:xfrm>
          <a:off x="19050" y="523875"/>
          <a:ext cx="885824" cy="333375"/>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81025"/>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82146"/>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101653" name="Group 1"/>
        <xdr:cNvGrpSpPr>
          <a:grpSpLocks/>
        </xdr:cNvGrpSpPr>
      </xdr:nvGrpSpPr>
      <xdr:grpSpPr bwMode="auto">
        <a:xfrm>
          <a:off x="0" y="19050"/>
          <a:ext cx="809625" cy="771525"/>
          <a:chOff x="0" y="2"/>
          <a:chExt cx="77" cy="61"/>
        </a:xfrm>
      </xdr:grpSpPr>
      <xdr:sp macro="" textlink="">
        <xdr:nvSpPr>
          <xdr:cNvPr id="10137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165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3</xdr:row>
      <xdr:rowOff>123825</xdr:rowOff>
    </xdr:to>
    <xdr:grpSp>
      <xdr:nvGrpSpPr>
        <xdr:cNvPr id="102675" name="Group 1"/>
        <xdr:cNvGrpSpPr>
          <a:grpSpLocks/>
        </xdr:cNvGrpSpPr>
      </xdr:nvGrpSpPr>
      <xdr:grpSpPr bwMode="auto">
        <a:xfrm>
          <a:off x="0" y="19050"/>
          <a:ext cx="809625" cy="957884"/>
          <a:chOff x="0" y="2"/>
          <a:chExt cx="77" cy="61"/>
        </a:xfrm>
      </xdr:grpSpPr>
      <xdr:sp macro="" textlink="">
        <xdr:nvSpPr>
          <xdr:cNvPr id="10240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67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66835" name="Group 1"/>
        <xdr:cNvGrpSpPr>
          <a:grpSpLocks/>
        </xdr:cNvGrpSpPr>
      </xdr:nvGrpSpPr>
      <xdr:grpSpPr bwMode="auto">
        <a:xfrm>
          <a:off x="0" y="19050"/>
          <a:ext cx="809625" cy="685800"/>
          <a:chOff x="0" y="2"/>
          <a:chExt cx="77" cy="61"/>
        </a:xfrm>
      </xdr:grpSpPr>
      <xdr:sp macro="" textlink="">
        <xdr:nvSpPr>
          <xdr:cNvPr id="665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83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81025"/>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574675"/>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20Accounts/Reg%20Accounts%202014%20CY/RIN%20A/RIN%20Analytics/JEN%20CY14%20RIN%20A%20O&amp;M%20High%20level%20commentary%20Issue%2018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RIN A O&amp;M Schedules &gt;&gt;"/>
      <sheetName val="6a. Maintenance(T)"/>
      <sheetName val="6b. Maintenance(M)"/>
      <sheetName val="8a. Operating(T)"/>
      <sheetName val="8b. Operating(M)"/>
      <sheetName val="O&amp;M Var. Analysis &gt;&gt;"/>
      <sheetName val="2014 Opex Summary detail"/>
      <sheetName val="Maint Presentation"/>
      <sheetName val="Pivots Actuals"/>
      <sheetName val="CY14 Transactions"/>
    </sheetNames>
    <sheetDataSet>
      <sheetData sheetId="0" refreshError="1"/>
      <sheetData sheetId="1" refreshError="1"/>
      <sheetData sheetId="2" refreshError="1"/>
      <sheetData sheetId="3" refreshError="1"/>
      <sheetData sheetId="4" refreshError="1">
        <row r="60">
          <cell r="C60" t="str">
            <v>The dissolution of the JEN Revenue team in CY14 resulted in lower billing and revenue costs.</v>
          </cell>
        </row>
        <row r="61">
          <cell r="C61" t="str">
            <v>Includes EDPR step change allowance, the step change allowance should offset actual costs captured under Regulatory Reset category.</v>
          </cell>
        </row>
        <row r="62">
          <cell r="C62" t="str">
            <v xml:space="preserve">Includes Control Centre allowance, the allowance should offset actual costs captured under Network Operating.
</v>
          </cell>
        </row>
        <row r="63">
          <cell r="C63" t="str">
            <v>Increased regulatory activities and requirements have resulted in higher regulatory costs compared to allowance. An example is increase in resources required for completion of RINs and associated audit fees.</v>
          </cell>
        </row>
        <row r="64">
          <cell r="C64" t="str">
            <v>EDPR step change allowance is reported under the Customer Service category and should offset actual costs captured under this category.</v>
          </cell>
        </row>
        <row r="65">
          <cell r="C65" t="str">
            <v>CY14 included $11.0M in IS capitalisation of opex.
IT allowance is reported under the Other  Operating category and should offset actual costs captured under this category.</v>
          </cell>
        </row>
        <row r="66">
          <cell r="C66" t="str">
            <v>Licence fee step change allowance relates to new data centre facilities,  the variance is driven by timing of expenditure as the data centre is currently operational.</v>
          </cell>
        </row>
        <row r="67">
          <cell r="C67" t="str">
            <v>The GSL payments allowance is assumed to only be the reportable GSL payments. The actual GSL payment value, includes the total GSL payments made and goodwill compensation costs that are not related to reportable GSL payments.</v>
          </cell>
        </row>
        <row r="68">
          <cell r="C68" t="str">
            <v>No debt raising cost was incurred in the year.</v>
          </cell>
        </row>
        <row r="69">
          <cell r="C69" t="str">
            <v>Lower WOBCA costs as costs are directly allocated to activities due to time writing improvements and changes to cost stacks. This is offset by loss of Jemena Group synergy benefits from the exit of UED as a client from 1 July 2011.
Includes IT allowance, the allowance should offset actual costs captured under IT category.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tthew.serpell@jemena.com.au" TargetMode="Externa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sheetPr>
  <dimension ref="A3:J50"/>
  <sheetViews>
    <sheetView showGridLines="0" tabSelected="1" view="pageBreakPreview" topLeftCell="A4" zoomScaleNormal="100" zoomScaleSheetLayoutView="100" workbookViewId="0">
      <selection activeCell="E10" sqref="E10"/>
    </sheetView>
  </sheetViews>
  <sheetFormatPr defaultRowHeight="12.75" x14ac:dyDescent="0.2"/>
  <cols>
    <col min="1" max="1" width="28.85546875" style="175" customWidth="1"/>
    <col min="2" max="9" width="8.7109375" style="175" customWidth="1"/>
    <col min="10" max="10" width="4.85546875" style="175" customWidth="1"/>
    <col min="11" max="16384" width="9.140625" style="175"/>
  </cols>
  <sheetData>
    <row r="3" spans="1:10" x14ac:dyDescent="0.2">
      <c r="D3" s="525"/>
      <c r="F3" s="576" t="s">
        <v>778</v>
      </c>
    </row>
    <row r="4" spans="1:10" x14ac:dyDescent="0.2">
      <c r="F4" s="577" t="s">
        <v>744</v>
      </c>
    </row>
    <row r="8" spans="1:10" ht="20.25" x14ac:dyDescent="0.2">
      <c r="A8" s="282" t="s">
        <v>288</v>
      </c>
      <c r="B8" s="282"/>
      <c r="C8" s="282"/>
    </row>
    <row r="9" spans="1:10" ht="20.25" x14ac:dyDescent="0.2">
      <c r="A9" s="282" t="s">
        <v>289</v>
      </c>
      <c r="B9" s="282"/>
      <c r="C9" s="282"/>
    </row>
    <row r="11" spans="1:10" x14ac:dyDescent="0.2">
      <c r="A11" s="283" t="s">
        <v>290</v>
      </c>
      <c r="B11" s="283"/>
      <c r="C11" s="283"/>
    </row>
    <row r="12" spans="1:10" ht="13.5" thickBot="1" x14ac:dyDescent="0.25"/>
    <row r="13" spans="1:10" ht="15.75" x14ac:dyDescent="0.2">
      <c r="A13" s="638" t="s">
        <v>294</v>
      </c>
      <c r="B13" s="639"/>
      <c r="C13" s="639"/>
      <c r="D13" s="640"/>
      <c r="E13" s="640"/>
      <c r="F13" s="640"/>
      <c r="G13" s="640"/>
      <c r="H13" s="640"/>
      <c r="I13" s="640"/>
      <c r="J13" s="641"/>
    </row>
    <row r="14" spans="1:10" x14ac:dyDescent="0.2">
      <c r="A14" s="642" t="s">
        <v>189</v>
      </c>
      <c r="B14" s="643"/>
      <c r="C14" s="643"/>
      <c r="D14" s="643"/>
      <c r="E14" s="643"/>
      <c r="F14" s="643"/>
      <c r="G14" s="643"/>
      <c r="H14" s="643"/>
      <c r="I14" s="643"/>
      <c r="J14" s="644"/>
    </row>
    <row r="15" spans="1:10" x14ac:dyDescent="0.2">
      <c r="A15" s="645" t="s">
        <v>295</v>
      </c>
      <c r="B15" s="646"/>
      <c r="C15" s="646"/>
      <c r="D15" s="647"/>
      <c r="E15" s="647"/>
      <c r="F15" s="647"/>
      <c r="G15" s="647"/>
      <c r="H15" s="647"/>
      <c r="I15" s="647"/>
      <c r="J15" s="648"/>
    </row>
    <row r="16" spans="1:10" ht="13.5" thickBot="1" x14ac:dyDescent="0.25">
      <c r="A16" s="649" t="s">
        <v>655</v>
      </c>
      <c r="B16" s="650"/>
      <c r="C16" s="650"/>
      <c r="D16" s="651"/>
      <c r="E16" s="651"/>
      <c r="F16" s="651"/>
      <c r="G16" s="651"/>
      <c r="H16" s="651"/>
      <c r="I16" s="651"/>
      <c r="J16" s="652"/>
    </row>
    <row r="17" spans="1:10" x14ac:dyDescent="0.2">
      <c r="A17" s="653"/>
      <c r="B17" s="653"/>
      <c r="C17" s="653"/>
      <c r="D17" s="654"/>
      <c r="E17" s="654"/>
      <c r="F17" s="654"/>
      <c r="G17" s="654"/>
      <c r="H17" s="654"/>
      <c r="I17" s="654"/>
      <c r="J17" s="654"/>
    </row>
    <row r="18" spans="1:10" x14ac:dyDescent="0.2">
      <c r="A18" s="284" t="s">
        <v>296</v>
      </c>
      <c r="B18" s="284"/>
      <c r="C18" s="284"/>
      <c r="D18" s="285"/>
      <c r="E18" s="285"/>
      <c r="F18" s="285"/>
      <c r="G18" s="285"/>
      <c r="H18" s="285"/>
    </row>
    <row r="19" spans="1:10" x14ac:dyDescent="0.2">
      <c r="A19" s="286" t="s">
        <v>297</v>
      </c>
      <c r="B19" s="286"/>
      <c r="C19" s="286"/>
    </row>
    <row r="22" spans="1:10" ht="18" x14ac:dyDescent="0.2">
      <c r="A22" s="658" t="s">
        <v>298</v>
      </c>
      <c r="B22" s="659"/>
      <c r="C22" s="659"/>
      <c r="D22" s="660"/>
      <c r="E22" s="623" t="s">
        <v>474</v>
      </c>
      <c r="F22" s="624"/>
      <c r="G22" s="624"/>
    </row>
    <row r="23" spans="1:10" ht="18" x14ac:dyDescent="0.2">
      <c r="A23" s="287"/>
      <c r="B23" s="287"/>
      <c r="C23" s="287"/>
      <c r="D23" s="287"/>
    </row>
    <row r="24" spans="1:10" ht="18" x14ac:dyDescent="0.25">
      <c r="A24" s="658" t="s">
        <v>299</v>
      </c>
      <c r="B24" s="659"/>
      <c r="C24" s="659"/>
      <c r="D24" s="660"/>
      <c r="E24" s="630" t="s">
        <v>972</v>
      </c>
      <c r="F24" s="631"/>
      <c r="G24" s="632"/>
    </row>
    <row r="25" spans="1:10" ht="18" x14ac:dyDescent="0.2">
      <c r="A25" s="287"/>
      <c r="B25" s="287"/>
      <c r="C25" s="287"/>
      <c r="D25" s="287"/>
      <c r="E25" s="625"/>
      <c r="F25" s="626"/>
      <c r="G25" s="626"/>
    </row>
    <row r="26" spans="1:10" ht="18" x14ac:dyDescent="0.2">
      <c r="A26" s="658" t="s">
        <v>300</v>
      </c>
      <c r="B26" s="659"/>
      <c r="C26" s="659"/>
      <c r="D26" s="659"/>
      <c r="E26" s="627">
        <v>2014</v>
      </c>
      <c r="F26" s="628"/>
      <c r="G26" s="629"/>
    </row>
    <row r="28" spans="1:10" ht="13.5" thickBot="1" x14ac:dyDescent="0.25"/>
    <row r="29" spans="1:10" x14ac:dyDescent="0.2">
      <c r="A29" s="288"/>
      <c r="B29" s="526"/>
      <c r="C29" s="526"/>
      <c r="D29" s="289"/>
      <c r="E29" s="289"/>
      <c r="F29" s="289"/>
      <c r="G29" s="289"/>
      <c r="H29" s="289"/>
      <c r="I29" s="290"/>
    </row>
    <row r="30" spans="1:10" x14ac:dyDescent="0.2">
      <c r="A30" s="291" t="s">
        <v>301</v>
      </c>
      <c r="B30" s="527"/>
      <c r="C30" s="527"/>
      <c r="D30" s="633" t="s">
        <v>302</v>
      </c>
      <c r="E30" s="634"/>
      <c r="F30" s="635" t="s">
        <v>973</v>
      </c>
      <c r="G30" s="636"/>
      <c r="H30" s="636"/>
      <c r="I30" s="637"/>
    </row>
    <row r="31" spans="1:10" x14ac:dyDescent="0.2">
      <c r="A31" s="291"/>
      <c r="B31" s="527"/>
      <c r="C31" s="527"/>
      <c r="D31" s="633" t="s">
        <v>303</v>
      </c>
      <c r="E31" s="634"/>
      <c r="F31" s="635" t="s">
        <v>974</v>
      </c>
      <c r="G31" s="636"/>
      <c r="H31" s="636"/>
      <c r="I31" s="637"/>
    </row>
    <row r="32" spans="1:10" x14ac:dyDescent="0.2">
      <c r="A32" s="291"/>
      <c r="B32" s="527"/>
      <c r="C32" s="527"/>
      <c r="D32" s="292"/>
      <c r="E32" s="524" t="s">
        <v>304</v>
      </c>
      <c r="F32" s="600" t="s">
        <v>975</v>
      </c>
      <c r="G32" s="524" t="s">
        <v>305</v>
      </c>
      <c r="H32" s="293">
        <v>3149</v>
      </c>
      <c r="I32" s="294"/>
    </row>
    <row r="33" spans="1:9" x14ac:dyDescent="0.2">
      <c r="A33" s="291"/>
      <c r="B33" s="527"/>
      <c r="C33" s="527"/>
      <c r="D33" s="292"/>
      <c r="E33" s="292"/>
      <c r="F33" s="292"/>
      <c r="G33" s="295"/>
      <c r="H33" s="292"/>
      <c r="I33" s="296"/>
    </row>
    <row r="34" spans="1:9" x14ac:dyDescent="0.2">
      <c r="A34" s="291" t="s">
        <v>306</v>
      </c>
      <c r="B34" s="527"/>
      <c r="C34" s="527"/>
      <c r="D34" s="633" t="s">
        <v>302</v>
      </c>
      <c r="E34" s="634"/>
      <c r="F34" s="616" t="s">
        <v>973</v>
      </c>
      <c r="G34" s="616"/>
      <c r="H34" s="616"/>
      <c r="I34" s="294"/>
    </row>
    <row r="35" spans="1:9" x14ac:dyDescent="0.2">
      <c r="A35" s="291"/>
      <c r="B35" s="527"/>
      <c r="C35" s="527"/>
      <c r="D35" s="633" t="s">
        <v>303</v>
      </c>
      <c r="E35" s="634"/>
      <c r="F35" s="616" t="s">
        <v>974</v>
      </c>
      <c r="G35" s="616"/>
      <c r="H35" s="616"/>
      <c r="I35" s="294"/>
    </row>
    <row r="36" spans="1:9" x14ac:dyDescent="0.2">
      <c r="A36" s="297"/>
      <c r="B36" s="528"/>
      <c r="C36" s="528"/>
      <c r="D36" s="292"/>
      <c r="E36" s="524" t="s">
        <v>304</v>
      </c>
      <c r="F36" s="600" t="s">
        <v>975</v>
      </c>
      <c r="G36" s="524" t="s">
        <v>305</v>
      </c>
      <c r="H36" s="293">
        <v>3149</v>
      </c>
      <c r="I36" s="294"/>
    </row>
    <row r="37" spans="1:9" ht="13.5" thickBot="1" x14ac:dyDescent="0.25">
      <c r="A37" s="298"/>
      <c r="B37" s="529"/>
      <c r="C37" s="529"/>
      <c r="D37" s="299"/>
      <c r="E37" s="299"/>
      <c r="F37" s="299"/>
      <c r="G37" s="299"/>
      <c r="H37" s="299"/>
      <c r="I37" s="300"/>
    </row>
    <row r="38" spans="1:9" x14ac:dyDescent="0.2">
      <c r="A38" s="288"/>
      <c r="B38" s="526"/>
      <c r="C38" s="526"/>
      <c r="D38" s="289"/>
      <c r="E38" s="289"/>
      <c r="F38" s="289"/>
      <c r="G38" s="289"/>
      <c r="H38" s="289"/>
      <c r="I38" s="290"/>
    </row>
    <row r="39" spans="1:9" x14ac:dyDescent="0.2">
      <c r="A39" s="291" t="s">
        <v>307</v>
      </c>
      <c r="B39" s="527"/>
      <c r="C39" s="527"/>
      <c r="D39" s="617" t="s">
        <v>976</v>
      </c>
      <c r="E39" s="618"/>
      <c r="F39" s="619"/>
      <c r="G39" s="619"/>
      <c r="H39" s="620"/>
      <c r="I39" s="296"/>
    </row>
    <row r="40" spans="1:9" x14ac:dyDescent="0.2">
      <c r="A40" s="291" t="s">
        <v>308</v>
      </c>
      <c r="B40" s="527"/>
      <c r="C40" s="527"/>
      <c r="D40" s="617" t="s">
        <v>977</v>
      </c>
      <c r="E40" s="618"/>
      <c r="F40" s="618"/>
      <c r="G40" s="618"/>
      <c r="H40" s="621"/>
      <c r="I40" s="296"/>
    </row>
    <row r="41" spans="1:9" x14ac:dyDescent="0.2">
      <c r="A41" s="291" t="s">
        <v>309</v>
      </c>
      <c r="B41" s="527"/>
      <c r="C41" s="527"/>
      <c r="D41" s="622" t="s">
        <v>978</v>
      </c>
      <c r="E41" s="618"/>
      <c r="F41" s="618"/>
      <c r="G41" s="618"/>
      <c r="H41" s="621"/>
      <c r="I41" s="296"/>
    </row>
    <row r="42" spans="1:9" ht="13.5" thickBot="1" x14ac:dyDescent="0.25">
      <c r="A42" s="298"/>
      <c r="B42" s="529"/>
      <c r="C42" s="529"/>
      <c r="D42" s="299"/>
      <c r="E42" s="299"/>
      <c r="F42" s="299"/>
      <c r="G42" s="299"/>
      <c r="H42" s="299"/>
      <c r="I42" s="300"/>
    </row>
    <row r="43" spans="1:9" ht="13.5" thickBot="1" x14ac:dyDescent="0.25"/>
    <row r="44" spans="1:9" ht="15.75" x14ac:dyDescent="0.2">
      <c r="A44" s="661" t="s">
        <v>682</v>
      </c>
      <c r="B44" s="662"/>
      <c r="C44" s="663"/>
      <c r="D44" s="535">
        <v>2010</v>
      </c>
      <c r="E44" s="535">
        <v>2011</v>
      </c>
      <c r="F44" s="535">
        <v>2012</v>
      </c>
      <c r="G44" s="535">
        <v>2013</v>
      </c>
      <c r="H44" s="535">
        <v>2014</v>
      </c>
      <c r="I44" s="536">
        <v>2015</v>
      </c>
    </row>
    <row r="45" spans="1:9" x14ac:dyDescent="0.2">
      <c r="A45" s="664" t="s">
        <v>686</v>
      </c>
      <c r="B45" s="665"/>
      <c r="C45" s="666"/>
      <c r="D45" s="530">
        <v>173.3</v>
      </c>
      <c r="E45" s="530">
        <v>179.4</v>
      </c>
      <c r="F45" s="530"/>
      <c r="G45" s="530"/>
      <c r="H45" s="530"/>
      <c r="I45" s="530"/>
    </row>
    <row r="46" spans="1:9" x14ac:dyDescent="0.2">
      <c r="A46" s="664" t="s">
        <v>686</v>
      </c>
      <c r="B46" s="665"/>
      <c r="C46" s="666"/>
      <c r="D46" s="530">
        <v>96.5</v>
      </c>
      <c r="E46" s="530">
        <v>99.8</v>
      </c>
      <c r="F46" s="530">
        <v>101.8</v>
      </c>
      <c r="G46" s="530">
        <v>104</v>
      </c>
      <c r="H46" s="531">
        <v>106.4</v>
      </c>
      <c r="I46" s="537">
        <f>H46*(1+0.0252394145694222)</f>
        <v>109.08547371018652</v>
      </c>
    </row>
    <row r="47" spans="1:9" x14ac:dyDescent="0.2">
      <c r="A47" s="664" t="s">
        <v>684</v>
      </c>
      <c r="B47" s="665"/>
      <c r="C47" s="666"/>
      <c r="D47" s="532"/>
      <c r="E47" s="532">
        <f>+E46/D46-1</f>
        <v>3.4196891191709877E-2</v>
      </c>
      <c r="F47" s="532">
        <f>+F46/E46-1</f>
        <v>2.0040080160320661E-2</v>
      </c>
      <c r="G47" s="532">
        <f t="shared" ref="G47:H47" si="0">+G46/F46-1</f>
        <v>2.16110019646365E-2</v>
      </c>
      <c r="H47" s="532">
        <f t="shared" si="0"/>
        <v>2.3076923076923217E-2</v>
      </c>
      <c r="I47" s="538">
        <f>+I46/H46-1</f>
        <v>2.5239414569422136E-2</v>
      </c>
    </row>
    <row r="48" spans="1:9" x14ac:dyDescent="0.2">
      <c r="A48" s="664" t="s">
        <v>697</v>
      </c>
      <c r="B48" s="665"/>
      <c r="C48" s="666"/>
      <c r="D48" s="530">
        <f t="shared" ref="D48:F48" si="1">+E48/(1+E47)</f>
        <v>91.736006382309498</v>
      </c>
      <c r="E48" s="530">
        <f t="shared" si="1"/>
        <v>94.873092610927344</v>
      </c>
      <c r="F48" s="530">
        <f t="shared" si="1"/>
        <v>96.774356991907851</v>
      </c>
      <c r="G48" s="530">
        <f>+H48/(1+H47)^0.5</f>
        <v>98.865747810986406</v>
      </c>
      <c r="H48" s="533">
        <v>100</v>
      </c>
      <c r="I48" s="539"/>
    </row>
    <row r="49" spans="1:10" ht="13.5" thickBot="1" x14ac:dyDescent="0.25">
      <c r="A49" s="655" t="s">
        <v>698</v>
      </c>
      <c r="B49" s="656"/>
      <c r="C49" s="657"/>
      <c r="D49" s="540">
        <f t="shared" ref="D49:F49" si="2">+E49/(1+E47)</f>
        <v>89.572158186987409</v>
      </c>
      <c r="E49" s="540">
        <f t="shared" si="2"/>
        <v>92.635247534314445</v>
      </c>
      <c r="F49" s="540">
        <f t="shared" si="2"/>
        <v>94.491665320573247</v>
      </c>
      <c r="G49" s="540">
        <f>+H49/(1+H47)</f>
        <v>96.533724885457929</v>
      </c>
      <c r="H49" s="540">
        <f>+I49/(1+I47)^0.5</f>
        <v>98.761426228968503</v>
      </c>
      <c r="I49" s="541">
        <v>100</v>
      </c>
    </row>
    <row r="50" spans="1:10" x14ac:dyDescent="0.2">
      <c r="B50" s="147"/>
      <c r="C50" s="147"/>
      <c r="D50" s="534" t="s">
        <v>733</v>
      </c>
      <c r="E50" s="147"/>
      <c r="F50" s="147"/>
      <c r="G50" s="147"/>
      <c r="H50" s="149"/>
      <c r="I50" s="149"/>
      <c r="J50" s="147"/>
    </row>
  </sheetData>
  <customSheetViews>
    <customSheetView guid="{C249224D-B75B-4167-BD5A-6F91763A6929}" showPageBreaks="1" printArea="1" hiddenColumns="1" view="pageBreakPreview" showRuler="0">
      <pageMargins left="0.75" right="0.75" top="1" bottom="1" header="0.5" footer="0.5"/>
      <pageSetup paperSize="9" scale="85" orientation="portrait" verticalDpi="2" r:id="rId1"/>
      <headerFooter alignWithMargins="0"/>
    </customSheetView>
  </customSheetViews>
  <mergeCells count="29">
    <mergeCell ref="A49:C49"/>
    <mergeCell ref="A22:D22"/>
    <mergeCell ref="A24:D24"/>
    <mergeCell ref="A26:D26"/>
    <mergeCell ref="A44:C44"/>
    <mergeCell ref="A46:C46"/>
    <mergeCell ref="A47:C47"/>
    <mergeCell ref="A48:C48"/>
    <mergeCell ref="D35:E35"/>
    <mergeCell ref="A45:C45"/>
    <mergeCell ref="A13:J13"/>
    <mergeCell ref="A14:J14"/>
    <mergeCell ref="A15:J15"/>
    <mergeCell ref="A16:J16"/>
    <mergeCell ref="A17:J17"/>
    <mergeCell ref="F35:H35"/>
    <mergeCell ref="D39:H39"/>
    <mergeCell ref="D40:H40"/>
    <mergeCell ref="D41:H41"/>
    <mergeCell ref="E22:G22"/>
    <mergeCell ref="E25:G25"/>
    <mergeCell ref="E26:G26"/>
    <mergeCell ref="E24:G24"/>
    <mergeCell ref="D31:E31"/>
    <mergeCell ref="D34:E34"/>
    <mergeCell ref="F34:H34"/>
    <mergeCell ref="D30:E30"/>
    <mergeCell ref="F30:I30"/>
    <mergeCell ref="F31:I31"/>
  </mergeCells>
  <phoneticPr fontId="26" type="noConversion"/>
  <dataValidations count="1">
    <dataValidation type="list" allowBlank="1" showInputMessage="1" showErrorMessage="1" sqref="E26:G26">
      <formula1>"2014, 2015"</formula1>
    </dataValidation>
  </dataValidations>
  <hyperlinks>
    <hyperlink ref="F4" location="Amendments!A1" display="Click here for details."/>
    <hyperlink ref="D41" r:id="rId2"/>
  </hyperlinks>
  <pageMargins left="0.75" right="0.75" top="1" bottom="1" header="0.5" footer="0.5"/>
  <pageSetup paperSize="9" scale="85" orientation="portrait" verticalDpi="2" r:id="rId3"/>
  <headerFooter alignWithMargins="0">
    <oddFooter>&amp;L&amp;D&amp;C&amp;A&amp;RPage &amp;P of &amp;N</oddFooter>
  </headerFooter>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theme="8"/>
  </sheetPr>
  <dimension ref="A1:Q107"/>
  <sheetViews>
    <sheetView showGridLines="0" view="pageBreakPreview" zoomScale="85" zoomScaleNormal="100" zoomScaleSheetLayoutView="85" workbookViewId="0">
      <selection activeCell="I49" sqref="I49"/>
    </sheetView>
  </sheetViews>
  <sheetFormatPr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20" customWidth="1"/>
    <col min="9" max="17" width="12.7109375" style="126" customWidth="1"/>
    <col min="18" max="16384" width="9.140625" style="126"/>
  </cols>
  <sheetData>
    <row r="1" spans="2:10" ht="20.25" x14ac:dyDescent="0.2">
      <c r="B1" s="92" t="str">
        <f>Cover!E22</f>
        <v>JEN</v>
      </c>
      <c r="C1" s="93"/>
      <c r="D1" s="93"/>
      <c r="E1" s="93"/>
      <c r="F1" s="93"/>
      <c r="G1" s="93"/>
      <c r="H1" s="93"/>
      <c r="I1" s="93"/>
      <c r="J1" s="93"/>
    </row>
    <row r="2" spans="2:10" ht="20.25" x14ac:dyDescent="0.2">
      <c r="B2" s="730" t="s">
        <v>581</v>
      </c>
      <c r="C2" s="730"/>
      <c r="D2" s="730"/>
      <c r="H2" s="126"/>
    </row>
    <row r="3" spans="2:10" ht="20.25" x14ac:dyDescent="0.2">
      <c r="B3" s="14">
        <f>Cover!E26</f>
        <v>2014</v>
      </c>
    </row>
    <row r="4" spans="2:10" ht="20.25" x14ac:dyDescent="0.2">
      <c r="B4" s="95"/>
      <c r="C4" s="144"/>
      <c r="E4" s="96" t="s">
        <v>585</v>
      </c>
      <c r="F4" s="167"/>
    </row>
    <row r="5" spans="2:10" x14ac:dyDescent="0.2">
      <c r="B5" s="714" t="s">
        <v>586</v>
      </c>
      <c r="C5" s="715"/>
      <c r="D5" s="160"/>
      <c r="E5" s="97" t="s">
        <v>295</v>
      </c>
      <c r="F5" s="98"/>
    </row>
    <row r="6" spans="2:10" x14ac:dyDescent="0.2">
      <c r="B6" s="716" t="s">
        <v>587</v>
      </c>
      <c r="C6" s="717"/>
      <c r="D6" s="160"/>
      <c r="E6" s="99" t="s">
        <v>588</v>
      </c>
      <c r="F6" s="99"/>
    </row>
    <row r="7" spans="2:10" ht="20.25" x14ac:dyDescent="0.2">
      <c r="B7" s="92"/>
    </row>
    <row r="8" spans="2:10" ht="57.75" customHeight="1" x14ac:dyDescent="0.2">
      <c r="B8" s="681" t="s">
        <v>742</v>
      </c>
      <c r="C8" s="682"/>
      <c r="D8" s="683"/>
    </row>
    <row r="9" spans="2:10" ht="20.25" x14ac:dyDescent="0.2">
      <c r="B9" s="92"/>
    </row>
    <row r="10" spans="2:10" s="147" customFormat="1" ht="15.75" x14ac:dyDescent="0.2">
      <c r="B10" s="426" t="s">
        <v>197</v>
      </c>
      <c r="C10" s="460"/>
      <c r="D10" s="460"/>
      <c r="E10" s="427"/>
      <c r="F10" s="428"/>
      <c r="G10" s="429"/>
      <c r="H10" s="429"/>
      <c r="I10" s="461"/>
    </row>
    <row r="11" spans="2:10" s="147" customFormat="1" ht="26.25" customHeight="1" x14ac:dyDescent="0.2">
      <c r="B11" s="674" t="s">
        <v>576</v>
      </c>
      <c r="C11" s="675"/>
      <c r="D11" s="675"/>
      <c r="E11" s="675"/>
      <c r="F11" s="675"/>
      <c r="G11" s="675"/>
      <c r="H11" s="675"/>
      <c r="I11" s="676"/>
    </row>
    <row r="12" spans="2:10" s="147" customFormat="1" ht="27" customHeight="1" x14ac:dyDescent="0.2">
      <c r="B12" s="674" t="s">
        <v>729</v>
      </c>
      <c r="C12" s="675"/>
      <c r="D12" s="675"/>
      <c r="E12" s="675"/>
      <c r="F12" s="675"/>
      <c r="G12" s="675"/>
      <c r="H12" s="675"/>
      <c r="I12" s="699"/>
    </row>
    <row r="13" spans="2:10" s="147" customFormat="1" ht="16.5" customHeight="1" x14ac:dyDescent="0.2">
      <c r="B13" s="575" t="s">
        <v>336</v>
      </c>
      <c r="C13" s="571"/>
      <c r="D13" s="571"/>
      <c r="E13" s="571"/>
      <c r="F13" s="571"/>
      <c r="G13" s="571"/>
      <c r="H13" s="571"/>
      <c r="I13" s="572"/>
    </row>
    <row r="14" spans="2:10" s="147" customFormat="1" ht="16.5" customHeight="1" x14ac:dyDescent="0.2">
      <c r="B14" s="677" t="s">
        <v>740</v>
      </c>
      <c r="C14" s="701"/>
      <c r="D14" s="701"/>
      <c r="E14" s="701"/>
      <c r="F14" s="701"/>
      <c r="G14" s="701"/>
      <c r="H14" s="701"/>
      <c r="I14" s="702"/>
    </row>
    <row r="15" spans="2:10" ht="20.25" x14ac:dyDescent="0.2">
      <c r="B15" s="92"/>
    </row>
    <row r="16" spans="2:10" ht="15.75" x14ac:dyDescent="0.2">
      <c r="B16" s="111" t="s">
        <v>210</v>
      </c>
      <c r="C16" s="250"/>
    </row>
    <row r="17" spans="2:17" x14ac:dyDescent="0.2">
      <c r="B17" s="110"/>
      <c r="C17" s="158"/>
      <c r="D17" s="159"/>
      <c r="E17" s="159"/>
      <c r="F17" s="123"/>
      <c r="G17" s="124"/>
      <c r="H17" s="124"/>
      <c r="I17" s="124"/>
      <c r="J17" s="124"/>
      <c r="K17" s="124"/>
      <c r="L17" s="125"/>
    </row>
    <row r="18" spans="2:17" ht="40.15" customHeight="1" x14ac:dyDescent="0.2">
      <c r="B18" s="17" t="s">
        <v>102</v>
      </c>
      <c r="C18" s="18" t="s">
        <v>101</v>
      </c>
      <c r="D18" s="19" t="s">
        <v>555</v>
      </c>
      <c r="E18" s="19" t="s">
        <v>103</v>
      </c>
      <c r="F18" s="20" t="s">
        <v>403</v>
      </c>
      <c r="G18" s="718" t="s">
        <v>236</v>
      </c>
      <c r="H18" s="719"/>
      <c r="I18" s="719"/>
      <c r="J18" s="720"/>
      <c r="K18" s="20" t="s">
        <v>107</v>
      </c>
      <c r="L18" s="669" t="s">
        <v>330</v>
      </c>
      <c r="M18" s="670"/>
      <c r="N18" s="667" t="s">
        <v>132</v>
      </c>
      <c r="O18" s="668"/>
      <c r="P18" s="20" t="s">
        <v>133</v>
      </c>
      <c r="Q18" s="113" t="s">
        <v>0</v>
      </c>
    </row>
    <row r="19" spans="2:17" ht="21.75" customHeight="1" x14ac:dyDescent="0.2">
      <c r="B19" s="17"/>
      <c r="C19" s="18"/>
      <c r="D19" s="19"/>
      <c r="E19" s="19"/>
      <c r="F19" s="20"/>
      <c r="G19" s="74" t="s">
        <v>563</v>
      </c>
      <c r="H19" s="67" t="s">
        <v>730</v>
      </c>
      <c r="I19" s="74" t="s">
        <v>570</v>
      </c>
      <c r="J19" s="74" t="s">
        <v>571</v>
      </c>
      <c r="K19" s="20"/>
      <c r="L19" s="20" t="s">
        <v>134</v>
      </c>
      <c r="M19" s="18" t="s">
        <v>466</v>
      </c>
      <c r="N19" s="21" t="s">
        <v>283</v>
      </c>
      <c r="O19" s="20" t="s">
        <v>106</v>
      </c>
      <c r="P19" s="20"/>
      <c r="Q19" s="20"/>
    </row>
    <row r="20" spans="2:17" x14ac:dyDescent="0.2">
      <c r="B20" s="245"/>
      <c r="C20" s="251" t="s">
        <v>471</v>
      </c>
      <c r="D20" s="28"/>
      <c r="E20" s="28"/>
      <c r="F20" s="28"/>
      <c r="G20" s="28"/>
      <c r="H20" s="28"/>
      <c r="I20" s="28"/>
      <c r="J20" s="28"/>
      <c r="K20" s="28"/>
      <c r="L20" s="28"/>
      <c r="M20" s="28"/>
      <c r="N20" s="28"/>
      <c r="O20" s="28"/>
      <c r="P20" s="28"/>
      <c r="Q20" s="28"/>
    </row>
    <row r="21" spans="2:17" x14ac:dyDescent="0.2">
      <c r="B21" s="414"/>
      <c r="C21" s="103" t="s">
        <v>251</v>
      </c>
      <c r="D21" s="443">
        <v>7120.3044700000019</v>
      </c>
      <c r="E21" s="443">
        <v>0</v>
      </c>
      <c r="F21" s="443">
        <v>7120.3044700000019</v>
      </c>
      <c r="G21" s="462">
        <v>0</v>
      </c>
      <c r="H21" s="438">
        <f>IF(Cover!$E$26=2014,((G21/Cover!$D$48)*Cover!$H$48),((G21/Cover!$D$49)*Cover!$I$49))</f>
        <v>0</v>
      </c>
      <c r="I21" s="462">
        <v>7120.3044700000019</v>
      </c>
      <c r="J21" s="442">
        <f>IF(H21=0,1,((I21-H21)/H21)*1)</f>
        <v>1</v>
      </c>
      <c r="K21" s="443">
        <v>0</v>
      </c>
      <c r="L21" s="443">
        <v>0</v>
      </c>
      <c r="M21" s="443">
        <v>0</v>
      </c>
      <c r="N21" s="443">
        <v>0</v>
      </c>
      <c r="O21" s="443">
        <v>0</v>
      </c>
      <c r="P21" s="443">
        <v>0</v>
      </c>
      <c r="Q21" s="443">
        <v>0</v>
      </c>
    </row>
    <row r="22" spans="2:17" x14ac:dyDescent="0.2">
      <c r="B22" s="414"/>
      <c r="C22" s="103" t="s">
        <v>469</v>
      </c>
      <c r="D22" s="443">
        <v>0</v>
      </c>
      <c r="E22" s="443">
        <v>0</v>
      </c>
      <c r="F22" s="443">
        <v>0</v>
      </c>
      <c r="G22" s="443">
        <v>0</v>
      </c>
      <c r="H22" s="438">
        <f>IF(Cover!$E$26=2014,((G22/Cover!$D$48)*Cover!$H$48),((G22/Cover!$D$49)*Cover!$I$49))</f>
        <v>0</v>
      </c>
      <c r="I22" s="443">
        <v>0</v>
      </c>
      <c r="J22" s="442">
        <f>IF(H22=0,1,((I22-H22)/H22)*1)</f>
        <v>1</v>
      </c>
      <c r="K22" s="443">
        <v>0</v>
      </c>
      <c r="L22" s="443">
        <v>0</v>
      </c>
      <c r="M22" s="443">
        <v>0</v>
      </c>
      <c r="N22" s="443">
        <v>0</v>
      </c>
      <c r="O22" s="443">
        <v>0</v>
      </c>
      <c r="P22" s="443">
        <v>0</v>
      </c>
      <c r="Q22" s="443">
        <v>0</v>
      </c>
    </row>
    <row r="23" spans="2:17" x14ac:dyDescent="0.2">
      <c r="B23" s="414"/>
      <c r="C23" s="103" t="s">
        <v>468</v>
      </c>
      <c r="D23" s="443">
        <v>53923.830999999969</v>
      </c>
      <c r="E23" s="443">
        <v>0</v>
      </c>
      <c r="F23" s="443">
        <v>53923.830999999969</v>
      </c>
      <c r="G23" s="443">
        <v>0</v>
      </c>
      <c r="H23" s="438">
        <f>IF(Cover!$E$26=2014,((G23/Cover!$D$48)*Cover!$H$48),((G23/Cover!$D$49)*Cover!$I$49))</f>
        <v>0</v>
      </c>
      <c r="I23" s="443">
        <v>53923.830999999969</v>
      </c>
      <c r="J23" s="442">
        <f>IF(H23=0,1,((I23-H23)/H23)*1)</f>
        <v>1</v>
      </c>
      <c r="K23" s="443">
        <v>0</v>
      </c>
      <c r="L23" s="443">
        <v>0</v>
      </c>
      <c r="M23" s="443">
        <v>0</v>
      </c>
      <c r="N23" s="443">
        <v>0</v>
      </c>
      <c r="O23" s="443">
        <v>0</v>
      </c>
      <c r="P23" s="443">
        <v>0</v>
      </c>
      <c r="Q23" s="443">
        <v>0</v>
      </c>
    </row>
    <row r="24" spans="2:17" x14ac:dyDescent="0.2">
      <c r="B24" s="414"/>
      <c r="C24" s="103" t="s">
        <v>340</v>
      </c>
      <c r="D24" s="443">
        <v>3153.1461799999997</v>
      </c>
      <c r="E24" s="443">
        <v>243.98383488035097</v>
      </c>
      <c r="F24" s="443">
        <v>3397.1300148803507</v>
      </c>
      <c r="G24" s="443">
        <v>0</v>
      </c>
      <c r="H24" s="438">
        <f>IF(Cover!$E$26=2014,((G24/Cover!$D$48)*Cover!$H$48),((G24/Cover!$D$49)*Cover!$I$49))</f>
        <v>0</v>
      </c>
      <c r="I24" s="443">
        <v>3397.1300148803507</v>
      </c>
      <c r="J24" s="442">
        <f>IF(H24=0,1,((I24-H24)/H24)*1)</f>
        <v>1</v>
      </c>
      <c r="K24" s="443">
        <v>0</v>
      </c>
      <c r="L24" s="443">
        <v>0</v>
      </c>
      <c r="M24" s="443">
        <v>0</v>
      </c>
      <c r="N24" s="443">
        <v>0</v>
      </c>
      <c r="O24" s="443">
        <v>0</v>
      </c>
      <c r="P24" s="443">
        <v>0</v>
      </c>
      <c r="Q24" s="443">
        <v>0</v>
      </c>
    </row>
    <row r="25" spans="2:17" x14ac:dyDescent="0.2">
      <c r="B25" s="414"/>
      <c r="C25" s="246" t="s">
        <v>470</v>
      </c>
      <c r="D25" s="463"/>
      <c r="E25" s="463"/>
      <c r="F25" s="463"/>
      <c r="G25" s="463"/>
      <c r="H25" s="463"/>
      <c r="I25" s="463"/>
      <c r="J25" s="463"/>
      <c r="K25" s="463"/>
      <c r="L25" s="463"/>
      <c r="M25" s="463"/>
      <c r="N25" s="463"/>
      <c r="O25" s="463"/>
      <c r="P25" s="463"/>
      <c r="Q25" s="463"/>
    </row>
    <row r="26" spans="2:17" x14ac:dyDescent="0.2">
      <c r="B26" s="414"/>
      <c r="C26" s="103" t="s">
        <v>322</v>
      </c>
      <c r="D26" s="443">
        <v>6366.9780199999977</v>
      </c>
      <c r="E26" s="443">
        <v>0</v>
      </c>
      <c r="F26" s="443">
        <v>6366.9780199999977</v>
      </c>
      <c r="G26" s="443">
        <v>0</v>
      </c>
      <c r="H26" s="438">
        <f>IF(Cover!$E$26=2014,((G26/Cover!$D$48)*Cover!$H$48),((G26/Cover!$D$49)*Cover!$I$49))</f>
        <v>0</v>
      </c>
      <c r="I26" s="443">
        <v>6366.9780199999977</v>
      </c>
      <c r="J26" s="442">
        <f>IF(H26=0,1,((I26-H26)/H26)*1)</f>
        <v>1</v>
      </c>
      <c r="K26" s="443">
        <v>0</v>
      </c>
      <c r="L26" s="443">
        <v>0</v>
      </c>
      <c r="M26" s="443">
        <v>0</v>
      </c>
      <c r="N26" s="443">
        <v>0</v>
      </c>
      <c r="O26" s="443">
        <v>0</v>
      </c>
      <c r="P26" s="443">
        <v>0</v>
      </c>
      <c r="Q26" s="443">
        <v>0</v>
      </c>
    </row>
    <row r="27" spans="2:17" x14ac:dyDescent="0.2">
      <c r="B27" s="414"/>
      <c r="C27" s="252" t="s">
        <v>149</v>
      </c>
      <c r="D27" s="443">
        <v>2894.4149500000085</v>
      </c>
      <c r="E27" s="443">
        <v>0</v>
      </c>
      <c r="F27" s="443">
        <v>2894.4149500000085</v>
      </c>
      <c r="G27" s="443">
        <v>0</v>
      </c>
      <c r="H27" s="438">
        <f>IF(Cover!$E$26=2014,((G27/Cover!$D$48)*Cover!$H$48),((G27/Cover!$D$49)*Cover!$I$49))</f>
        <v>0</v>
      </c>
      <c r="I27" s="443">
        <v>2894.4149500000085</v>
      </c>
      <c r="J27" s="442">
        <f>IF(H27=0,1,((I27-H27)/H27)*1)</f>
        <v>1</v>
      </c>
      <c r="K27" s="443">
        <v>0</v>
      </c>
      <c r="L27" s="443">
        <v>0</v>
      </c>
      <c r="M27" s="443">
        <v>0</v>
      </c>
      <c r="N27" s="443">
        <v>0</v>
      </c>
      <c r="O27" s="443">
        <v>0</v>
      </c>
      <c r="P27" s="443">
        <v>0</v>
      </c>
      <c r="Q27" s="443">
        <v>0</v>
      </c>
    </row>
    <row r="28" spans="2:17" x14ac:dyDescent="0.2">
      <c r="B28" s="414"/>
      <c r="C28" s="104" t="s">
        <v>467</v>
      </c>
      <c r="D28" s="443">
        <v>0</v>
      </c>
      <c r="E28" s="443">
        <v>0</v>
      </c>
      <c r="F28" s="443">
        <v>0</v>
      </c>
      <c r="G28" s="443">
        <v>0</v>
      </c>
      <c r="H28" s="438">
        <f>IF(Cover!$E$26=2014,((G28/Cover!$D$48)*Cover!$H$48),((G28/Cover!$D$49)*Cover!$I$49))</f>
        <v>0</v>
      </c>
      <c r="I28" s="443">
        <v>0</v>
      </c>
      <c r="J28" s="442">
        <f>IF(H28=0,1,((I28-H28)/H28)*1)</f>
        <v>1</v>
      </c>
      <c r="K28" s="443">
        <v>0</v>
      </c>
      <c r="L28" s="443">
        <v>0</v>
      </c>
      <c r="M28" s="443">
        <v>0</v>
      </c>
      <c r="N28" s="443">
        <v>0</v>
      </c>
      <c r="O28" s="443">
        <v>0</v>
      </c>
      <c r="P28" s="443">
        <v>0</v>
      </c>
      <c r="Q28" s="443">
        <v>0</v>
      </c>
    </row>
    <row r="29" spans="2:17" x14ac:dyDescent="0.2">
      <c r="B29" s="414"/>
      <c r="C29" s="189" t="s">
        <v>99</v>
      </c>
      <c r="D29" s="407">
        <f t="shared" ref="D29:Q29" si="0">SUM(D21:D28)</f>
        <v>73458.674619999976</v>
      </c>
      <c r="E29" s="407">
        <f>SUM(E21:E28)</f>
        <v>243.98383488035097</v>
      </c>
      <c r="F29" s="407">
        <f>SUM(F21:F28)</f>
        <v>73702.658454880322</v>
      </c>
      <c r="G29" s="407">
        <f t="shared" ref="G29" si="1">SUM(G21:G28)</f>
        <v>0</v>
      </c>
      <c r="H29" s="407">
        <f>SUM(H21:H28)</f>
        <v>0</v>
      </c>
      <c r="I29" s="407">
        <f>SUM(I21:I28)</f>
        <v>73702.658454880322</v>
      </c>
      <c r="J29" s="442">
        <f>IF(H29=0,1,((I29-H29)/H29)*1)</f>
        <v>1</v>
      </c>
      <c r="K29" s="407">
        <f>SUM(K21:K28)</f>
        <v>0</v>
      </c>
      <c r="L29" s="407">
        <f t="shared" si="0"/>
        <v>0</v>
      </c>
      <c r="M29" s="407">
        <f t="shared" si="0"/>
        <v>0</v>
      </c>
      <c r="N29" s="407">
        <f t="shared" si="0"/>
        <v>0</v>
      </c>
      <c r="O29" s="407">
        <f t="shared" si="0"/>
        <v>0</v>
      </c>
      <c r="P29" s="407">
        <f>SUM(P21:P28)</f>
        <v>0</v>
      </c>
      <c r="Q29" s="407">
        <f t="shared" si="0"/>
        <v>0</v>
      </c>
    </row>
    <row r="30" spans="2:17" x14ac:dyDescent="0.2">
      <c r="B30" s="414"/>
      <c r="C30" s="246" t="s">
        <v>252</v>
      </c>
      <c r="D30" s="463"/>
      <c r="E30" s="463"/>
      <c r="F30" s="463"/>
      <c r="G30" s="463"/>
      <c r="H30" s="463"/>
      <c r="I30" s="463"/>
      <c r="J30" s="463"/>
      <c r="K30" s="463"/>
      <c r="L30" s="463"/>
      <c r="M30" s="463"/>
      <c r="N30" s="463"/>
      <c r="O30" s="463"/>
      <c r="P30" s="463"/>
      <c r="Q30" s="463"/>
    </row>
    <row r="31" spans="2:17" x14ac:dyDescent="0.2">
      <c r="B31" s="414"/>
      <c r="C31" s="103" t="s">
        <v>320</v>
      </c>
      <c r="D31" s="443">
        <v>0</v>
      </c>
      <c r="E31" s="443">
        <v>12647.128324869091</v>
      </c>
      <c r="F31" s="443">
        <v>12647.128324869091</v>
      </c>
      <c r="G31" s="443">
        <v>6690.6773792284748</v>
      </c>
      <c r="H31" s="438">
        <f>IF(Cover!$E$26=2014,((G31/Cover!$D$48)*Cover!$H$48),((G31/Cover!$D$49)*Cover!$I$49))</f>
        <v>7293.4038041127496</v>
      </c>
      <c r="I31" s="443">
        <v>12647.128324869091</v>
      </c>
      <c r="J31" s="442">
        <f t="shared" ref="J31:J49" si="2">IF(H31=0,1,((I31-H31)/H31)*1)</f>
        <v>0.73405019995428966</v>
      </c>
      <c r="K31" s="443">
        <v>0</v>
      </c>
      <c r="L31" s="443">
        <v>0</v>
      </c>
      <c r="M31" s="443">
        <v>0</v>
      </c>
      <c r="N31" s="443">
        <v>0</v>
      </c>
      <c r="O31" s="443">
        <v>0</v>
      </c>
      <c r="P31" s="443">
        <v>0</v>
      </c>
      <c r="Q31" s="443">
        <v>0</v>
      </c>
    </row>
    <row r="32" spans="2:17" x14ac:dyDescent="0.2">
      <c r="B32" s="414"/>
      <c r="C32" s="103" t="s">
        <v>253</v>
      </c>
      <c r="D32" s="443">
        <v>0</v>
      </c>
      <c r="E32" s="443">
        <v>1256.7344012527878</v>
      </c>
      <c r="F32" s="443">
        <v>1256.7344012527878</v>
      </c>
      <c r="G32" s="443">
        <v>1665.1242629179251</v>
      </c>
      <c r="H32" s="438">
        <f>IF(Cover!$E$26=2014,((G32/Cover!$D$48)*Cover!$H$48),((G32/Cover!$D$49)*Cover!$I$49))</f>
        <v>1815.126174098451</v>
      </c>
      <c r="I32" s="443">
        <v>1256.7344012527878</v>
      </c>
      <c r="J32" s="442">
        <f t="shared" si="2"/>
        <v>-0.30763248352308559</v>
      </c>
      <c r="K32" s="443">
        <v>0</v>
      </c>
      <c r="L32" s="443">
        <v>0</v>
      </c>
      <c r="M32" s="443">
        <v>0</v>
      </c>
      <c r="N32" s="443">
        <v>0</v>
      </c>
      <c r="O32" s="443">
        <v>0</v>
      </c>
      <c r="P32" s="443">
        <v>0</v>
      </c>
      <c r="Q32" s="443">
        <v>0</v>
      </c>
    </row>
    <row r="33" spans="2:17" x14ac:dyDescent="0.2">
      <c r="B33" s="414"/>
      <c r="C33" s="103" t="s">
        <v>254</v>
      </c>
      <c r="D33" s="443">
        <v>0</v>
      </c>
      <c r="E33" s="443">
        <v>904.06968317390056</v>
      </c>
      <c r="F33" s="443">
        <v>904.06968317390056</v>
      </c>
      <c r="G33" s="443">
        <v>4969.5389415075215</v>
      </c>
      <c r="H33" s="438">
        <f>IF(Cover!$E$26=2014,((G33/Cover!$D$48)*Cover!$H$48),((G33/Cover!$D$49)*Cover!$I$49))</f>
        <v>5417.2174454564602</v>
      </c>
      <c r="I33" s="443">
        <v>904.06968317390056</v>
      </c>
      <c r="J33" s="442">
        <f t="shared" si="2"/>
        <v>-0.83311179728770834</v>
      </c>
      <c r="K33" s="443">
        <v>0</v>
      </c>
      <c r="L33" s="443">
        <v>0</v>
      </c>
      <c r="M33" s="443">
        <v>0</v>
      </c>
      <c r="N33" s="443">
        <v>0</v>
      </c>
      <c r="O33" s="443">
        <v>0</v>
      </c>
      <c r="P33" s="443">
        <v>0</v>
      </c>
      <c r="Q33" s="443">
        <v>0</v>
      </c>
    </row>
    <row r="34" spans="2:17" x14ac:dyDescent="0.2">
      <c r="B34" s="414"/>
      <c r="C34" s="103" t="s">
        <v>255</v>
      </c>
      <c r="D34" s="443">
        <v>0</v>
      </c>
      <c r="E34" s="443">
        <v>1808.2494640425266</v>
      </c>
      <c r="F34" s="443">
        <v>1808.2494640425266</v>
      </c>
      <c r="G34" s="443">
        <v>2353.4808162336158</v>
      </c>
      <c r="H34" s="438">
        <f>IF(Cover!$E$26=2014,((G34/Cover!$D$48)*Cover!$H$48),((G34/Cover!$D$49)*Cover!$I$49))</f>
        <v>2565.4929934768388</v>
      </c>
      <c r="I34" s="443">
        <v>1808.2494640425266</v>
      </c>
      <c r="J34" s="442">
        <f t="shared" si="2"/>
        <v>-0.29516491815012574</v>
      </c>
      <c r="K34" s="443">
        <v>0</v>
      </c>
      <c r="L34" s="443">
        <v>0</v>
      </c>
      <c r="M34" s="443">
        <v>0</v>
      </c>
      <c r="N34" s="443">
        <v>0</v>
      </c>
      <c r="O34" s="443">
        <v>0</v>
      </c>
      <c r="P34" s="443">
        <v>0</v>
      </c>
      <c r="Q34" s="443">
        <v>0</v>
      </c>
    </row>
    <row r="35" spans="2:17" x14ac:dyDescent="0.2">
      <c r="B35" s="414"/>
      <c r="C35" s="103" t="s">
        <v>118</v>
      </c>
      <c r="D35" s="443">
        <v>0</v>
      </c>
      <c r="E35" s="443">
        <v>2203.5127876494739</v>
      </c>
      <c r="F35" s="443">
        <v>2203.5127876494739</v>
      </c>
      <c r="G35" s="443">
        <v>959.12974135434467</v>
      </c>
      <c r="H35" s="438">
        <f>IF(Cover!$E$26=2014,((G35/Cover!$D$48)*Cover!$H$48),((G35/Cover!$D$49)*Cover!$I$49))</f>
        <v>1045.5324786618405</v>
      </c>
      <c r="I35" s="443">
        <v>2203.5127876494739</v>
      </c>
      <c r="J35" s="442">
        <f t="shared" si="2"/>
        <v>1.1075507768727693</v>
      </c>
      <c r="K35" s="443">
        <v>0</v>
      </c>
      <c r="L35" s="443">
        <v>0</v>
      </c>
      <c r="M35" s="443">
        <v>0</v>
      </c>
      <c r="N35" s="443">
        <v>0</v>
      </c>
      <c r="O35" s="443">
        <v>0</v>
      </c>
      <c r="P35" s="443">
        <v>0</v>
      </c>
      <c r="Q35" s="443">
        <v>0</v>
      </c>
    </row>
    <row r="36" spans="2:17" x14ac:dyDescent="0.2">
      <c r="B36" s="414"/>
      <c r="C36" s="103" t="s">
        <v>152</v>
      </c>
      <c r="D36" s="443">
        <v>0</v>
      </c>
      <c r="E36" s="443">
        <v>4030.7277799999965</v>
      </c>
      <c r="F36" s="443">
        <v>4030.7277799999965</v>
      </c>
      <c r="G36" s="443">
        <v>0</v>
      </c>
      <c r="H36" s="438">
        <f>IF(Cover!$E$26=2014,((G36/Cover!$D$48)*Cover!$H$48),((G36/Cover!$D$49)*Cover!$I$49))</f>
        <v>0</v>
      </c>
      <c r="I36" s="443">
        <v>4030.7277799999965</v>
      </c>
      <c r="J36" s="442">
        <f t="shared" si="2"/>
        <v>1</v>
      </c>
      <c r="K36" s="443">
        <v>0</v>
      </c>
      <c r="L36" s="443">
        <v>0</v>
      </c>
      <c r="M36" s="443">
        <v>0</v>
      </c>
      <c r="N36" s="443">
        <v>0</v>
      </c>
      <c r="O36" s="443">
        <v>0</v>
      </c>
      <c r="P36" s="443">
        <v>0</v>
      </c>
      <c r="Q36" s="443">
        <v>0</v>
      </c>
    </row>
    <row r="37" spans="2:17" x14ac:dyDescent="0.2">
      <c r="B37" s="414"/>
      <c r="C37" s="103" t="s">
        <v>327</v>
      </c>
      <c r="D37" s="443">
        <v>0</v>
      </c>
      <c r="E37" s="443">
        <v>5731.6168402573667</v>
      </c>
      <c r="F37" s="443">
        <v>5731.6168402573667</v>
      </c>
      <c r="G37" s="443">
        <v>0</v>
      </c>
      <c r="H37" s="438">
        <f>IF(Cover!$E$26=2014,((G37/Cover!$D$48)*Cover!$H$48),((G37/Cover!$D$49)*Cover!$I$49))</f>
        <v>0</v>
      </c>
      <c r="I37" s="443">
        <v>5098.7062035388417</v>
      </c>
      <c r="J37" s="442">
        <f t="shared" si="2"/>
        <v>1</v>
      </c>
      <c r="K37" s="443">
        <v>0</v>
      </c>
      <c r="L37" s="443">
        <v>0</v>
      </c>
      <c r="M37" s="443">
        <v>220.28192660577847</v>
      </c>
      <c r="N37" s="443">
        <v>306.17002646989329</v>
      </c>
      <c r="O37" s="443">
        <v>60.869164881604036</v>
      </c>
      <c r="P37" s="443">
        <v>0</v>
      </c>
      <c r="Q37" s="443">
        <v>45.589518761249728</v>
      </c>
    </row>
    <row r="38" spans="2:17" x14ac:dyDescent="0.2">
      <c r="B38" s="414"/>
      <c r="C38" s="103" t="s">
        <v>97</v>
      </c>
      <c r="D38" s="443">
        <v>0</v>
      </c>
      <c r="E38" s="443">
        <v>33.872550000000004</v>
      </c>
      <c r="F38" s="443">
        <v>33.872550000000004</v>
      </c>
      <c r="G38" s="443">
        <v>938.10296558886023</v>
      </c>
      <c r="H38" s="438">
        <f>IF(Cover!$E$26=2014,((G38/Cover!$D$48)*Cover!$H$48),((G38/Cover!$D$49)*Cover!$I$49))</f>
        <v>1022.611516005307</v>
      </c>
      <c r="I38" s="443">
        <v>33.872550000000004</v>
      </c>
      <c r="J38" s="442">
        <f t="shared" si="2"/>
        <v>-0.96687642426293163</v>
      </c>
      <c r="K38" s="443">
        <v>0</v>
      </c>
      <c r="L38" s="443">
        <v>0</v>
      </c>
      <c r="M38" s="443">
        <v>0</v>
      </c>
      <c r="N38" s="443">
        <v>0</v>
      </c>
      <c r="O38" s="443">
        <v>0</v>
      </c>
      <c r="P38" s="443">
        <v>0</v>
      </c>
      <c r="Q38" s="443">
        <v>0</v>
      </c>
    </row>
    <row r="39" spans="2:17" x14ac:dyDescent="0.2">
      <c r="B39" s="414"/>
      <c r="C39" s="103" t="s">
        <v>79</v>
      </c>
      <c r="D39" s="443">
        <v>0</v>
      </c>
      <c r="E39" s="443">
        <v>67.974609999999984</v>
      </c>
      <c r="F39" s="443">
        <v>67.974609999999984</v>
      </c>
      <c r="G39" s="443">
        <v>17.065300714128806</v>
      </c>
      <c r="H39" s="438">
        <f>IF(Cover!$E$26=2014,((G39/Cover!$D$48)*Cover!$H$48),((G39/Cover!$D$49)*Cover!$I$49))</f>
        <v>18.602620047584395</v>
      </c>
      <c r="I39" s="443">
        <v>67.974609999999984</v>
      </c>
      <c r="J39" s="442">
        <f t="shared" si="2"/>
        <v>2.6540342073388037</v>
      </c>
      <c r="K39" s="443">
        <v>0</v>
      </c>
      <c r="L39" s="443">
        <v>0</v>
      </c>
      <c r="M39" s="443">
        <v>0</v>
      </c>
      <c r="N39" s="443">
        <v>0</v>
      </c>
      <c r="O39" s="443">
        <v>0</v>
      </c>
      <c r="P39" s="443">
        <v>0</v>
      </c>
      <c r="Q39" s="443">
        <v>0</v>
      </c>
    </row>
    <row r="40" spans="2:17" x14ac:dyDescent="0.2">
      <c r="B40" s="414"/>
      <c r="C40" s="103" t="s">
        <v>188</v>
      </c>
      <c r="D40" s="443">
        <v>0</v>
      </c>
      <c r="E40" s="443">
        <v>0</v>
      </c>
      <c r="F40" s="443">
        <v>0</v>
      </c>
      <c r="G40" s="443">
        <v>0</v>
      </c>
      <c r="H40" s="438">
        <f>IF(Cover!$E$26=2014,((G40/Cover!$D$48)*Cover!$H$48),((G40/Cover!$D$49)*Cover!$I$49))</f>
        <v>0</v>
      </c>
      <c r="I40" s="443">
        <v>0</v>
      </c>
      <c r="J40" s="442">
        <f t="shared" si="2"/>
        <v>1</v>
      </c>
      <c r="K40" s="443">
        <v>0</v>
      </c>
      <c r="L40" s="443">
        <v>0</v>
      </c>
      <c r="M40" s="443">
        <v>0</v>
      </c>
      <c r="N40" s="443">
        <v>0</v>
      </c>
      <c r="O40" s="443">
        <v>0</v>
      </c>
      <c r="P40" s="443">
        <v>0</v>
      </c>
      <c r="Q40" s="443">
        <v>0</v>
      </c>
    </row>
    <row r="41" spans="2:17" x14ac:dyDescent="0.2">
      <c r="B41" s="414"/>
      <c r="C41" s="103" t="s">
        <v>73</v>
      </c>
      <c r="D41" s="443">
        <v>0</v>
      </c>
      <c r="E41" s="443">
        <v>0</v>
      </c>
      <c r="F41" s="443">
        <v>0</v>
      </c>
      <c r="G41" s="443">
        <v>520.15868509564461</v>
      </c>
      <c r="H41" s="438">
        <f>IF(Cover!$E$26=2014,((G41/Cover!$D$48)*Cover!$H$48),((G41/Cover!$D$49)*Cover!$I$49))</f>
        <v>567.01692782208659</v>
      </c>
      <c r="I41" s="443">
        <v>0</v>
      </c>
      <c r="J41" s="442">
        <f t="shared" si="2"/>
        <v>-1</v>
      </c>
      <c r="K41" s="443">
        <v>0</v>
      </c>
      <c r="L41" s="443">
        <v>0</v>
      </c>
      <c r="M41" s="443">
        <v>0</v>
      </c>
      <c r="N41" s="443">
        <v>0</v>
      </c>
      <c r="O41" s="443">
        <v>0</v>
      </c>
      <c r="P41" s="443">
        <v>0</v>
      </c>
      <c r="Q41" s="443">
        <v>0</v>
      </c>
    </row>
    <row r="42" spans="2:17" x14ac:dyDescent="0.2">
      <c r="B42" s="414"/>
      <c r="C42" s="103" t="s">
        <v>483</v>
      </c>
      <c r="D42" s="443">
        <v>106441.45165999998</v>
      </c>
      <c r="E42" s="443">
        <v>-89195.192205193161</v>
      </c>
      <c r="F42" s="443">
        <v>17246.259454806815</v>
      </c>
      <c r="G42" s="443">
        <v>29228.429610965497</v>
      </c>
      <c r="H42" s="438">
        <f>IF(Cover!$E$26=2014,((G42/Cover!$D$48)*Cover!$H$48),((G42/Cover!$D$49)*Cover!$I$49))</f>
        <v>31861.458508621046</v>
      </c>
      <c r="I42" s="443">
        <v>17246.259454806815</v>
      </c>
      <c r="J42" s="442">
        <f t="shared" si="2"/>
        <v>-0.45871092341424552</v>
      </c>
      <c r="K42" s="443">
        <v>0</v>
      </c>
      <c r="L42" s="443">
        <v>0</v>
      </c>
      <c r="M42" s="443">
        <v>0</v>
      </c>
      <c r="N42" s="443">
        <v>0</v>
      </c>
      <c r="O42" s="443">
        <v>0</v>
      </c>
      <c r="P42" s="443">
        <v>0</v>
      </c>
      <c r="Q42" s="443">
        <v>0</v>
      </c>
    </row>
    <row r="43" spans="2:17" x14ac:dyDescent="0.2">
      <c r="B43" s="414"/>
      <c r="C43" s="103" t="s">
        <v>107</v>
      </c>
      <c r="D43" s="443">
        <v>0</v>
      </c>
      <c r="E43" s="443">
        <v>18978.852952242294</v>
      </c>
      <c r="F43" s="443">
        <v>18978.852952242294</v>
      </c>
      <c r="G43" s="443">
        <v>0</v>
      </c>
      <c r="H43" s="438">
        <f>IF(Cover!$E$26=2014,((G43/Cover!$D$48)*Cover!$H$48),((G43/Cover!$D$49)*Cover!$I$49))</f>
        <v>0</v>
      </c>
      <c r="I43" s="443">
        <v>0</v>
      </c>
      <c r="J43" s="442">
        <f t="shared" si="2"/>
        <v>1</v>
      </c>
      <c r="K43" s="443">
        <v>18978.852952242294</v>
      </c>
      <c r="L43" s="443">
        <v>0</v>
      </c>
      <c r="M43" s="443">
        <v>0</v>
      </c>
      <c r="N43" s="443">
        <v>0</v>
      </c>
      <c r="O43" s="443">
        <v>0</v>
      </c>
      <c r="P43" s="443">
        <v>0</v>
      </c>
      <c r="Q43" s="443">
        <v>0</v>
      </c>
    </row>
    <row r="44" spans="2:17" x14ac:dyDescent="0.2">
      <c r="B44" s="414"/>
      <c r="C44" s="103" t="s">
        <v>115</v>
      </c>
      <c r="D44" s="443">
        <v>0</v>
      </c>
      <c r="E44" s="443">
        <v>11.151242126808313</v>
      </c>
      <c r="F44" s="443">
        <v>11.151242126808313</v>
      </c>
      <c r="G44" s="443">
        <v>0</v>
      </c>
      <c r="H44" s="438">
        <f>IF(Cover!$E$26=2014,((G44/Cover!$D$48)*Cover!$H$48),((G44/Cover!$D$49)*Cover!$I$49))</f>
        <v>0</v>
      </c>
      <c r="I44" s="443">
        <v>0</v>
      </c>
      <c r="J44" s="442">
        <f t="shared" si="2"/>
        <v>1</v>
      </c>
      <c r="K44" s="443">
        <v>0</v>
      </c>
      <c r="L44" s="443">
        <v>0</v>
      </c>
      <c r="M44" s="443">
        <v>11.151242126808313</v>
      </c>
      <c r="N44" s="443">
        <v>0</v>
      </c>
      <c r="O44" s="443">
        <v>0</v>
      </c>
      <c r="P44" s="443">
        <v>0</v>
      </c>
      <c r="Q44" s="443">
        <v>0</v>
      </c>
    </row>
    <row r="45" spans="2:17" x14ac:dyDescent="0.2">
      <c r="B45" s="414"/>
      <c r="C45" s="32" t="s">
        <v>119</v>
      </c>
      <c r="D45" s="443">
        <v>0</v>
      </c>
      <c r="E45" s="443">
        <v>6283.1412266706238</v>
      </c>
      <c r="F45" s="443">
        <v>6283.1412266706238</v>
      </c>
      <c r="G45" s="443">
        <v>0</v>
      </c>
      <c r="H45" s="438">
        <f>IF(Cover!$E$26=2014,((G45/Cover!$D$48)*Cover!$H$48),((G45/Cover!$D$49)*Cover!$I$49))</f>
        <v>0</v>
      </c>
      <c r="I45" s="443">
        <v>0</v>
      </c>
      <c r="J45" s="442">
        <f t="shared" si="2"/>
        <v>1</v>
      </c>
      <c r="K45" s="443">
        <v>0</v>
      </c>
      <c r="L45" s="443">
        <v>0</v>
      </c>
      <c r="M45" s="443">
        <v>0</v>
      </c>
      <c r="N45" s="443">
        <v>5154.6695734116165</v>
      </c>
      <c r="O45" s="443">
        <v>1128.4716532590071</v>
      </c>
      <c r="P45" s="443">
        <v>0</v>
      </c>
      <c r="Q45" s="443">
        <v>0</v>
      </c>
    </row>
    <row r="46" spans="2:17" x14ac:dyDescent="0.2">
      <c r="B46" s="414"/>
      <c r="C46" s="32" t="s">
        <v>98</v>
      </c>
      <c r="D46" s="443">
        <v>0</v>
      </c>
      <c r="E46" s="443">
        <v>0</v>
      </c>
      <c r="F46" s="443">
        <v>0</v>
      </c>
      <c r="G46" s="443">
        <v>0</v>
      </c>
      <c r="H46" s="438">
        <f>IF(Cover!$E$26=2014,((G46/Cover!$D$48)*Cover!$H$48),((G46/Cover!$D$49)*Cover!$I$49))</f>
        <v>0</v>
      </c>
      <c r="I46" s="443">
        <v>0</v>
      </c>
      <c r="J46" s="442">
        <f t="shared" si="2"/>
        <v>1</v>
      </c>
      <c r="K46" s="443">
        <v>0</v>
      </c>
      <c r="L46" s="443">
        <v>0</v>
      </c>
      <c r="M46" s="443">
        <v>0</v>
      </c>
      <c r="N46" s="443">
        <v>0</v>
      </c>
      <c r="O46" s="443">
        <v>0</v>
      </c>
      <c r="P46" s="443">
        <v>0</v>
      </c>
      <c r="Q46" s="443">
        <v>0</v>
      </c>
    </row>
    <row r="47" spans="2:17" x14ac:dyDescent="0.2">
      <c r="B47" s="414"/>
      <c r="C47" s="36" t="s">
        <v>162</v>
      </c>
      <c r="D47" s="456">
        <f t="shared" ref="D47:Q47" si="3">SUM(D31:D46)</f>
        <v>106441.45165999998</v>
      </c>
      <c r="E47" s="456">
        <f>SUM(E31:E46)</f>
        <v>-35238.16034290829</v>
      </c>
      <c r="F47" s="456">
        <f t="shared" si="3"/>
        <v>71203.291317091687</v>
      </c>
      <c r="G47" s="456">
        <f t="shared" ref="G47:H47" si="4">SUM(G31:G46)</f>
        <v>47341.707703606007</v>
      </c>
      <c r="H47" s="456">
        <f t="shared" si="4"/>
        <v>51606.462468302365</v>
      </c>
      <c r="I47" s="456">
        <f>SUM(I31:I46)</f>
        <v>45297.235259333436</v>
      </c>
      <c r="J47" s="442">
        <f t="shared" si="2"/>
        <v>-0.12225653352705916</v>
      </c>
      <c r="K47" s="456">
        <f>SUM(K31:K46)</f>
        <v>18978.852952242294</v>
      </c>
      <c r="L47" s="456">
        <f t="shared" si="3"/>
        <v>0</v>
      </c>
      <c r="M47" s="456">
        <f t="shared" si="3"/>
        <v>231.43316873258678</v>
      </c>
      <c r="N47" s="456">
        <f t="shared" si="3"/>
        <v>5460.8395998815095</v>
      </c>
      <c r="O47" s="456">
        <f t="shared" si="3"/>
        <v>1189.3408181406112</v>
      </c>
      <c r="P47" s="456">
        <f>SUM(P31:P46)</f>
        <v>0</v>
      </c>
      <c r="Q47" s="456">
        <f t="shared" si="3"/>
        <v>45.589518761249728</v>
      </c>
    </row>
    <row r="48" spans="2:17" x14ac:dyDescent="0.2">
      <c r="B48" s="414"/>
      <c r="C48" s="32" t="s">
        <v>163</v>
      </c>
      <c r="D48" s="454">
        <v>0</v>
      </c>
      <c r="E48" s="454">
        <v>845.19772380412985</v>
      </c>
      <c r="F48" s="454">
        <v>845.19772380412985</v>
      </c>
      <c r="G48" s="454">
        <v>0</v>
      </c>
      <c r="H48" s="438">
        <f>IF(Cover!$E$26=2014,((G48/Cover!$D$48)*Cover!$H$48),((G48/Cover!$D$49)*Cover!$I$49))</f>
        <v>0</v>
      </c>
      <c r="I48" s="454">
        <v>0</v>
      </c>
      <c r="J48" s="442">
        <f t="shared" si="2"/>
        <v>1</v>
      </c>
      <c r="K48" s="454">
        <v>0</v>
      </c>
      <c r="L48" s="454">
        <v>0</v>
      </c>
      <c r="M48" s="454">
        <v>0</v>
      </c>
      <c r="N48" s="454">
        <v>0</v>
      </c>
      <c r="O48" s="454">
        <v>0</v>
      </c>
      <c r="P48" s="443">
        <v>0</v>
      </c>
      <c r="Q48" s="443">
        <v>845.19772380412985</v>
      </c>
    </row>
    <row r="49" spans="2:17" x14ac:dyDescent="0.2">
      <c r="B49" s="414"/>
      <c r="C49" s="36" t="s">
        <v>99</v>
      </c>
      <c r="D49" s="456">
        <f t="shared" ref="D49:Q49" si="5">SUM(D29, D47:D48)</f>
        <v>179900.12627999997</v>
      </c>
      <c r="E49" s="456">
        <f>SUM(E29, E47:E48)</f>
        <v>-34148.978784223807</v>
      </c>
      <c r="F49" s="456">
        <f t="shared" si="5"/>
        <v>145751.14749577615</v>
      </c>
      <c r="G49" s="456">
        <f t="shared" si="5"/>
        <v>47341.707703606007</v>
      </c>
      <c r="H49" s="456">
        <f t="shared" si="5"/>
        <v>51606.462468302365</v>
      </c>
      <c r="I49" s="456">
        <f>SUM(I29, I47:I48)</f>
        <v>118999.89371421376</v>
      </c>
      <c r="J49" s="442">
        <f t="shared" si="2"/>
        <v>1.3059106945628307</v>
      </c>
      <c r="K49" s="456">
        <f>SUM(K29, K47:K48)</f>
        <v>18978.852952242294</v>
      </c>
      <c r="L49" s="456">
        <f t="shared" si="5"/>
        <v>0</v>
      </c>
      <c r="M49" s="456">
        <f t="shared" si="5"/>
        <v>231.43316873258678</v>
      </c>
      <c r="N49" s="456">
        <f t="shared" si="5"/>
        <v>5460.8395998815095</v>
      </c>
      <c r="O49" s="456">
        <f t="shared" si="5"/>
        <v>1189.3408181406112</v>
      </c>
      <c r="P49" s="456">
        <f>SUM(P29, P47:P48)</f>
        <v>0</v>
      </c>
      <c r="Q49" s="456">
        <f t="shared" si="5"/>
        <v>890.78724256537953</v>
      </c>
    </row>
    <row r="52" spans="2:17" ht="15.75" x14ac:dyDescent="0.2">
      <c r="B52" s="100" t="s">
        <v>572</v>
      </c>
      <c r="C52" s="168"/>
      <c r="D52" s="144"/>
      <c r="E52" s="144"/>
      <c r="F52" s="144"/>
      <c r="G52" s="144"/>
      <c r="H52" s="144"/>
      <c r="I52" s="144"/>
      <c r="J52" s="144"/>
    </row>
    <row r="54" spans="2:17" ht="30.75" customHeight="1" x14ac:dyDescent="0.2">
      <c r="B54" s="681" t="s">
        <v>743</v>
      </c>
      <c r="C54" s="682"/>
      <c r="D54" s="682"/>
      <c r="E54" s="682"/>
      <c r="F54" s="683"/>
      <c r="G54" s="144"/>
      <c r="H54" s="144"/>
      <c r="I54" s="144"/>
      <c r="J54" s="144"/>
    </row>
    <row r="56" spans="2:17" x14ac:dyDescent="0.2">
      <c r="B56" s="107" t="s">
        <v>39</v>
      </c>
      <c r="C56" s="731" t="s">
        <v>569</v>
      </c>
      <c r="D56" s="732"/>
      <c r="E56" s="732"/>
      <c r="F56" s="733"/>
      <c r="G56" s="144"/>
      <c r="H56" s="144"/>
      <c r="I56" s="144"/>
      <c r="J56" s="144"/>
    </row>
    <row r="57" spans="2:17" ht="25.5" x14ac:dyDescent="0.2">
      <c r="B57" s="457" t="s">
        <v>320</v>
      </c>
      <c r="C57" s="734" t="s">
        <v>804</v>
      </c>
      <c r="D57" s="735"/>
      <c r="E57" s="735"/>
      <c r="F57" s="736"/>
      <c r="G57" s="144"/>
      <c r="H57" s="144"/>
      <c r="I57" s="144"/>
      <c r="J57" s="144"/>
    </row>
    <row r="58" spans="2:17" ht="25.5" x14ac:dyDescent="0.2">
      <c r="B58" s="457" t="s">
        <v>253</v>
      </c>
      <c r="C58" s="727" t="str">
        <f>+'[3]8a. Operating(T)'!$C$60:$F$60</f>
        <v>The dissolution of the JEN Revenue team in CY14 resulted in lower billing and revenue costs.</v>
      </c>
      <c r="D58" s="728"/>
      <c r="E58" s="728"/>
      <c r="F58" s="729"/>
      <c r="G58" s="144"/>
      <c r="H58" s="144"/>
      <c r="I58" s="144"/>
      <c r="J58" s="144"/>
    </row>
    <row r="59" spans="2:17" s="585" customFormat="1" ht="25.5" x14ac:dyDescent="0.2">
      <c r="B59" s="457" t="s">
        <v>254</v>
      </c>
      <c r="C59" s="727" t="str">
        <f>+'[3]8a. Operating(T)'!$C$61:$F$61</f>
        <v>Includes EDPR step change allowance, the step change allowance should offset actual costs captured under Regulatory Reset category.</v>
      </c>
      <c r="D59" s="728"/>
      <c r="E59" s="728"/>
      <c r="F59" s="729"/>
      <c r="G59" s="144"/>
      <c r="H59" s="144"/>
      <c r="I59" s="144"/>
      <c r="J59" s="144"/>
    </row>
    <row r="60" spans="2:17" s="585" customFormat="1" x14ac:dyDescent="0.2">
      <c r="B60" s="457" t="s">
        <v>255</v>
      </c>
      <c r="C60" s="727" t="str">
        <f>+'[3]8a. Operating(T)'!$C$62:$F$62</f>
        <v xml:space="preserve">Includes Control Centre allowance, the allowance should offset actual costs captured under Network Operating.
</v>
      </c>
      <c r="D60" s="728"/>
      <c r="E60" s="728"/>
      <c r="F60" s="729"/>
      <c r="G60" s="144"/>
      <c r="H60" s="144"/>
      <c r="I60" s="144"/>
      <c r="J60" s="144"/>
    </row>
    <row r="61" spans="2:17" s="585" customFormat="1" x14ac:dyDescent="0.2">
      <c r="B61" s="457" t="s">
        <v>118</v>
      </c>
      <c r="C61" s="727" t="str">
        <f>+'[3]8a. Operating(T)'!$C$63:$F$63</f>
        <v>Increased regulatory activities and requirements have resulted in higher regulatory costs compared to allowance. An example is increase in resources required for completion of RINs and associated audit fees.</v>
      </c>
      <c r="D61" s="728"/>
      <c r="E61" s="728"/>
      <c r="F61" s="729"/>
      <c r="G61" s="144"/>
      <c r="H61" s="144"/>
      <c r="I61" s="144"/>
      <c r="J61" s="144"/>
    </row>
    <row r="62" spans="2:17" s="585" customFormat="1" x14ac:dyDescent="0.2">
      <c r="B62" s="457" t="s">
        <v>152</v>
      </c>
      <c r="C62" s="727" t="str">
        <f>+'[3]8a. Operating(T)'!$C$64:$F$64</f>
        <v>EDPR step change allowance is reported under the Customer Service category and should offset actual costs captured under this category.</v>
      </c>
      <c r="D62" s="728"/>
      <c r="E62" s="728"/>
      <c r="F62" s="729"/>
      <c r="G62" s="144"/>
      <c r="H62" s="144"/>
      <c r="I62" s="144"/>
      <c r="J62" s="144"/>
    </row>
    <row r="63" spans="2:17" s="585" customFormat="1" x14ac:dyDescent="0.2">
      <c r="B63" s="457" t="s">
        <v>327</v>
      </c>
      <c r="C63" s="727" t="str">
        <f>+'[3]8a. Operating(T)'!$C$65:$F$65</f>
        <v>CY14 included $11.0M in IS capitalisation of opex.
IT allowance is reported under the Other  Operating category and should offset actual costs captured under this category.</v>
      </c>
      <c r="D63" s="728"/>
      <c r="E63" s="728"/>
      <c r="F63" s="729"/>
      <c r="G63" s="144"/>
      <c r="H63" s="144"/>
      <c r="I63" s="144"/>
      <c r="J63" s="144"/>
    </row>
    <row r="64" spans="2:17" s="585" customFormat="1" x14ac:dyDescent="0.2">
      <c r="B64" s="457" t="s">
        <v>97</v>
      </c>
      <c r="C64" s="727" t="str">
        <f>+'[3]8a. Operating(T)'!$C$66:$F$66</f>
        <v>Licence fee step change allowance relates to new data centre facilities,  the variance is driven by timing of expenditure as the data centre is currently operational.</v>
      </c>
      <c r="D64" s="728"/>
      <c r="E64" s="728"/>
      <c r="F64" s="729"/>
      <c r="G64" s="144"/>
      <c r="H64" s="144"/>
      <c r="I64" s="144"/>
      <c r="J64" s="144"/>
    </row>
    <row r="65" spans="2:16" s="585" customFormat="1" x14ac:dyDescent="0.2">
      <c r="B65" s="457" t="s">
        <v>79</v>
      </c>
      <c r="C65" s="727" t="str">
        <f>+'[3]8a. Operating(T)'!$C$67:$F$67</f>
        <v>The GSL payments allowance is assumed to only be the reportable GSL payments. The actual GSL payment value, includes the total GSL payments made and goodwill compensation costs that are not related to reportable GSL payments.</v>
      </c>
      <c r="D65" s="728"/>
      <c r="E65" s="728"/>
      <c r="F65" s="729"/>
      <c r="G65" s="144"/>
      <c r="H65" s="144"/>
      <c r="I65" s="144"/>
      <c r="J65" s="144"/>
    </row>
    <row r="66" spans="2:16" s="585" customFormat="1" x14ac:dyDescent="0.2">
      <c r="B66" s="457" t="s">
        <v>73</v>
      </c>
      <c r="C66" s="727" t="str">
        <f>+'[3]8a. Operating(T)'!$C$68:$F$68</f>
        <v>No debt raising cost was incurred in the year.</v>
      </c>
      <c r="D66" s="728"/>
      <c r="E66" s="728"/>
      <c r="F66" s="729"/>
      <c r="G66" s="144"/>
      <c r="H66" s="144"/>
      <c r="I66" s="144"/>
      <c r="J66" s="144"/>
    </row>
    <row r="67" spans="2:16" ht="38.25" x14ac:dyDescent="0.2">
      <c r="B67" s="457" t="s">
        <v>483</v>
      </c>
      <c r="C67" s="727" t="str">
        <f>+'[3]8a. Operating(T)'!$C$69:$F$69</f>
        <v>Lower WOBCA costs as costs are directly allocated to activities due to time writing improvements and changes to cost stacks. This is offset by loss of Jemena Group synergy benefits from the exit of UED as a client from 1 July 2011.
Includes IT allowance, the allowance should offset actual costs captured under IT category.</v>
      </c>
      <c r="D67" s="728"/>
      <c r="E67" s="728"/>
      <c r="F67" s="729"/>
      <c r="G67" s="144"/>
      <c r="H67" s="144"/>
      <c r="I67" s="144"/>
      <c r="J67" s="144"/>
    </row>
    <row r="69" spans="2:16" ht="15.75" x14ac:dyDescent="0.2">
      <c r="B69" s="254" t="s">
        <v>577</v>
      </c>
      <c r="C69" s="144"/>
      <c r="D69" s="144"/>
      <c r="E69" s="144"/>
      <c r="F69" s="144"/>
    </row>
    <row r="70" spans="2:16" ht="15.75" x14ac:dyDescent="0.2">
      <c r="B70" s="247"/>
      <c r="C70" s="144"/>
      <c r="D70" s="144"/>
      <c r="E70" s="144"/>
      <c r="F70" s="144"/>
    </row>
    <row r="71" spans="2:16" ht="31.5" customHeight="1" x14ac:dyDescent="0.2">
      <c r="B71" s="711" t="s">
        <v>578</v>
      </c>
      <c r="C71" s="712"/>
      <c r="D71" s="712"/>
      <c r="E71" s="712"/>
      <c r="F71" s="712"/>
      <c r="G71" s="713"/>
      <c r="H71" s="253"/>
      <c r="I71" s="253"/>
    </row>
    <row r="72" spans="2:16" ht="15.75" x14ac:dyDescent="0.2">
      <c r="B72" s="247"/>
      <c r="C72" s="144"/>
      <c r="D72" s="144"/>
      <c r="E72" s="144"/>
      <c r="F72" s="144"/>
      <c r="H72" s="126"/>
    </row>
    <row r="73" spans="2:16" ht="51" x14ac:dyDescent="0.2">
      <c r="B73" s="17" t="s">
        <v>314</v>
      </c>
      <c r="C73" s="72" t="s">
        <v>101</v>
      </c>
      <c r="D73" s="73" t="s">
        <v>583</v>
      </c>
      <c r="E73" s="73" t="s">
        <v>103</v>
      </c>
      <c r="F73" s="75" t="s">
        <v>552</v>
      </c>
      <c r="G73" s="20" t="s">
        <v>236</v>
      </c>
      <c r="H73" s="76"/>
      <c r="I73" s="76"/>
    </row>
    <row r="74" spans="2:16" x14ac:dyDescent="0.2">
      <c r="B74" s="414"/>
      <c r="C74" s="416" t="s">
        <v>805</v>
      </c>
      <c r="D74" s="416">
        <v>0</v>
      </c>
      <c r="E74" s="416">
        <v>14288.813484806837</v>
      </c>
      <c r="F74" s="416">
        <v>14288.813484806837</v>
      </c>
      <c r="G74" s="416">
        <v>14288.813484806837</v>
      </c>
      <c r="H74" s="108"/>
      <c r="I74" s="108"/>
    </row>
    <row r="75" spans="2:16" ht="15" x14ac:dyDescent="0.2">
      <c r="B75" s="414"/>
      <c r="C75" s="416"/>
      <c r="D75" s="416"/>
      <c r="E75" s="416"/>
      <c r="F75" s="416"/>
      <c r="G75" s="416"/>
      <c r="H75" s="108"/>
      <c r="I75" s="108"/>
      <c r="L75" s="169"/>
      <c r="M75" s="169"/>
      <c r="N75" s="169"/>
    </row>
    <row r="76" spans="2:16" ht="15" x14ac:dyDescent="0.2">
      <c r="B76" s="414"/>
      <c r="C76" s="416"/>
      <c r="D76" s="416"/>
      <c r="E76" s="416"/>
      <c r="F76" s="416"/>
      <c r="G76" s="416"/>
      <c r="H76" s="108"/>
      <c r="I76" s="108"/>
      <c r="L76" s="169"/>
      <c r="M76" s="169"/>
      <c r="N76" s="169"/>
    </row>
    <row r="77" spans="2:16" ht="15" x14ac:dyDescent="0.2">
      <c r="B77" s="414"/>
      <c r="C77" s="416"/>
      <c r="D77" s="416"/>
      <c r="E77" s="416"/>
      <c r="F77" s="416"/>
      <c r="G77" s="416"/>
      <c r="H77" s="108"/>
      <c r="I77" s="108"/>
      <c r="L77" s="169"/>
      <c r="M77" s="169"/>
      <c r="N77" s="169"/>
      <c r="O77" s="169"/>
      <c r="P77" s="169"/>
    </row>
    <row r="78" spans="2:16" ht="15" x14ac:dyDescent="0.2">
      <c r="B78" s="414"/>
      <c r="C78" s="416"/>
      <c r="D78" s="416"/>
      <c r="E78" s="416"/>
      <c r="F78" s="416"/>
      <c r="G78" s="416"/>
      <c r="H78" s="108"/>
      <c r="I78" s="108"/>
      <c r="L78" s="169"/>
      <c r="M78" s="169"/>
      <c r="N78" s="169"/>
      <c r="O78" s="169"/>
      <c r="P78" s="169"/>
    </row>
    <row r="79" spans="2:16" ht="15" x14ac:dyDescent="0.2">
      <c r="B79" s="414"/>
      <c r="C79" s="416"/>
      <c r="D79" s="416"/>
      <c r="E79" s="416"/>
      <c r="F79" s="416"/>
      <c r="G79" s="416"/>
      <c r="H79" s="108"/>
      <c r="I79" s="108"/>
      <c r="L79" s="169"/>
      <c r="M79" s="169"/>
      <c r="N79" s="169"/>
      <c r="O79" s="169"/>
      <c r="P79" s="169"/>
    </row>
    <row r="80" spans="2:16" ht="15" x14ac:dyDescent="0.2">
      <c r="B80" s="414"/>
      <c r="C80" s="416"/>
      <c r="D80" s="416"/>
      <c r="E80" s="416"/>
      <c r="F80" s="416"/>
      <c r="G80" s="416"/>
      <c r="H80" s="108"/>
      <c r="I80" s="108"/>
      <c r="J80" s="169"/>
      <c r="K80" s="169"/>
      <c r="L80" s="169"/>
      <c r="M80" s="169"/>
      <c r="N80" s="169"/>
      <c r="O80" s="169"/>
      <c r="P80" s="169"/>
    </row>
    <row r="81" spans="2:16" x14ac:dyDescent="0.2">
      <c r="H81" s="160"/>
      <c r="I81" s="160"/>
    </row>
    <row r="82" spans="2:16" ht="15.75" x14ac:dyDescent="0.2">
      <c r="B82" s="737" t="s">
        <v>575</v>
      </c>
      <c r="C82" s="737"/>
      <c r="D82" s="737"/>
      <c r="E82" s="737"/>
      <c r="H82" s="160"/>
      <c r="I82" s="160"/>
      <c r="L82" s="169"/>
      <c r="M82" s="169"/>
      <c r="N82" s="169"/>
      <c r="O82" s="169"/>
      <c r="P82" s="169"/>
    </row>
    <row r="83" spans="2:16" ht="15.75" x14ac:dyDescent="0.2">
      <c r="B83" s="255"/>
      <c r="C83" s="255"/>
      <c r="D83" s="255"/>
      <c r="E83" s="255"/>
      <c r="H83" s="160"/>
      <c r="I83" s="160"/>
      <c r="L83" s="169"/>
      <c r="M83" s="169"/>
      <c r="N83" s="169"/>
      <c r="O83" s="169"/>
      <c r="P83" s="169"/>
    </row>
    <row r="84" spans="2:16" ht="15" x14ac:dyDescent="0.2">
      <c r="B84" s="738" t="s">
        <v>579</v>
      </c>
      <c r="C84" s="739"/>
      <c r="D84" s="739"/>
      <c r="E84" s="739"/>
      <c r="F84" s="739"/>
      <c r="G84" s="740"/>
      <c r="H84" s="253"/>
      <c r="I84" s="253"/>
      <c r="J84" s="169"/>
      <c r="K84" s="169"/>
      <c r="L84" s="169"/>
      <c r="M84" s="169"/>
      <c r="N84" s="169"/>
      <c r="O84" s="169"/>
      <c r="P84" s="169"/>
    </row>
    <row r="85" spans="2:16" ht="15.75" x14ac:dyDescent="0.2">
      <c r="B85" s="248"/>
      <c r="C85" s="169"/>
      <c r="D85" s="169"/>
      <c r="E85" s="169"/>
      <c r="F85" s="169"/>
      <c r="G85" s="169"/>
      <c r="H85" s="170"/>
      <c r="I85" s="170"/>
      <c r="J85" s="169"/>
      <c r="K85" s="169"/>
      <c r="L85" s="169"/>
      <c r="M85" s="169"/>
      <c r="N85" s="169"/>
      <c r="O85" s="169"/>
      <c r="P85" s="169"/>
    </row>
    <row r="86" spans="2:16" ht="51" x14ac:dyDescent="0.2">
      <c r="B86" s="17" t="s">
        <v>314</v>
      </c>
      <c r="C86" s="18" t="s">
        <v>101</v>
      </c>
      <c r="D86" s="19" t="s">
        <v>555</v>
      </c>
      <c r="E86" s="19" t="s">
        <v>103</v>
      </c>
      <c r="F86" s="75" t="s">
        <v>552</v>
      </c>
      <c r="G86" s="20" t="s">
        <v>236</v>
      </c>
      <c r="H86" s="76"/>
      <c r="I86" s="76"/>
    </row>
    <row r="87" spans="2:16" x14ac:dyDescent="0.2">
      <c r="B87" s="414"/>
      <c r="C87" s="416"/>
      <c r="D87" s="416"/>
      <c r="E87" s="416"/>
      <c r="F87" s="416"/>
      <c r="G87" s="416"/>
      <c r="H87" s="108"/>
      <c r="I87" s="108"/>
    </row>
    <row r="88" spans="2:16" x14ac:dyDescent="0.2">
      <c r="B88" s="414"/>
      <c r="C88" s="416"/>
      <c r="D88" s="416"/>
      <c r="E88" s="416"/>
      <c r="F88" s="416"/>
      <c r="G88" s="416"/>
      <c r="H88" s="108"/>
      <c r="I88" s="108"/>
    </row>
    <row r="89" spans="2:16" x14ac:dyDescent="0.2">
      <c r="B89" s="414"/>
      <c r="C89" s="416"/>
      <c r="D89" s="416"/>
      <c r="E89" s="416"/>
      <c r="F89" s="416"/>
      <c r="G89" s="416"/>
      <c r="H89" s="108"/>
      <c r="I89" s="108"/>
    </row>
    <row r="90" spans="2:16" x14ac:dyDescent="0.2">
      <c r="B90" s="414"/>
      <c r="C90" s="416"/>
      <c r="D90" s="416"/>
      <c r="E90" s="416"/>
      <c r="F90" s="416"/>
      <c r="G90" s="416"/>
      <c r="H90" s="108"/>
      <c r="I90" s="108"/>
    </row>
    <row r="92" spans="2:16" x14ac:dyDescent="0.2">
      <c r="B92" s="411" t="s">
        <v>175</v>
      </c>
      <c r="C92" s="544"/>
      <c r="D92" s="544"/>
      <c r="E92" s="544"/>
      <c r="F92" s="366"/>
    </row>
    <row r="93" spans="2:16" x14ac:dyDescent="0.2">
      <c r="B93" s="412" t="s">
        <v>696</v>
      </c>
      <c r="C93" s="547"/>
      <c r="D93" s="547"/>
      <c r="E93" s="547"/>
      <c r="F93" s="546"/>
    </row>
    <row r="94" spans="2:16" x14ac:dyDescent="0.2">
      <c r="B94" s="412" t="s">
        <v>563</v>
      </c>
      <c r="C94" s="675" t="s">
        <v>691</v>
      </c>
      <c r="D94" s="675"/>
      <c r="E94" s="675"/>
      <c r="F94" s="676"/>
    </row>
    <row r="95" spans="2:16" ht="27.75" customHeight="1" x14ac:dyDescent="0.2">
      <c r="B95" s="412" t="s">
        <v>730</v>
      </c>
      <c r="C95" s="675" t="s">
        <v>693</v>
      </c>
      <c r="D95" s="675"/>
      <c r="E95" s="675"/>
      <c r="F95" s="676"/>
    </row>
    <row r="96" spans="2:16" x14ac:dyDescent="0.2">
      <c r="B96" s="412" t="s">
        <v>570</v>
      </c>
      <c r="C96" s="675" t="s">
        <v>694</v>
      </c>
      <c r="D96" s="675"/>
      <c r="E96" s="675"/>
      <c r="F96" s="676"/>
    </row>
    <row r="97" spans="1:6" x14ac:dyDescent="0.2">
      <c r="B97" s="413" t="s">
        <v>683</v>
      </c>
      <c r="C97" s="678" t="s">
        <v>692</v>
      </c>
      <c r="D97" s="678"/>
      <c r="E97" s="678"/>
      <c r="F97" s="679"/>
    </row>
    <row r="99" spans="1:6" x14ac:dyDescent="0.2">
      <c r="B99" s="126" t="s">
        <v>786</v>
      </c>
    </row>
    <row r="101" spans="1:6" x14ac:dyDescent="0.2">
      <c r="A101" s="126">
        <v>1</v>
      </c>
      <c r="B101" s="126" t="s">
        <v>806</v>
      </c>
    </row>
    <row r="102" spans="1:6" x14ac:dyDescent="0.2">
      <c r="B102" s="126" t="s">
        <v>803</v>
      </c>
    </row>
    <row r="104" spans="1:6" x14ac:dyDescent="0.2">
      <c r="A104" s="126">
        <v>2</v>
      </c>
      <c r="B104" s="126" t="s">
        <v>807</v>
      </c>
    </row>
    <row r="105" spans="1:6" x14ac:dyDescent="0.2">
      <c r="B105" s="126" t="s">
        <v>808</v>
      </c>
    </row>
    <row r="107" spans="1:6" x14ac:dyDescent="0.2">
      <c r="A107" s="126">
        <v>3</v>
      </c>
      <c r="B107" s="126" t="s">
        <v>788</v>
      </c>
    </row>
  </sheetData>
  <mergeCells count="30">
    <mergeCell ref="C95:F95"/>
    <mergeCell ref="C96:F96"/>
    <mergeCell ref="C97:F97"/>
    <mergeCell ref="B5:C5"/>
    <mergeCell ref="B71:G71"/>
    <mergeCell ref="B82:E82"/>
    <mergeCell ref="B84:G84"/>
    <mergeCell ref="C67:F67"/>
    <mergeCell ref="B14:I14"/>
    <mergeCell ref="C59:F59"/>
    <mergeCell ref="C60:F60"/>
    <mergeCell ref="C61:F61"/>
    <mergeCell ref="C62:F62"/>
    <mergeCell ref="C63:F63"/>
    <mergeCell ref="C64:F64"/>
    <mergeCell ref="C65:F65"/>
    <mergeCell ref="C66:F66"/>
    <mergeCell ref="C94:F94"/>
    <mergeCell ref="B2:D2"/>
    <mergeCell ref="B54:F54"/>
    <mergeCell ref="C56:F56"/>
    <mergeCell ref="C57:F57"/>
    <mergeCell ref="C58:F58"/>
    <mergeCell ref="B6:C6"/>
    <mergeCell ref="N18:O18"/>
    <mergeCell ref="L18:M18"/>
    <mergeCell ref="B8:D8"/>
    <mergeCell ref="B11:I11"/>
    <mergeCell ref="B12:I12"/>
    <mergeCell ref="G18:J18"/>
  </mergeCells>
  <phoneticPr fontId="36" type="noConversion"/>
  <pageMargins left="0.75" right="0.75" top="1" bottom="1" header="0.5" footer="0.5"/>
  <pageSetup paperSize="8" scale="83" orientation="landscape" r:id="rId1"/>
  <headerFooter alignWithMargins="0">
    <oddFooter>&amp;L&amp;D&amp;C&amp;A&amp;RPage &amp;P of &amp;N</oddFooter>
  </headerFooter>
  <rowBreaks count="1" manualBreakCount="1">
    <brk id="51" min="1"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sheetPr>
  <dimension ref="A1:Q99"/>
  <sheetViews>
    <sheetView showGridLines="0" view="pageBreakPreview" zoomScale="60" zoomScaleNormal="100" workbookViewId="0">
      <selection activeCell="E90" sqref="E90"/>
    </sheetView>
  </sheetViews>
  <sheetFormatPr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20" customWidth="1"/>
    <col min="9" max="17" width="12.7109375" style="126" customWidth="1"/>
    <col min="18" max="16384" width="9.140625" style="126"/>
  </cols>
  <sheetData>
    <row r="1" spans="2:10" ht="20.25" x14ac:dyDescent="0.2">
      <c r="B1" s="92" t="str">
        <f>Cover!E22</f>
        <v>JEN</v>
      </c>
      <c r="C1" s="93"/>
      <c r="D1" s="93"/>
      <c r="E1" s="93"/>
      <c r="F1" s="93"/>
      <c r="G1" s="93"/>
      <c r="H1" s="93"/>
      <c r="I1" s="93"/>
      <c r="J1" s="93"/>
    </row>
    <row r="2" spans="2:10" ht="20.25" x14ac:dyDescent="0.2">
      <c r="B2" s="249" t="s">
        <v>580</v>
      </c>
      <c r="C2" s="116"/>
      <c r="H2" s="126"/>
    </row>
    <row r="3" spans="2:10" ht="20.25" x14ac:dyDescent="0.2">
      <c r="B3" s="14">
        <f>Cover!E26</f>
        <v>2014</v>
      </c>
    </row>
    <row r="4" spans="2:10" ht="20.25" x14ac:dyDescent="0.2">
      <c r="B4" s="95"/>
      <c r="C4" s="144"/>
      <c r="E4" s="96" t="s">
        <v>585</v>
      </c>
      <c r="F4" s="167"/>
    </row>
    <row r="5" spans="2:10" x14ac:dyDescent="0.2">
      <c r="B5" s="714" t="s">
        <v>586</v>
      </c>
      <c r="C5" s="715"/>
      <c r="D5" s="160"/>
      <c r="E5" s="97" t="s">
        <v>295</v>
      </c>
      <c r="F5" s="98"/>
    </row>
    <row r="6" spans="2:10" ht="12.75" customHeight="1" x14ac:dyDescent="0.2">
      <c r="B6" s="716" t="s">
        <v>587</v>
      </c>
      <c r="C6" s="717"/>
      <c r="D6" s="160"/>
      <c r="E6" s="99" t="s">
        <v>588</v>
      </c>
      <c r="F6" s="99"/>
    </row>
    <row r="7" spans="2:10" ht="15" customHeight="1" x14ac:dyDescent="0.2">
      <c r="B7" s="116"/>
      <c r="C7" s="160"/>
      <c r="D7" s="101"/>
      <c r="E7" s="102"/>
      <c r="F7" s="101"/>
    </row>
    <row r="8" spans="2:10" ht="61.5" customHeight="1" x14ac:dyDescent="0.2">
      <c r="B8" s="681" t="s">
        <v>742</v>
      </c>
      <c r="C8" s="682"/>
      <c r="D8" s="683"/>
    </row>
    <row r="9" spans="2:10" ht="20.25" x14ac:dyDescent="0.2">
      <c r="B9" s="92"/>
    </row>
    <row r="10" spans="2:10" ht="15.75" x14ac:dyDescent="0.2">
      <c r="B10" s="426" t="s">
        <v>197</v>
      </c>
      <c r="C10" s="460"/>
      <c r="D10" s="460"/>
      <c r="E10" s="427"/>
      <c r="F10" s="428"/>
      <c r="G10" s="429"/>
      <c r="H10" s="429"/>
      <c r="I10" s="428"/>
      <c r="J10" s="430"/>
    </row>
    <row r="11" spans="2:10" ht="25.5" customHeight="1" x14ac:dyDescent="0.2">
      <c r="B11" s="674" t="s">
        <v>738</v>
      </c>
      <c r="C11" s="675"/>
      <c r="D11" s="675"/>
      <c r="E11" s="675"/>
      <c r="F11" s="675"/>
      <c r="G11" s="675"/>
      <c r="H11" s="675"/>
      <c r="I11" s="675"/>
      <c r="J11" s="676"/>
    </row>
    <row r="12" spans="2:10" ht="26.25" customHeight="1" x14ac:dyDescent="0.2">
      <c r="B12" s="674" t="s">
        <v>729</v>
      </c>
      <c r="C12" s="675"/>
      <c r="D12" s="675"/>
      <c r="E12" s="675"/>
      <c r="F12" s="675"/>
      <c r="G12" s="675"/>
      <c r="H12" s="675"/>
      <c r="I12" s="675"/>
      <c r="J12" s="572"/>
    </row>
    <row r="13" spans="2:10" x14ac:dyDescent="0.2">
      <c r="B13" s="575" t="s">
        <v>336</v>
      </c>
      <c r="C13" s="571"/>
      <c r="D13" s="571"/>
      <c r="E13" s="571"/>
      <c r="F13" s="571"/>
      <c r="G13" s="571"/>
      <c r="H13" s="571"/>
      <c r="I13" s="571"/>
      <c r="J13" s="572"/>
    </row>
    <row r="14" spans="2:10" s="574" customFormat="1" x14ac:dyDescent="0.2">
      <c r="B14" s="677" t="s">
        <v>740</v>
      </c>
      <c r="C14" s="701"/>
      <c r="D14" s="701"/>
      <c r="E14" s="701"/>
      <c r="F14" s="701"/>
      <c r="G14" s="701"/>
      <c r="H14" s="701"/>
      <c r="I14" s="701"/>
      <c r="J14" s="573"/>
    </row>
    <row r="15" spans="2:10" ht="20.25" x14ac:dyDescent="0.2">
      <c r="B15" s="92"/>
    </row>
    <row r="16" spans="2:10" ht="15.75" x14ac:dyDescent="0.2">
      <c r="B16" s="111" t="s">
        <v>210</v>
      </c>
      <c r="C16" s="250"/>
    </row>
    <row r="17" spans="2:17" x14ac:dyDescent="0.2">
      <c r="B17" s="110"/>
      <c r="C17" s="158"/>
      <c r="D17" s="159"/>
      <c r="E17" s="159"/>
      <c r="F17" s="123"/>
      <c r="G17" s="124"/>
      <c r="H17" s="124"/>
      <c r="I17" s="124"/>
      <c r="J17" s="124"/>
      <c r="K17" s="124"/>
      <c r="L17" s="125"/>
    </row>
    <row r="18" spans="2:17" ht="40.15" customHeight="1" x14ac:dyDescent="0.2">
      <c r="B18" s="17" t="s">
        <v>102</v>
      </c>
      <c r="C18" s="18" t="s">
        <v>101</v>
      </c>
      <c r="D18" s="19" t="s">
        <v>555</v>
      </c>
      <c r="E18" s="19" t="s">
        <v>103</v>
      </c>
      <c r="F18" s="20" t="s">
        <v>403</v>
      </c>
      <c r="G18" s="718" t="s">
        <v>236</v>
      </c>
      <c r="H18" s="719"/>
      <c r="I18" s="719"/>
      <c r="J18" s="720"/>
      <c r="K18" s="20" t="s">
        <v>107</v>
      </c>
      <c r="L18" s="669" t="s">
        <v>330</v>
      </c>
      <c r="M18" s="670"/>
      <c r="N18" s="667" t="s">
        <v>132</v>
      </c>
      <c r="O18" s="668"/>
      <c r="P18" s="20" t="s">
        <v>133</v>
      </c>
      <c r="Q18" s="113" t="s">
        <v>0</v>
      </c>
    </row>
    <row r="19" spans="2:17" ht="21.75" customHeight="1" x14ac:dyDescent="0.2">
      <c r="B19" s="17"/>
      <c r="C19" s="18"/>
      <c r="D19" s="19"/>
      <c r="E19" s="19"/>
      <c r="F19" s="20"/>
      <c r="G19" s="20" t="s">
        <v>563</v>
      </c>
      <c r="H19" s="67" t="s">
        <v>730</v>
      </c>
      <c r="I19" s="20" t="s">
        <v>570</v>
      </c>
      <c r="J19" s="20" t="s">
        <v>571</v>
      </c>
      <c r="K19" s="20"/>
      <c r="L19" s="20" t="s">
        <v>134</v>
      </c>
      <c r="M19" s="18" t="s">
        <v>324</v>
      </c>
      <c r="N19" s="21" t="s">
        <v>283</v>
      </c>
      <c r="O19" s="20" t="s">
        <v>106</v>
      </c>
      <c r="P19" s="20"/>
      <c r="Q19" s="20"/>
    </row>
    <row r="20" spans="2:17" x14ac:dyDescent="0.2">
      <c r="B20" s="245"/>
      <c r="C20" s="251" t="s">
        <v>471</v>
      </c>
      <c r="D20" s="28"/>
      <c r="E20" s="28"/>
      <c r="F20" s="28"/>
      <c r="G20" s="28"/>
      <c r="H20" s="28"/>
      <c r="I20" s="28"/>
      <c r="J20" s="28"/>
      <c r="K20" s="28"/>
      <c r="L20" s="28"/>
      <c r="M20" s="28"/>
      <c r="N20" s="28"/>
      <c r="O20" s="28"/>
      <c r="P20" s="28"/>
      <c r="Q20" s="28"/>
    </row>
    <row r="21" spans="2:17" x14ac:dyDescent="0.2">
      <c r="B21" s="414"/>
      <c r="C21" s="103" t="s">
        <v>251</v>
      </c>
      <c r="D21" s="443"/>
      <c r="E21" s="443"/>
      <c r="F21" s="443"/>
      <c r="G21" s="443"/>
      <c r="H21" s="438">
        <f>IF(Cover!$E$26=2014,((G21/Cover!$D$48)*Cover!$H$48),((G21/Cover!$D$49)*Cover!$I$49))</f>
        <v>0</v>
      </c>
      <c r="I21" s="443"/>
      <c r="J21" s="442">
        <f>IF(H21=0,1,((I21-H21)/H21)*1)</f>
        <v>1</v>
      </c>
      <c r="K21" s="443"/>
      <c r="L21" s="443"/>
      <c r="M21" s="443"/>
      <c r="N21" s="443"/>
      <c r="O21" s="443"/>
      <c r="P21" s="443"/>
      <c r="Q21" s="443"/>
    </row>
    <row r="22" spans="2:17" x14ac:dyDescent="0.2">
      <c r="B22" s="414"/>
      <c r="C22" s="103" t="s">
        <v>469</v>
      </c>
      <c r="D22" s="443"/>
      <c r="E22" s="443"/>
      <c r="F22" s="443"/>
      <c r="G22" s="443"/>
      <c r="H22" s="438">
        <f>IF(Cover!$E$26=2014,((G22/Cover!$D$48)*Cover!$H$48),((G22/Cover!$D$49)*Cover!$I$49))</f>
        <v>0</v>
      </c>
      <c r="I22" s="443"/>
      <c r="J22" s="442">
        <f>IF(H22=0,1,((I22-H22)/H22)*1)</f>
        <v>1</v>
      </c>
      <c r="K22" s="443"/>
      <c r="L22" s="443"/>
      <c r="M22" s="443"/>
      <c r="N22" s="443"/>
      <c r="O22" s="443"/>
      <c r="P22" s="443"/>
      <c r="Q22" s="443"/>
    </row>
    <row r="23" spans="2:17" x14ac:dyDescent="0.2">
      <c r="B23" s="414"/>
      <c r="C23" s="103" t="s">
        <v>468</v>
      </c>
      <c r="D23" s="443"/>
      <c r="E23" s="443"/>
      <c r="F23" s="443"/>
      <c r="G23" s="443"/>
      <c r="H23" s="438">
        <f>IF(Cover!$E$26=2014,((G23/Cover!$D$48)*Cover!$H$48),((G23/Cover!$D$49)*Cover!$I$49))</f>
        <v>0</v>
      </c>
      <c r="I23" s="443"/>
      <c r="J23" s="442">
        <f>IF(H23=0,1,((I23-H23)/H23)*1)</f>
        <v>1</v>
      </c>
      <c r="K23" s="443"/>
      <c r="L23" s="443"/>
      <c r="M23" s="443"/>
      <c r="N23" s="443"/>
      <c r="O23" s="443"/>
      <c r="P23" s="443"/>
      <c r="Q23" s="443"/>
    </row>
    <row r="24" spans="2:17" x14ac:dyDescent="0.2">
      <c r="B24" s="414"/>
      <c r="C24" s="103" t="s">
        <v>340</v>
      </c>
      <c r="D24" s="443"/>
      <c r="E24" s="443"/>
      <c r="F24" s="443"/>
      <c r="G24" s="443"/>
      <c r="H24" s="438">
        <f>IF(Cover!$E$26=2014,((G24/Cover!$D$48)*Cover!$H$48),((G24/Cover!$D$49)*Cover!$I$49))</f>
        <v>0</v>
      </c>
      <c r="I24" s="443"/>
      <c r="J24" s="442">
        <f>IF(H24=0,1,((I24-H24)/H24)*1)</f>
        <v>1</v>
      </c>
      <c r="K24" s="443"/>
      <c r="L24" s="443"/>
      <c r="M24" s="443"/>
      <c r="N24" s="443"/>
      <c r="O24" s="443"/>
      <c r="P24" s="443"/>
      <c r="Q24" s="443"/>
    </row>
    <row r="25" spans="2:17" x14ac:dyDescent="0.2">
      <c r="B25" s="414"/>
      <c r="C25" s="246" t="s">
        <v>470</v>
      </c>
      <c r="D25" s="463"/>
      <c r="E25" s="463"/>
      <c r="F25" s="463"/>
      <c r="G25" s="463"/>
      <c r="H25" s="463"/>
      <c r="I25" s="463"/>
      <c r="J25" s="463"/>
      <c r="K25" s="463"/>
      <c r="L25" s="463"/>
      <c r="M25" s="463"/>
      <c r="N25" s="463"/>
      <c r="O25" s="463"/>
      <c r="P25" s="463"/>
      <c r="Q25" s="463"/>
    </row>
    <row r="26" spans="2:17" x14ac:dyDescent="0.2">
      <c r="B26" s="414"/>
      <c r="C26" s="103" t="s">
        <v>322</v>
      </c>
      <c r="D26" s="443"/>
      <c r="E26" s="443"/>
      <c r="F26" s="443"/>
      <c r="G26" s="443"/>
      <c r="H26" s="438">
        <f>IF(Cover!$E$26=2014,((G26/Cover!$D$48)*Cover!$H$48),((G26/Cover!$D$49)*Cover!$I$49))</f>
        <v>0</v>
      </c>
      <c r="I26" s="443"/>
      <c r="J26" s="442">
        <f>IF(H26=0,1,((I26-H26)/H26)*1)</f>
        <v>1</v>
      </c>
      <c r="K26" s="443"/>
      <c r="L26" s="443"/>
      <c r="M26" s="443"/>
      <c r="N26" s="443"/>
      <c r="O26" s="443"/>
      <c r="P26" s="443"/>
      <c r="Q26" s="443"/>
    </row>
    <row r="27" spans="2:17" x14ac:dyDescent="0.2">
      <c r="B27" s="414"/>
      <c r="C27" s="252" t="s">
        <v>149</v>
      </c>
      <c r="D27" s="443"/>
      <c r="E27" s="443"/>
      <c r="F27" s="443"/>
      <c r="G27" s="443"/>
      <c r="H27" s="438">
        <f>IF(Cover!$E$26=2014,((G27/Cover!$D$48)*Cover!$H$48),((G27/Cover!$D$49)*Cover!$I$49))</f>
        <v>0</v>
      </c>
      <c r="I27" s="443"/>
      <c r="J27" s="442">
        <f>IF(H27=0,1,((I27-H27)/H27)*1)</f>
        <v>1</v>
      </c>
      <c r="K27" s="443"/>
      <c r="L27" s="443"/>
      <c r="M27" s="443"/>
      <c r="N27" s="443"/>
      <c r="O27" s="443"/>
      <c r="P27" s="443"/>
      <c r="Q27" s="443"/>
    </row>
    <row r="28" spans="2:17" x14ac:dyDescent="0.2">
      <c r="B28" s="414"/>
      <c r="C28" s="104" t="s">
        <v>467</v>
      </c>
      <c r="D28" s="443"/>
      <c r="E28" s="443"/>
      <c r="F28" s="443"/>
      <c r="G28" s="443"/>
      <c r="H28" s="438">
        <f>IF(Cover!$E$26=2014,((G28/Cover!$D$48)*Cover!$H$48),((G28/Cover!$D$49)*Cover!$I$49))</f>
        <v>0</v>
      </c>
      <c r="I28" s="443"/>
      <c r="J28" s="442">
        <f>IF(H28=0,1,((I28-H28)/H28)*1)</f>
        <v>1</v>
      </c>
      <c r="K28" s="443"/>
      <c r="L28" s="443"/>
      <c r="M28" s="443"/>
      <c r="N28" s="443"/>
      <c r="O28" s="443"/>
      <c r="P28" s="443"/>
      <c r="Q28" s="443"/>
    </row>
    <row r="29" spans="2:17" x14ac:dyDescent="0.2">
      <c r="B29" s="414"/>
      <c r="C29" s="189" t="s">
        <v>99</v>
      </c>
      <c r="D29" s="407">
        <f t="shared" ref="D29:Q29" si="0">SUM(D21:D28)</f>
        <v>0</v>
      </c>
      <c r="E29" s="407">
        <f t="shared" si="0"/>
        <v>0</v>
      </c>
      <c r="F29" s="407">
        <f t="shared" si="0"/>
        <v>0</v>
      </c>
      <c r="G29" s="407">
        <f t="shared" si="0"/>
        <v>0</v>
      </c>
      <c r="H29" s="407">
        <f>SUM(H21:H28)</f>
        <v>0</v>
      </c>
      <c r="I29" s="407">
        <f t="shared" si="0"/>
        <v>0</v>
      </c>
      <c r="J29" s="442">
        <f>IF(H29=0,1,((I29-H29)/H29)*1)</f>
        <v>1</v>
      </c>
      <c r="K29" s="407">
        <f t="shared" si="0"/>
        <v>0</v>
      </c>
      <c r="L29" s="407">
        <f>SUM(L21:L28)</f>
        <v>0</v>
      </c>
      <c r="M29" s="407">
        <f t="shared" si="0"/>
        <v>0</v>
      </c>
      <c r="N29" s="407">
        <f t="shared" si="0"/>
        <v>0</v>
      </c>
      <c r="O29" s="407">
        <f t="shared" si="0"/>
        <v>0</v>
      </c>
      <c r="P29" s="407">
        <f t="shared" si="0"/>
        <v>0</v>
      </c>
      <c r="Q29" s="407">
        <f t="shared" si="0"/>
        <v>0</v>
      </c>
    </row>
    <row r="30" spans="2:17" x14ac:dyDescent="0.2">
      <c r="B30" s="414"/>
      <c r="C30" s="246" t="s">
        <v>252</v>
      </c>
      <c r="D30" s="463"/>
      <c r="E30" s="463"/>
      <c r="F30" s="463"/>
      <c r="G30" s="463"/>
      <c r="H30" s="463"/>
      <c r="I30" s="463"/>
      <c r="J30" s="463"/>
      <c r="K30" s="463"/>
      <c r="L30" s="463"/>
      <c r="M30" s="463"/>
      <c r="N30" s="463"/>
      <c r="O30" s="463"/>
      <c r="P30" s="463"/>
      <c r="Q30" s="463"/>
    </row>
    <row r="31" spans="2:17" x14ac:dyDescent="0.2">
      <c r="B31" s="414"/>
      <c r="C31" s="103" t="s">
        <v>320</v>
      </c>
      <c r="D31" s="443"/>
      <c r="E31" s="443"/>
      <c r="F31" s="443"/>
      <c r="G31" s="443"/>
      <c r="H31" s="438">
        <f>IF(Cover!$E$26=2014,((G31/Cover!$D$48)*Cover!$H$48),((G31/Cover!$D$49)*Cover!$I$49))</f>
        <v>0</v>
      </c>
      <c r="I31" s="443"/>
      <c r="J31" s="442">
        <f t="shared" ref="J31:J49" si="1">IF(H31=0,1,((I31-H31)/H31)*1)</f>
        <v>1</v>
      </c>
      <c r="K31" s="443"/>
      <c r="L31" s="443"/>
      <c r="M31" s="443"/>
      <c r="N31" s="443"/>
      <c r="O31" s="443"/>
      <c r="P31" s="443"/>
      <c r="Q31" s="443"/>
    </row>
    <row r="32" spans="2:17" x14ac:dyDescent="0.2">
      <c r="B32" s="414"/>
      <c r="C32" s="103" t="s">
        <v>253</v>
      </c>
      <c r="D32" s="443"/>
      <c r="E32" s="443"/>
      <c r="F32" s="443"/>
      <c r="G32" s="443"/>
      <c r="H32" s="438">
        <f>IF(Cover!$E$26=2014,((G32/Cover!$D$48)*Cover!$H$48),((G32/Cover!$D$49)*Cover!$I$49))</f>
        <v>0</v>
      </c>
      <c r="I32" s="443"/>
      <c r="J32" s="442">
        <f t="shared" si="1"/>
        <v>1</v>
      </c>
      <c r="K32" s="443"/>
      <c r="L32" s="443"/>
      <c r="M32" s="443"/>
      <c r="N32" s="443"/>
      <c r="O32" s="443"/>
      <c r="P32" s="443"/>
      <c r="Q32" s="443"/>
    </row>
    <row r="33" spans="2:17" x14ac:dyDescent="0.2">
      <c r="B33" s="414"/>
      <c r="C33" s="103" t="s">
        <v>254</v>
      </c>
      <c r="D33" s="443"/>
      <c r="E33" s="443"/>
      <c r="F33" s="443"/>
      <c r="G33" s="443"/>
      <c r="H33" s="438">
        <f>IF(Cover!$E$26=2014,((G33/Cover!$D$48)*Cover!$H$48),((G33/Cover!$D$49)*Cover!$I$49))</f>
        <v>0</v>
      </c>
      <c r="I33" s="443"/>
      <c r="J33" s="442">
        <f t="shared" si="1"/>
        <v>1</v>
      </c>
      <c r="K33" s="443"/>
      <c r="L33" s="443"/>
      <c r="M33" s="443"/>
      <c r="N33" s="443"/>
      <c r="O33" s="443"/>
      <c r="P33" s="443"/>
      <c r="Q33" s="443"/>
    </row>
    <row r="34" spans="2:17" x14ac:dyDescent="0.2">
      <c r="B34" s="414"/>
      <c r="C34" s="103" t="s">
        <v>255</v>
      </c>
      <c r="D34" s="443"/>
      <c r="E34" s="443"/>
      <c r="F34" s="443"/>
      <c r="G34" s="443"/>
      <c r="H34" s="438">
        <f>IF(Cover!$E$26=2014,((G34/Cover!$D$48)*Cover!$H$48),((G34/Cover!$D$49)*Cover!$I$49))</f>
        <v>0</v>
      </c>
      <c r="I34" s="443"/>
      <c r="J34" s="442">
        <f t="shared" si="1"/>
        <v>1</v>
      </c>
      <c r="K34" s="443"/>
      <c r="L34" s="443"/>
      <c r="M34" s="443"/>
      <c r="N34" s="443"/>
      <c r="O34" s="443"/>
      <c r="P34" s="443"/>
      <c r="Q34" s="443"/>
    </row>
    <row r="35" spans="2:17" x14ac:dyDescent="0.2">
      <c r="B35" s="414"/>
      <c r="C35" s="103" t="s">
        <v>118</v>
      </c>
      <c r="D35" s="443"/>
      <c r="E35" s="443"/>
      <c r="F35" s="443"/>
      <c r="G35" s="443"/>
      <c r="H35" s="438">
        <f>IF(Cover!$E$26=2014,((G35/Cover!$D$48)*Cover!$H$48),((G35/Cover!$D$49)*Cover!$I$49))</f>
        <v>0</v>
      </c>
      <c r="I35" s="443"/>
      <c r="J35" s="442">
        <f t="shared" si="1"/>
        <v>1</v>
      </c>
      <c r="K35" s="443"/>
      <c r="L35" s="443"/>
      <c r="M35" s="443"/>
      <c r="N35" s="443"/>
      <c r="O35" s="443"/>
      <c r="P35" s="443"/>
      <c r="Q35" s="443"/>
    </row>
    <row r="36" spans="2:17" x14ac:dyDescent="0.2">
      <c r="B36" s="414"/>
      <c r="C36" s="103" t="s">
        <v>152</v>
      </c>
      <c r="D36" s="443"/>
      <c r="E36" s="443"/>
      <c r="F36" s="443"/>
      <c r="G36" s="443"/>
      <c r="H36" s="438">
        <f>IF(Cover!$E$26=2014,((G36/Cover!$D$48)*Cover!$H$48),((G36/Cover!$D$49)*Cover!$I$49))</f>
        <v>0</v>
      </c>
      <c r="I36" s="443"/>
      <c r="J36" s="442">
        <f t="shared" si="1"/>
        <v>1</v>
      </c>
      <c r="K36" s="443"/>
      <c r="L36" s="443"/>
      <c r="M36" s="443"/>
      <c r="N36" s="443"/>
      <c r="O36" s="443"/>
      <c r="P36" s="443"/>
      <c r="Q36" s="443"/>
    </row>
    <row r="37" spans="2:17" x14ac:dyDescent="0.2">
      <c r="B37" s="414"/>
      <c r="C37" s="103" t="s">
        <v>327</v>
      </c>
      <c r="D37" s="443"/>
      <c r="E37" s="443"/>
      <c r="F37" s="443"/>
      <c r="G37" s="443"/>
      <c r="H37" s="438">
        <f>IF(Cover!$E$26=2014,((G37/Cover!$D$48)*Cover!$H$48),((G37/Cover!$D$49)*Cover!$I$49))</f>
        <v>0</v>
      </c>
      <c r="I37" s="443"/>
      <c r="J37" s="442">
        <f t="shared" si="1"/>
        <v>1</v>
      </c>
      <c r="K37" s="443"/>
      <c r="L37" s="443"/>
      <c r="M37" s="443"/>
      <c r="N37" s="443"/>
      <c r="O37" s="443"/>
      <c r="P37" s="443"/>
      <c r="Q37" s="443"/>
    </row>
    <row r="38" spans="2:17" x14ac:dyDescent="0.2">
      <c r="B38" s="414"/>
      <c r="C38" s="103" t="s">
        <v>97</v>
      </c>
      <c r="D38" s="443"/>
      <c r="E38" s="443"/>
      <c r="F38" s="443"/>
      <c r="G38" s="443"/>
      <c r="H38" s="438">
        <f>IF(Cover!$E$26=2014,((G38/Cover!$D$48)*Cover!$H$48),((G38/Cover!$D$49)*Cover!$I$49))</f>
        <v>0</v>
      </c>
      <c r="I38" s="443"/>
      <c r="J38" s="442">
        <f t="shared" si="1"/>
        <v>1</v>
      </c>
      <c r="K38" s="443"/>
      <c r="L38" s="443"/>
      <c r="M38" s="443"/>
      <c r="N38" s="443"/>
      <c r="O38" s="443"/>
      <c r="P38" s="443"/>
      <c r="Q38" s="443"/>
    </row>
    <row r="39" spans="2:17" x14ac:dyDescent="0.2">
      <c r="B39" s="414"/>
      <c r="C39" s="103" t="s">
        <v>79</v>
      </c>
      <c r="D39" s="443"/>
      <c r="E39" s="443"/>
      <c r="F39" s="443"/>
      <c r="G39" s="443"/>
      <c r="H39" s="438">
        <f>IF(Cover!$E$26=2014,((G39/Cover!$D$48)*Cover!$H$48),((G39/Cover!$D$49)*Cover!$I$49))</f>
        <v>0</v>
      </c>
      <c r="I39" s="443"/>
      <c r="J39" s="442">
        <f t="shared" si="1"/>
        <v>1</v>
      </c>
      <c r="K39" s="443"/>
      <c r="L39" s="443"/>
      <c r="M39" s="443"/>
      <c r="N39" s="443"/>
      <c r="O39" s="443"/>
      <c r="P39" s="443"/>
      <c r="Q39" s="443"/>
    </row>
    <row r="40" spans="2:17" x14ac:dyDescent="0.2">
      <c r="B40" s="414"/>
      <c r="C40" s="103" t="s">
        <v>188</v>
      </c>
      <c r="D40" s="443"/>
      <c r="E40" s="443"/>
      <c r="F40" s="443"/>
      <c r="G40" s="443"/>
      <c r="H40" s="438">
        <f>IF(Cover!$E$26=2014,((G40/Cover!$D$48)*Cover!$H$48),((G40/Cover!$D$49)*Cover!$I$49))</f>
        <v>0</v>
      </c>
      <c r="I40" s="443"/>
      <c r="J40" s="442">
        <f t="shared" si="1"/>
        <v>1</v>
      </c>
      <c r="K40" s="443"/>
      <c r="L40" s="443"/>
      <c r="M40" s="443"/>
      <c r="N40" s="443"/>
      <c r="O40" s="443"/>
      <c r="P40" s="443"/>
      <c r="Q40" s="443"/>
    </row>
    <row r="41" spans="2:17" x14ac:dyDescent="0.2">
      <c r="B41" s="414"/>
      <c r="C41" s="103" t="s">
        <v>73</v>
      </c>
      <c r="D41" s="443"/>
      <c r="E41" s="443"/>
      <c r="F41" s="443"/>
      <c r="G41" s="443"/>
      <c r="H41" s="438">
        <f>IF(Cover!$E$26=2014,((G41/Cover!$D$48)*Cover!$H$48),((G41/Cover!$D$49)*Cover!$I$49))</f>
        <v>0</v>
      </c>
      <c r="I41" s="443"/>
      <c r="J41" s="442">
        <f t="shared" si="1"/>
        <v>1</v>
      </c>
      <c r="K41" s="443"/>
      <c r="L41" s="443"/>
      <c r="M41" s="443"/>
      <c r="N41" s="443"/>
      <c r="O41" s="443"/>
      <c r="P41" s="443"/>
      <c r="Q41" s="443"/>
    </row>
    <row r="42" spans="2:17" x14ac:dyDescent="0.2">
      <c r="B42" s="414"/>
      <c r="C42" s="103" t="s">
        <v>483</v>
      </c>
      <c r="D42" s="443"/>
      <c r="E42" s="443"/>
      <c r="F42" s="443"/>
      <c r="G42" s="443"/>
      <c r="H42" s="438">
        <f>IF(Cover!$E$26=2014,((G42/Cover!$D$48)*Cover!$H$48),((G42/Cover!$D$49)*Cover!$I$49))</f>
        <v>0</v>
      </c>
      <c r="I42" s="443"/>
      <c r="J42" s="442">
        <f t="shared" si="1"/>
        <v>1</v>
      </c>
      <c r="K42" s="443"/>
      <c r="L42" s="443"/>
      <c r="M42" s="443"/>
      <c r="N42" s="443"/>
      <c r="O42" s="443"/>
      <c r="P42" s="443"/>
      <c r="Q42" s="443"/>
    </row>
    <row r="43" spans="2:17" x14ac:dyDescent="0.2">
      <c r="B43" s="414"/>
      <c r="C43" s="103" t="s">
        <v>107</v>
      </c>
      <c r="D43" s="443"/>
      <c r="E43" s="443"/>
      <c r="F43" s="443"/>
      <c r="G43" s="443"/>
      <c r="H43" s="438">
        <f>IF(Cover!$E$26=2014,((G43/Cover!$D$48)*Cover!$H$48),((G43/Cover!$D$49)*Cover!$I$49))</f>
        <v>0</v>
      </c>
      <c r="I43" s="443"/>
      <c r="J43" s="442">
        <f t="shared" si="1"/>
        <v>1</v>
      </c>
      <c r="K43" s="443"/>
      <c r="L43" s="443"/>
      <c r="M43" s="443"/>
      <c r="N43" s="443"/>
      <c r="O43" s="443"/>
      <c r="P43" s="443"/>
      <c r="Q43" s="443"/>
    </row>
    <row r="44" spans="2:17" x14ac:dyDescent="0.2">
      <c r="B44" s="414"/>
      <c r="C44" s="103" t="s">
        <v>115</v>
      </c>
      <c r="D44" s="443"/>
      <c r="E44" s="443"/>
      <c r="F44" s="443"/>
      <c r="G44" s="443"/>
      <c r="H44" s="438">
        <f>IF(Cover!$E$26=2014,((G44/Cover!$D$48)*Cover!$H$48),((G44/Cover!$D$49)*Cover!$I$49))</f>
        <v>0</v>
      </c>
      <c r="I44" s="443"/>
      <c r="J44" s="442">
        <f t="shared" si="1"/>
        <v>1</v>
      </c>
      <c r="K44" s="443"/>
      <c r="L44" s="443"/>
      <c r="M44" s="443"/>
      <c r="N44" s="443"/>
      <c r="O44" s="443"/>
      <c r="P44" s="443"/>
      <c r="Q44" s="443"/>
    </row>
    <row r="45" spans="2:17" x14ac:dyDescent="0.2">
      <c r="B45" s="414"/>
      <c r="C45" s="32" t="s">
        <v>119</v>
      </c>
      <c r="D45" s="443"/>
      <c r="E45" s="443"/>
      <c r="F45" s="443"/>
      <c r="G45" s="443"/>
      <c r="H45" s="438">
        <f>IF(Cover!$E$26=2014,((G45/Cover!$D$48)*Cover!$H$48),((G45/Cover!$D$49)*Cover!$I$49))</f>
        <v>0</v>
      </c>
      <c r="I45" s="443"/>
      <c r="J45" s="442">
        <f t="shared" si="1"/>
        <v>1</v>
      </c>
      <c r="K45" s="443"/>
      <c r="L45" s="443"/>
      <c r="M45" s="443"/>
      <c r="N45" s="443"/>
      <c r="O45" s="443"/>
      <c r="P45" s="443"/>
      <c r="Q45" s="443"/>
    </row>
    <row r="46" spans="2:17" x14ac:dyDescent="0.2">
      <c r="B46" s="414"/>
      <c r="C46" s="32" t="s">
        <v>98</v>
      </c>
      <c r="D46" s="443"/>
      <c r="E46" s="443"/>
      <c r="F46" s="443"/>
      <c r="G46" s="443"/>
      <c r="H46" s="438">
        <f>IF(Cover!$E$26=2014,((G46/Cover!$D$48)*Cover!$H$48),((G46/Cover!$D$49)*Cover!$I$49))</f>
        <v>0</v>
      </c>
      <c r="I46" s="443"/>
      <c r="J46" s="442">
        <f t="shared" si="1"/>
        <v>1</v>
      </c>
      <c r="K46" s="443"/>
      <c r="L46" s="443"/>
      <c r="M46" s="443"/>
      <c r="N46" s="443"/>
      <c r="O46" s="443"/>
      <c r="P46" s="443"/>
      <c r="Q46" s="443"/>
    </row>
    <row r="47" spans="2:17" x14ac:dyDescent="0.2">
      <c r="B47" s="414"/>
      <c r="C47" s="36" t="s">
        <v>162</v>
      </c>
      <c r="D47" s="456">
        <f t="shared" ref="D47:Q47" si="2">SUM(D31:D46)</f>
        <v>0</v>
      </c>
      <c r="E47" s="456">
        <f t="shared" si="2"/>
        <v>0</v>
      </c>
      <c r="F47" s="456">
        <f>SUM(F31:F46)</f>
        <v>0</v>
      </c>
      <c r="G47" s="456">
        <f t="shared" si="2"/>
        <v>0</v>
      </c>
      <c r="H47" s="456">
        <f t="shared" ref="H47" si="3">SUM(H31:H46)</f>
        <v>0</v>
      </c>
      <c r="I47" s="456">
        <f t="shared" ref="I47" si="4">SUM(I31:I46)</f>
        <v>0</v>
      </c>
      <c r="J47" s="442">
        <f t="shared" si="1"/>
        <v>1</v>
      </c>
      <c r="K47" s="456">
        <f>SUM(K31:K46)</f>
        <v>0</v>
      </c>
      <c r="L47" s="456">
        <f t="shared" si="2"/>
        <v>0</v>
      </c>
      <c r="M47" s="456">
        <f t="shared" si="2"/>
        <v>0</v>
      </c>
      <c r="N47" s="456">
        <f t="shared" si="2"/>
        <v>0</v>
      </c>
      <c r="O47" s="456">
        <f t="shared" si="2"/>
        <v>0</v>
      </c>
      <c r="P47" s="456">
        <f t="shared" si="2"/>
        <v>0</v>
      </c>
      <c r="Q47" s="456">
        <f t="shared" si="2"/>
        <v>0</v>
      </c>
    </row>
    <row r="48" spans="2:17" x14ac:dyDescent="0.2">
      <c r="B48" s="414"/>
      <c r="C48" s="32" t="s">
        <v>163</v>
      </c>
      <c r="D48" s="454"/>
      <c r="E48" s="454"/>
      <c r="F48" s="454"/>
      <c r="G48" s="454"/>
      <c r="H48" s="438">
        <f>IF(Cover!$E$26=2014,((G48/Cover!$D$48)*Cover!$H$48),((G48/Cover!$D$49)*Cover!$I$49))</f>
        <v>0</v>
      </c>
      <c r="I48" s="454"/>
      <c r="J48" s="442">
        <f t="shared" si="1"/>
        <v>1</v>
      </c>
      <c r="K48" s="454"/>
      <c r="L48" s="454"/>
      <c r="M48" s="454"/>
      <c r="N48" s="454"/>
      <c r="O48" s="454"/>
      <c r="P48" s="443"/>
      <c r="Q48" s="443"/>
    </row>
    <row r="49" spans="2:17" x14ac:dyDescent="0.2">
      <c r="B49" s="414"/>
      <c r="C49" s="36" t="s">
        <v>99</v>
      </c>
      <c r="D49" s="456">
        <f>SUM(D29, D47:D48)</f>
        <v>0</v>
      </c>
      <c r="E49" s="456">
        <f>SUM(E29, E47:E48)</f>
        <v>0</v>
      </c>
      <c r="F49" s="456">
        <f>SUM(F29, F47:F48)</f>
        <v>0</v>
      </c>
      <c r="G49" s="456">
        <f>SUM(G29, G47:G48)</f>
        <v>0</v>
      </c>
      <c r="H49" s="456">
        <f t="shared" ref="H49" si="5">SUM(H29, H47:H48)</f>
        <v>0</v>
      </c>
      <c r="I49" s="456">
        <f>SUM(I29, I47:I48)</f>
        <v>0</v>
      </c>
      <c r="J49" s="442">
        <f t="shared" si="1"/>
        <v>1</v>
      </c>
      <c r="K49" s="456">
        <f>SUM(K29, K47:K48)</f>
        <v>0</v>
      </c>
      <c r="L49" s="456">
        <f t="shared" ref="L49:Q49" si="6">SUM(L29, L47:L48)</f>
        <v>0</v>
      </c>
      <c r="M49" s="456">
        <f t="shared" si="6"/>
        <v>0</v>
      </c>
      <c r="N49" s="456">
        <f t="shared" si="6"/>
        <v>0</v>
      </c>
      <c r="O49" s="456">
        <f t="shared" si="6"/>
        <v>0</v>
      </c>
      <c r="P49" s="456">
        <f t="shared" si="6"/>
        <v>0</v>
      </c>
      <c r="Q49" s="456">
        <f t="shared" si="6"/>
        <v>0</v>
      </c>
    </row>
    <row r="51" spans="2:17" ht="15.75" x14ac:dyDescent="0.2">
      <c r="B51" s="248" t="s">
        <v>572</v>
      </c>
      <c r="C51" s="168"/>
      <c r="D51" s="144"/>
      <c r="E51" s="144"/>
      <c r="F51" s="144"/>
      <c r="G51" s="144"/>
      <c r="H51" s="144"/>
      <c r="I51" s="144"/>
      <c r="J51" s="144"/>
    </row>
    <row r="52" spans="2:17" ht="15.75" x14ac:dyDescent="0.2">
      <c r="B52" s="247"/>
      <c r="C52" s="144"/>
      <c r="D52" s="144"/>
      <c r="E52" s="144"/>
      <c r="F52" s="144"/>
      <c r="G52" s="144"/>
      <c r="H52" s="144"/>
      <c r="I52" s="144"/>
      <c r="J52" s="144"/>
    </row>
    <row r="53" spans="2:17" ht="25.5" customHeight="1" x14ac:dyDescent="0.2">
      <c r="B53" s="681" t="s">
        <v>743</v>
      </c>
      <c r="C53" s="682"/>
      <c r="D53" s="682"/>
      <c r="E53" s="682"/>
      <c r="F53" s="683"/>
      <c r="G53" s="144"/>
      <c r="H53" s="144"/>
      <c r="I53" s="144"/>
      <c r="J53" s="144"/>
    </row>
    <row r="55" spans="2:17" x14ac:dyDescent="0.2">
      <c r="B55" s="107" t="s">
        <v>39</v>
      </c>
      <c r="C55" s="731" t="s">
        <v>569</v>
      </c>
      <c r="D55" s="732"/>
      <c r="E55" s="732"/>
      <c r="F55" s="733"/>
      <c r="G55" s="144"/>
      <c r="H55" s="144"/>
      <c r="I55" s="144"/>
      <c r="J55" s="144"/>
    </row>
    <row r="56" spans="2:17" x14ac:dyDescent="0.2">
      <c r="B56" s="457"/>
      <c r="C56" s="734"/>
      <c r="D56" s="735"/>
      <c r="E56" s="735"/>
      <c r="F56" s="736"/>
      <c r="G56" s="144"/>
      <c r="H56" s="144"/>
      <c r="I56" s="144"/>
      <c r="J56" s="144"/>
    </row>
    <row r="57" spans="2:17" x14ac:dyDescent="0.2">
      <c r="B57" s="457"/>
      <c r="C57" s="734"/>
      <c r="D57" s="735"/>
      <c r="E57" s="735"/>
      <c r="F57" s="736"/>
      <c r="G57" s="144"/>
      <c r="H57" s="144"/>
      <c r="I57" s="144"/>
      <c r="J57" s="144"/>
    </row>
    <row r="58" spans="2:17" x14ac:dyDescent="0.2">
      <c r="B58" s="457"/>
      <c r="C58" s="734"/>
      <c r="D58" s="735"/>
      <c r="E58" s="735"/>
      <c r="F58" s="736"/>
      <c r="G58" s="144"/>
      <c r="H58" s="144"/>
      <c r="I58" s="144"/>
      <c r="J58" s="144"/>
    </row>
    <row r="60" spans="2:17" ht="15.75" x14ac:dyDescent="0.2">
      <c r="B60" s="111" t="s">
        <v>573</v>
      </c>
    </row>
    <row r="61" spans="2:17" ht="15.75" x14ac:dyDescent="0.2">
      <c r="B61" s="111"/>
    </row>
    <row r="62" spans="2:17" ht="29.25" customHeight="1" x14ac:dyDescent="0.2">
      <c r="B62" s="711" t="s">
        <v>574</v>
      </c>
      <c r="C62" s="712"/>
      <c r="D62" s="712"/>
      <c r="E62" s="712"/>
      <c r="F62" s="712"/>
      <c r="G62" s="713"/>
      <c r="H62" s="126"/>
    </row>
    <row r="63" spans="2:17" x14ac:dyDescent="0.2">
      <c r="H63" s="126"/>
    </row>
    <row r="64" spans="2:17" ht="51" x14ac:dyDescent="0.2">
      <c r="B64" s="17" t="s">
        <v>314</v>
      </c>
      <c r="C64" s="18" t="s">
        <v>101</v>
      </c>
      <c r="D64" s="19" t="s">
        <v>555</v>
      </c>
      <c r="E64" s="19" t="s">
        <v>103</v>
      </c>
      <c r="F64" s="20" t="s">
        <v>403</v>
      </c>
      <c r="G64" s="20" t="s">
        <v>236</v>
      </c>
      <c r="H64" s="126"/>
    </row>
    <row r="65" spans="2:16" x14ac:dyDescent="0.2">
      <c r="B65" s="414"/>
      <c r="C65" s="416"/>
      <c r="D65" s="416"/>
      <c r="E65" s="416"/>
      <c r="F65" s="416"/>
      <c r="G65" s="416"/>
      <c r="H65" s="126"/>
    </row>
    <row r="66" spans="2:16" x14ac:dyDescent="0.2">
      <c r="B66" s="414"/>
      <c r="C66" s="416"/>
      <c r="D66" s="416"/>
      <c r="E66" s="416"/>
      <c r="F66" s="416"/>
      <c r="G66" s="416"/>
      <c r="H66" s="126"/>
    </row>
    <row r="67" spans="2:16" x14ac:dyDescent="0.2">
      <c r="B67" s="414"/>
      <c r="C67" s="416"/>
      <c r="D67" s="416"/>
      <c r="E67" s="416"/>
      <c r="F67" s="416"/>
      <c r="G67" s="416"/>
      <c r="H67" s="126"/>
    </row>
    <row r="68" spans="2:16" x14ac:dyDescent="0.2">
      <c r="B68" s="414"/>
      <c r="C68" s="416"/>
      <c r="D68" s="416"/>
      <c r="E68" s="416"/>
      <c r="F68" s="416"/>
      <c r="G68" s="416"/>
      <c r="H68" s="126"/>
    </row>
    <row r="69" spans="2:16" x14ac:dyDescent="0.2">
      <c r="B69" s="414"/>
      <c r="C69" s="416"/>
      <c r="D69" s="416"/>
      <c r="E69" s="416"/>
      <c r="F69" s="416"/>
      <c r="G69" s="416"/>
      <c r="H69" s="126"/>
    </row>
    <row r="70" spans="2:16" x14ac:dyDescent="0.2">
      <c r="B70" s="414"/>
      <c r="C70" s="416"/>
      <c r="D70" s="416"/>
      <c r="E70" s="416"/>
      <c r="F70" s="416"/>
      <c r="G70" s="416"/>
      <c r="H70" s="126"/>
    </row>
    <row r="71" spans="2:16" x14ac:dyDescent="0.2">
      <c r="H71" s="126"/>
    </row>
    <row r="72" spans="2:16" x14ac:dyDescent="0.2">
      <c r="H72" s="126"/>
    </row>
    <row r="73" spans="2:16" ht="15.75" x14ac:dyDescent="0.2">
      <c r="B73" s="248" t="s">
        <v>575</v>
      </c>
      <c r="C73" s="169"/>
      <c r="D73" s="169"/>
      <c r="E73" s="169"/>
      <c r="F73" s="169"/>
      <c r="G73" s="169"/>
      <c r="H73" s="126"/>
    </row>
    <row r="74" spans="2:16" ht="15" x14ac:dyDescent="0.2">
      <c r="C74" s="169"/>
      <c r="D74" s="169"/>
      <c r="E74" s="169"/>
      <c r="F74" s="169"/>
      <c r="G74" s="169"/>
      <c r="H74" s="126"/>
    </row>
    <row r="75" spans="2:16" s="154" customFormat="1" ht="27" customHeight="1" x14ac:dyDescent="0.2">
      <c r="B75" s="711" t="s">
        <v>652</v>
      </c>
      <c r="C75" s="712"/>
      <c r="D75" s="712"/>
      <c r="E75" s="712"/>
      <c r="F75" s="712"/>
      <c r="G75" s="713"/>
      <c r="H75" s="253"/>
      <c r="I75" s="253"/>
      <c r="J75" s="169"/>
      <c r="K75" s="169"/>
      <c r="L75" s="169"/>
      <c r="M75" s="169"/>
      <c r="N75" s="169"/>
      <c r="O75" s="169"/>
      <c r="P75" s="169"/>
    </row>
    <row r="76" spans="2:16" s="154" customFormat="1" ht="15.75" x14ac:dyDescent="0.2">
      <c r="B76" s="248"/>
      <c r="C76" s="169"/>
      <c r="D76" s="169"/>
      <c r="E76" s="169"/>
      <c r="F76" s="169"/>
      <c r="G76" s="169"/>
      <c r="H76" s="170"/>
      <c r="I76" s="170"/>
      <c r="J76" s="169"/>
      <c r="K76" s="169"/>
      <c r="L76" s="169"/>
      <c r="M76" s="169"/>
      <c r="N76" s="169"/>
      <c r="O76" s="169"/>
      <c r="P76" s="169"/>
    </row>
    <row r="77" spans="2:16" ht="51" x14ac:dyDescent="0.2">
      <c r="B77" s="17" t="s">
        <v>314</v>
      </c>
      <c r="C77" s="18" t="s">
        <v>101</v>
      </c>
      <c r="D77" s="19" t="s">
        <v>555</v>
      </c>
      <c r="E77" s="19" t="s">
        <v>103</v>
      </c>
      <c r="F77" s="20" t="s">
        <v>403</v>
      </c>
      <c r="G77" s="20" t="s">
        <v>236</v>
      </c>
      <c r="H77" s="126"/>
    </row>
    <row r="78" spans="2:16" x14ac:dyDescent="0.2">
      <c r="B78" s="414"/>
      <c r="C78" s="416"/>
      <c r="D78" s="416"/>
      <c r="E78" s="416"/>
      <c r="F78" s="416"/>
      <c r="G78" s="416"/>
      <c r="H78" s="126"/>
    </row>
    <row r="79" spans="2:16" x14ac:dyDescent="0.2">
      <c r="B79" s="414"/>
      <c r="C79" s="416"/>
      <c r="D79" s="416"/>
      <c r="E79" s="416"/>
      <c r="F79" s="416"/>
      <c r="G79" s="416"/>
      <c r="H79" s="126"/>
    </row>
    <row r="80" spans="2:16" x14ac:dyDescent="0.2">
      <c r="B80" s="414"/>
      <c r="C80" s="416"/>
      <c r="D80" s="416"/>
      <c r="E80" s="416"/>
      <c r="F80" s="416"/>
      <c r="G80" s="416"/>
      <c r="H80" s="126"/>
    </row>
    <row r="81" spans="1:8" x14ac:dyDescent="0.2">
      <c r="B81" s="414"/>
      <c r="C81" s="416"/>
      <c r="D81" s="416"/>
      <c r="E81" s="416"/>
      <c r="F81" s="416"/>
      <c r="G81" s="416"/>
      <c r="H81" s="126"/>
    </row>
    <row r="82" spans="1:8" x14ac:dyDescent="0.2">
      <c r="B82" s="414"/>
      <c r="C82" s="416"/>
      <c r="D82" s="416"/>
      <c r="E82" s="416"/>
      <c r="F82" s="416"/>
      <c r="G82" s="416"/>
      <c r="H82" s="126"/>
    </row>
    <row r="83" spans="1:8" x14ac:dyDescent="0.2">
      <c r="B83" s="414"/>
      <c r="C83" s="416"/>
      <c r="D83" s="416"/>
      <c r="E83" s="416"/>
      <c r="F83" s="416"/>
      <c r="G83" s="416"/>
      <c r="H83" s="126"/>
    </row>
    <row r="85" spans="1:8" s="154" customFormat="1" x14ac:dyDescent="0.2">
      <c r="B85" s="411" t="s">
        <v>175</v>
      </c>
      <c r="C85" s="365"/>
      <c r="D85" s="365"/>
      <c r="E85" s="366"/>
      <c r="H85" s="520"/>
    </row>
    <row r="86" spans="1:8" s="154" customFormat="1" x14ac:dyDescent="0.2">
      <c r="B86" s="412" t="s">
        <v>513</v>
      </c>
      <c r="C86" s="444"/>
      <c r="D86" s="444"/>
      <c r="E86" s="445"/>
      <c r="H86" s="520"/>
    </row>
    <row r="87" spans="1:8" s="154" customFormat="1" x14ac:dyDescent="0.2">
      <c r="B87" s="413"/>
      <c r="C87" s="446"/>
      <c r="D87" s="446"/>
      <c r="E87" s="447"/>
      <c r="H87" s="520"/>
    </row>
    <row r="89" spans="1:8" x14ac:dyDescent="0.2">
      <c r="B89" s="126" t="s">
        <v>786</v>
      </c>
    </row>
    <row r="91" spans="1:8" x14ac:dyDescent="0.2">
      <c r="A91" s="126">
        <v>1</v>
      </c>
      <c r="B91" s="126" t="s">
        <v>806</v>
      </c>
    </row>
    <row r="92" spans="1:8" x14ac:dyDescent="0.2">
      <c r="B92" s="126" t="s">
        <v>803</v>
      </c>
    </row>
    <row r="94" spans="1:8" x14ac:dyDescent="0.2">
      <c r="A94" s="126">
        <v>2</v>
      </c>
      <c r="B94" s="126" t="s">
        <v>807</v>
      </c>
    </row>
    <row r="95" spans="1:8" x14ac:dyDescent="0.2">
      <c r="B95" s="126" t="s">
        <v>808</v>
      </c>
    </row>
    <row r="97" spans="1:2" x14ac:dyDescent="0.2">
      <c r="A97" s="126">
        <v>3</v>
      </c>
      <c r="B97" s="126" t="s">
        <v>788</v>
      </c>
    </row>
    <row r="99" spans="1:2" x14ac:dyDescent="0.2">
      <c r="A99" s="126">
        <v>4</v>
      </c>
      <c r="B99" s="126" t="s">
        <v>787</v>
      </c>
    </row>
  </sheetData>
  <mergeCells count="16">
    <mergeCell ref="B5:C5"/>
    <mergeCell ref="B6:C6"/>
    <mergeCell ref="B8:D8"/>
    <mergeCell ref="L18:M18"/>
    <mergeCell ref="N18:O18"/>
    <mergeCell ref="B14:I14"/>
    <mergeCell ref="B75:G75"/>
    <mergeCell ref="C57:F57"/>
    <mergeCell ref="C58:F58"/>
    <mergeCell ref="B62:G62"/>
    <mergeCell ref="B11:J11"/>
    <mergeCell ref="B12:I12"/>
    <mergeCell ref="B53:F53"/>
    <mergeCell ref="C55:F55"/>
    <mergeCell ref="C56:F56"/>
    <mergeCell ref="G18:J18"/>
  </mergeCells>
  <phoneticPr fontId="36" type="noConversion"/>
  <pageMargins left="0.75" right="0.75" top="1" bottom="1" header="0.5" footer="0.5"/>
  <pageSetup paperSize="8" scale="83" orientation="landscape" r:id="rId1"/>
  <headerFooter alignWithMargins="0">
    <oddFooter>&amp;L&amp;D&amp;C&amp;A&amp;RPage &amp;P of &amp;N</oddFooter>
  </headerFooter>
  <rowBreaks count="1" manualBreakCount="1">
    <brk id="50" min="1"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1:F36"/>
  <sheetViews>
    <sheetView showGridLines="0" view="pageBreakPreview" zoomScale="60" zoomScaleNormal="100" workbookViewId="0">
      <selection activeCell="D39" sqref="D39"/>
    </sheetView>
  </sheetViews>
  <sheetFormatPr defaultRowHeight="12.75" x14ac:dyDescent="0.2"/>
  <cols>
    <col min="1" max="1" width="12" style="126" customWidth="1"/>
    <col min="2" max="2" width="26.7109375" style="126" customWidth="1"/>
    <col min="3" max="3" width="41.28515625" style="126" customWidth="1"/>
    <col min="4" max="5" width="14.7109375" style="126" customWidth="1"/>
    <col min="6" max="9" width="19.85546875" style="126" customWidth="1"/>
    <col min="10" max="10" width="18.28515625" style="126" customWidth="1"/>
    <col min="11" max="16384" width="9.140625" style="126"/>
  </cols>
  <sheetData>
    <row r="1" spans="2:6" ht="20.25" customHeight="1" x14ac:dyDescent="0.2">
      <c r="B1" s="92" t="str">
        <f>Cover!E22</f>
        <v>JEN</v>
      </c>
      <c r="C1" s="93"/>
      <c r="D1" s="135" t="s">
        <v>585</v>
      </c>
      <c r="E1" s="165"/>
      <c r="F1" s="93"/>
    </row>
    <row r="2" spans="2:6" ht="20.25" x14ac:dyDescent="0.2">
      <c r="B2" s="726" t="s">
        <v>113</v>
      </c>
      <c r="C2" s="726"/>
      <c r="D2" s="97" t="s">
        <v>295</v>
      </c>
      <c r="E2" s="98"/>
    </row>
    <row r="3" spans="2:6" ht="26.25" customHeight="1" x14ac:dyDescent="0.2">
      <c r="B3" s="14">
        <f>Cover!E26</f>
        <v>2014</v>
      </c>
      <c r="D3" s="99" t="s">
        <v>588</v>
      </c>
      <c r="E3" s="99"/>
    </row>
    <row r="4" spans="2:6" ht="26.25" customHeight="1" x14ac:dyDescent="0.2">
      <c r="B4" s="14"/>
    </row>
    <row r="5" spans="2:6" ht="25.5" x14ac:dyDescent="0.2">
      <c r="B5" s="152" t="s">
        <v>586</v>
      </c>
    </row>
    <row r="6" spans="2:6" x14ac:dyDescent="0.2">
      <c r="B6" s="99" t="s">
        <v>587</v>
      </c>
    </row>
    <row r="7" spans="2:6" ht="12.75" customHeight="1" x14ac:dyDescent="0.2">
      <c r="B7" s="92"/>
    </row>
    <row r="8" spans="2:6" ht="42.75" customHeight="1" x14ac:dyDescent="0.2">
      <c r="B8" s="681" t="s">
        <v>517</v>
      </c>
      <c r="C8" s="682"/>
      <c r="D8" s="682"/>
      <c r="E8" s="683"/>
    </row>
    <row r="9" spans="2:6" ht="21.75" customHeight="1" x14ac:dyDescent="0.2">
      <c r="B9" s="92"/>
    </row>
    <row r="10" spans="2:6" ht="25.5" x14ac:dyDescent="0.2">
      <c r="B10" s="17" t="s">
        <v>314</v>
      </c>
      <c r="C10" s="18" t="s">
        <v>101</v>
      </c>
      <c r="D10" s="19" t="s">
        <v>170</v>
      </c>
      <c r="E10" s="57" t="s">
        <v>332</v>
      </c>
    </row>
    <row r="11" spans="2:6" ht="25.5" x14ac:dyDescent="0.2">
      <c r="B11" s="414"/>
      <c r="C11" s="24" t="s">
        <v>256</v>
      </c>
      <c r="D11" s="19" t="s">
        <v>653</v>
      </c>
      <c r="E11" s="19"/>
    </row>
    <row r="12" spans="2:6" ht="13.5" customHeight="1" x14ac:dyDescent="0.2">
      <c r="B12" s="414"/>
      <c r="C12" s="103" t="s">
        <v>257</v>
      </c>
      <c r="D12" s="443">
        <v>0</v>
      </c>
      <c r="E12" s="443">
        <v>0</v>
      </c>
    </row>
    <row r="13" spans="2:6" ht="13.5" customHeight="1" x14ac:dyDescent="0.2">
      <c r="B13" s="414"/>
      <c r="C13" s="103" t="s">
        <v>258</v>
      </c>
      <c r="D13" s="443">
        <v>0</v>
      </c>
      <c r="E13" s="443">
        <v>0</v>
      </c>
    </row>
    <row r="14" spans="2:6" ht="13.5" customHeight="1" x14ac:dyDescent="0.2">
      <c r="B14" s="414"/>
      <c r="C14" s="103" t="s">
        <v>259</v>
      </c>
      <c r="D14" s="443">
        <v>0</v>
      </c>
      <c r="E14" s="443">
        <v>0</v>
      </c>
    </row>
    <row r="15" spans="2:6" ht="13.5" customHeight="1" x14ac:dyDescent="0.2">
      <c r="B15" s="414"/>
      <c r="C15" s="103" t="s">
        <v>261</v>
      </c>
      <c r="D15" s="443">
        <v>229.59225000000001</v>
      </c>
      <c r="E15" s="443">
        <v>1</v>
      </c>
    </row>
    <row r="16" spans="2:6" ht="13.5" customHeight="1" x14ac:dyDescent="0.2">
      <c r="B16" s="414"/>
      <c r="C16" s="189" t="s">
        <v>169</v>
      </c>
      <c r="D16" s="407">
        <f>SUM(D12:D15)</f>
        <v>229.59225000000001</v>
      </c>
      <c r="E16" s="407">
        <f>SUM(E12:E15)</f>
        <v>1</v>
      </c>
    </row>
    <row r="17" spans="2:6" ht="25.5" x14ac:dyDescent="0.2">
      <c r="B17" s="414"/>
      <c r="C17" s="24" t="s">
        <v>260</v>
      </c>
      <c r="D17" s="468"/>
      <c r="E17" s="468"/>
    </row>
    <row r="18" spans="2:6" ht="13.5" customHeight="1" x14ac:dyDescent="0.2">
      <c r="B18" s="414"/>
      <c r="C18" s="103" t="s">
        <v>257</v>
      </c>
      <c r="D18" s="443">
        <v>0</v>
      </c>
      <c r="E18" s="443">
        <v>0</v>
      </c>
    </row>
    <row r="19" spans="2:6" ht="13.5" customHeight="1" x14ac:dyDescent="0.2">
      <c r="B19" s="414"/>
      <c r="C19" s="103" t="s">
        <v>258</v>
      </c>
      <c r="D19" s="443">
        <v>0</v>
      </c>
      <c r="E19" s="443">
        <v>0</v>
      </c>
    </row>
    <row r="20" spans="2:6" ht="13.5" customHeight="1" x14ac:dyDescent="0.2">
      <c r="B20" s="414"/>
      <c r="C20" s="103" t="s">
        <v>259</v>
      </c>
      <c r="D20" s="443">
        <v>0</v>
      </c>
      <c r="E20" s="443">
        <v>0</v>
      </c>
    </row>
    <row r="21" spans="2:6" ht="13.5" customHeight="1" x14ac:dyDescent="0.2">
      <c r="B21" s="414"/>
      <c r="C21" s="189" t="s">
        <v>169</v>
      </c>
      <c r="D21" s="407">
        <f>SUM(D18:D20)</f>
        <v>0</v>
      </c>
      <c r="E21" s="407">
        <f>SUM(E18:E20)</f>
        <v>0</v>
      </c>
    </row>
    <row r="22" spans="2:6" ht="13.5" customHeight="1" x14ac:dyDescent="0.2">
      <c r="B22" s="414"/>
      <c r="C22" s="103"/>
      <c r="D22" s="463"/>
      <c r="E22" s="463"/>
    </row>
    <row r="23" spans="2:6" ht="13.5" customHeight="1" x14ac:dyDescent="0.2">
      <c r="B23" s="414"/>
      <c r="C23" s="189" t="s">
        <v>262</v>
      </c>
      <c r="D23" s="407">
        <f>D21+D16</f>
        <v>229.59225000000001</v>
      </c>
      <c r="E23" s="407">
        <f>E21+E16</f>
        <v>1</v>
      </c>
    </row>
    <row r="24" spans="2:6" x14ac:dyDescent="0.2">
      <c r="B24" s="467"/>
    </row>
    <row r="25" spans="2:6" x14ac:dyDescent="0.2">
      <c r="B25" s="411" t="s">
        <v>516</v>
      </c>
      <c r="C25" s="365"/>
      <c r="D25" s="365"/>
      <c r="E25" s="365"/>
      <c r="F25" s="366"/>
    </row>
    <row r="26" spans="2:6" ht="39.75" customHeight="1" x14ac:dyDescent="0.2">
      <c r="B26" s="464" t="s">
        <v>518</v>
      </c>
      <c r="C26" s="741" t="s">
        <v>624</v>
      </c>
      <c r="D26" s="741"/>
      <c r="E26" s="741"/>
      <c r="F26" s="445"/>
    </row>
    <row r="27" spans="2:6" x14ac:dyDescent="0.2">
      <c r="B27" s="464" t="s">
        <v>257</v>
      </c>
      <c r="C27" s="465" t="s">
        <v>519</v>
      </c>
      <c r="D27" s="444"/>
      <c r="E27" s="444"/>
      <c r="F27" s="445"/>
    </row>
    <row r="28" spans="2:6" ht="25.5" x14ac:dyDescent="0.2">
      <c r="B28" s="161" t="s">
        <v>258</v>
      </c>
      <c r="C28" s="465" t="s">
        <v>520</v>
      </c>
      <c r="D28" s="444"/>
      <c r="E28" s="444"/>
      <c r="F28" s="445"/>
    </row>
    <row r="29" spans="2:6" x14ac:dyDescent="0.2">
      <c r="B29" s="161" t="s">
        <v>259</v>
      </c>
      <c r="C29" s="742" t="s">
        <v>521</v>
      </c>
      <c r="D29" s="742"/>
      <c r="E29" s="742"/>
      <c r="F29" s="743"/>
    </row>
    <row r="30" spans="2:6" x14ac:dyDescent="0.2">
      <c r="B30" s="161" t="s">
        <v>261</v>
      </c>
      <c r="C30" s="465" t="s">
        <v>522</v>
      </c>
      <c r="D30" s="444"/>
      <c r="E30" s="444"/>
      <c r="F30" s="445"/>
    </row>
    <row r="31" spans="2:6" x14ac:dyDescent="0.2">
      <c r="B31" s="413"/>
      <c r="C31" s="446"/>
      <c r="D31" s="446"/>
      <c r="E31" s="446"/>
      <c r="F31" s="447"/>
    </row>
    <row r="33" spans="1:2" x14ac:dyDescent="0.2">
      <c r="B33" s="126" t="s">
        <v>786</v>
      </c>
    </row>
    <row r="35" spans="1:2" x14ac:dyDescent="0.2">
      <c r="A35" s="126">
        <v>1</v>
      </c>
      <c r="B35" s="126" t="s">
        <v>809</v>
      </c>
    </row>
    <row r="36" spans="1:2" x14ac:dyDescent="0.2">
      <c r="B36" s="126" t="s">
        <v>810</v>
      </c>
    </row>
  </sheetData>
  <customSheetViews>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1"/>
      <headerFooter alignWithMargins="0"/>
    </customSheetView>
  </customSheetViews>
  <mergeCells count="4">
    <mergeCell ref="B2:C2"/>
    <mergeCell ref="C26:E26"/>
    <mergeCell ref="C29:F29"/>
    <mergeCell ref="B8:E8"/>
  </mergeCells>
  <phoneticPr fontId="36" type="noConversion"/>
  <pageMargins left="0.75" right="0.75" top="1" bottom="1" header="0.5" footer="0.5"/>
  <pageSetup paperSize="9" scale="75" orientation="portrait" r:id="rId2"/>
  <headerFooter alignWithMargins="0">
    <oddFooter>&amp;L&amp;D&amp;C&amp;A&amp;RPage &amp;P of &amp;N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M63"/>
  <sheetViews>
    <sheetView showGridLines="0" view="pageBreakPreview" zoomScale="85" zoomScaleNormal="100" zoomScaleSheetLayoutView="85" workbookViewId="0">
      <selection activeCell="I43" sqref="I43"/>
    </sheetView>
  </sheetViews>
  <sheetFormatPr defaultRowHeight="12.75" x14ac:dyDescent="0.2"/>
  <cols>
    <col min="1" max="1" width="12" style="126" customWidth="1"/>
    <col min="2" max="2" width="16.42578125" style="126" bestFit="1" customWidth="1"/>
    <col min="3" max="3" width="48.5703125" style="126" customWidth="1"/>
    <col min="4" max="9" width="12.7109375" style="126" customWidth="1"/>
    <col min="10" max="13" width="19.85546875" style="126" customWidth="1"/>
    <col min="14" max="14" width="18.28515625" style="126" customWidth="1"/>
    <col min="15" max="16384" width="9.140625" style="126"/>
  </cols>
  <sheetData>
    <row r="1" spans="2:13" ht="20.25" x14ac:dyDescent="0.2">
      <c r="B1" s="92" t="str">
        <f>Cover!E22</f>
        <v>JEN</v>
      </c>
      <c r="C1" s="93"/>
      <c r="D1" s="93"/>
      <c r="E1" s="135" t="s">
        <v>585</v>
      </c>
      <c r="F1" s="165"/>
      <c r="G1" s="93"/>
      <c r="H1" s="93"/>
      <c r="I1" s="93"/>
      <c r="J1" s="93"/>
      <c r="K1" s="93"/>
      <c r="L1" s="93"/>
      <c r="M1" s="93"/>
    </row>
    <row r="2" spans="2:13" ht="27" customHeight="1" x14ac:dyDescent="0.2">
      <c r="B2" s="744" t="s">
        <v>207</v>
      </c>
      <c r="C2" s="744"/>
      <c r="D2" s="744"/>
      <c r="E2" s="97" t="s">
        <v>295</v>
      </c>
      <c r="F2" s="98"/>
    </row>
    <row r="3" spans="2:13" ht="33.75" customHeight="1" x14ac:dyDescent="0.2">
      <c r="B3" s="14">
        <f>Cover!E26</f>
        <v>2014</v>
      </c>
      <c r="E3" s="99" t="s">
        <v>588</v>
      </c>
      <c r="F3" s="99"/>
    </row>
    <row r="4" spans="2:13" ht="25.5" x14ac:dyDescent="0.2">
      <c r="B4" s="152" t="s">
        <v>586</v>
      </c>
    </row>
    <row r="5" spans="2:13" x14ac:dyDescent="0.2">
      <c r="B5" s="99" t="s">
        <v>587</v>
      </c>
    </row>
    <row r="7" spans="2:13" ht="25.5" customHeight="1" x14ac:dyDescent="0.2">
      <c r="B7" s="671" t="s">
        <v>524</v>
      </c>
      <c r="C7" s="672"/>
      <c r="D7" s="672"/>
      <c r="E7" s="673"/>
    </row>
    <row r="8" spans="2:13" ht="29.25" customHeight="1" x14ac:dyDescent="0.2">
      <c r="B8" s="677"/>
      <c r="C8" s="678"/>
      <c r="D8" s="678"/>
      <c r="E8" s="679"/>
    </row>
    <row r="9" spans="2:13" ht="24" customHeight="1" x14ac:dyDescent="0.2">
      <c r="B9" s="92"/>
      <c r="H9" s="159"/>
    </row>
    <row r="10" spans="2:13" ht="51" x14ac:dyDescent="0.2">
      <c r="B10" s="17" t="s">
        <v>314</v>
      </c>
      <c r="C10" s="18" t="s">
        <v>101</v>
      </c>
      <c r="D10" s="19" t="s">
        <v>213</v>
      </c>
      <c r="E10" s="20" t="s">
        <v>120</v>
      </c>
      <c r="F10" s="20" t="s">
        <v>214</v>
      </c>
      <c r="G10" s="20" t="s">
        <v>215</v>
      </c>
      <c r="H10" s="20" t="s">
        <v>654</v>
      </c>
      <c r="I10" s="20" t="s">
        <v>263</v>
      </c>
    </row>
    <row r="11" spans="2:13" x14ac:dyDescent="0.2">
      <c r="B11" s="414"/>
      <c r="C11" s="24" t="s">
        <v>216</v>
      </c>
      <c r="D11" s="28"/>
      <c r="E11" s="28"/>
      <c r="F11" s="28"/>
      <c r="G11" s="28"/>
      <c r="H11" s="28"/>
      <c r="I11" s="28"/>
    </row>
    <row r="12" spans="2:13" ht="13.5" customHeight="1" x14ac:dyDescent="0.2">
      <c r="B12" s="414"/>
      <c r="C12" s="103" t="s">
        <v>2</v>
      </c>
      <c r="D12" s="443">
        <v>0</v>
      </c>
      <c r="E12" s="443">
        <v>0</v>
      </c>
      <c r="F12" s="443">
        <v>0</v>
      </c>
      <c r="G12" s="443">
        <v>0</v>
      </c>
      <c r="H12" s="408">
        <f t="shared" ref="H12:H27" si="0">SUM(D12:G12)</f>
        <v>0</v>
      </c>
      <c r="I12" s="443">
        <v>0</v>
      </c>
    </row>
    <row r="13" spans="2:13" ht="13.5" customHeight="1" x14ac:dyDescent="0.2">
      <c r="B13" s="414"/>
      <c r="C13" s="103" t="s">
        <v>3</v>
      </c>
      <c r="D13" s="443">
        <v>528.27531640122243</v>
      </c>
      <c r="E13" s="443">
        <v>30.019346288375228</v>
      </c>
      <c r="F13" s="443">
        <v>0</v>
      </c>
      <c r="G13" s="443">
        <v>0</v>
      </c>
      <c r="H13" s="408">
        <f t="shared" si="0"/>
        <v>558.29466268959766</v>
      </c>
      <c r="I13" s="443">
        <v>357.2878099999985</v>
      </c>
    </row>
    <row r="14" spans="2:13" ht="13.5" customHeight="1" x14ac:dyDescent="0.2">
      <c r="B14" s="414"/>
      <c r="C14" s="103" t="s">
        <v>4</v>
      </c>
      <c r="D14" s="443">
        <v>17.392235071135861</v>
      </c>
      <c r="E14" s="443">
        <v>0.9883170973915365</v>
      </c>
      <c r="F14" s="443">
        <v>0</v>
      </c>
      <c r="G14" s="443">
        <v>0</v>
      </c>
      <c r="H14" s="408">
        <f t="shared" si="0"/>
        <v>18.380552168527398</v>
      </c>
      <c r="I14" s="443">
        <v>434.17207999999869</v>
      </c>
    </row>
    <row r="15" spans="2:13" ht="13.5" customHeight="1" x14ac:dyDescent="0.2">
      <c r="B15" s="414"/>
      <c r="C15" s="103" t="s">
        <v>5</v>
      </c>
      <c r="D15" s="443">
        <v>10.338440193780693</v>
      </c>
      <c r="E15" s="443">
        <v>0.58748384909024975</v>
      </c>
      <c r="F15" s="443">
        <v>0</v>
      </c>
      <c r="G15" s="443">
        <v>0</v>
      </c>
      <c r="H15" s="408">
        <f>SUM(D15:G15)</f>
        <v>10.925924042870943</v>
      </c>
      <c r="I15" s="443">
        <v>31.698370000000004</v>
      </c>
    </row>
    <row r="16" spans="2:13" ht="38.25" x14ac:dyDescent="0.2">
      <c r="B16" s="414"/>
      <c r="C16" s="38" t="s">
        <v>6</v>
      </c>
      <c r="D16" s="443">
        <v>3.8973599999999999</v>
      </c>
      <c r="E16" s="443">
        <v>0.22146823033011834</v>
      </c>
      <c r="F16" s="443">
        <v>0</v>
      </c>
      <c r="G16" s="443">
        <v>0</v>
      </c>
      <c r="H16" s="408">
        <f>SUM(D16:G16)</f>
        <v>4.1188282303301182</v>
      </c>
      <c r="I16" s="443">
        <v>43.835839999999997</v>
      </c>
    </row>
    <row r="17" spans="2:9" ht="25.5" x14ac:dyDescent="0.2">
      <c r="B17" s="414"/>
      <c r="C17" s="38" t="s">
        <v>7</v>
      </c>
      <c r="D17" s="443">
        <v>0</v>
      </c>
      <c r="E17" s="443">
        <v>0</v>
      </c>
      <c r="F17" s="443">
        <v>0</v>
      </c>
      <c r="G17" s="443">
        <v>0</v>
      </c>
      <c r="H17" s="408">
        <f t="shared" si="0"/>
        <v>0</v>
      </c>
      <c r="I17" s="443">
        <v>0</v>
      </c>
    </row>
    <row r="18" spans="2:9" ht="13.5" customHeight="1" x14ac:dyDescent="0.2">
      <c r="B18" s="414"/>
      <c r="C18" s="103" t="s">
        <v>8</v>
      </c>
      <c r="D18" s="443">
        <v>51.27112722248124</v>
      </c>
      <c r="E18" s="443">
        <v>2.9134916489606493</v>
      </c>
      <c r="F18" s="443">
        <v>0</v>
      </c>
      <c r="G18" s="443">
        <v>0</v>
      </c>
      <c r="H18" s="408">
        <f t="shared" si="0"/>
        <v>54.184618871441891</v>
      </c>
      <c r="I18" s="443">
        <v>203.04913999999999</v>
      </c>
    </row>
    <row r="19" spans="2:9" x14ac:dyDescent="0.2">
      <c r="B19" s="414"/>
      <c r="C19" s="103" t="s">
        <v>9</v>
      </c>
      <c r="D19" s="443">
        <v>7.9875664858326791</v>
      </c>
      <c r="E19" s="443">
        <v>0.45389499924603466</v>
      </c>
      <c r="F19" s="443">
        <v>0</v>
      </c>
      <c r="G19" s="443">
        <v>0</v>
      </c>
      <c r="H19" s="408">
        <f t="shared" si="0"/>
        <v>8.4414614850787135</v>
      </c>
      <c r="I19" s="443">
        <v>18.935270000000003</v>
      </c>
    </row>
    <row r="20" spans="2:9" x14ac:dyDescent="0.2">
      <c r="B20" s="414"/>
      <c r="C20" s="103" t="s">
        <v>10</v>
      </c>
      <c r="D20" s="443">
        <v>609.5495321169891</v>
      </c>
      <c r="E20" s="443">
        <v>34.637769201844641</v>
      </c>
      <c r="F20" s="443">
        <v>0</v>
      </c>
      <c r="G20" s="443">
        <v>0</v>
      </c>
      <c r="H20" s="408">
        <f t="shared" si="0"/>
        <v>644.18730131883376</v>
      </c>
      <c r="I20" s="443">
        <v>359.36132000000003</v>
      </c>
    </row>
    <row r="21" spans="2:9" x14ac:dyDescent="0.2">
      <c r="B21" s="414"/>
      <c r="C21" s="103" t="s">
        <v>11</v>
      </c>
      <c r="D21" s="443">
        <v>3714.0938598597336</v>
      </c>
      <c r="E21" s="443">
        <v>211.05409672780902</v>
      </c>
      <c r="F21" s="443">
        <v>0</v>
      </c>
      <c r="G21" s="443">
        <v>0</v>
      </c>
      <c r="H21" s="408">
        <f t="shared" si="0"/>
        <v>3925.1479565875425</v>
      </c>
      <c r="I21" s="443">
        <v>952.16032999999959</v>
      </c>
    </row>
    <row r="22" spans="2:9" x14ac:dyDescent="0.2">
      <c r="B22" s="414"/>
      <c r="C22" s="103" t="s">
        <v>12</v>
      </c>
      <c r="D22" s="443">
        <v>667.62180861592753</v>
      </c>
      <c r="E22" s="443">
        <v>37.937737464325188</v>
      </c>
      <c r="F22" s="443">
        <v>0</v>
      </c>
      <c r="G22" s="443">
        <v>0</v>
      </c>
      <c r="H22" s="408">
        <f t="shared" si="0"/>
        <v>705.55954608025274</v>
      </c>
      <c r="I22" s="443">
        <v>336.35621999999995</v>
      </c>
    </row>
    <row r="23" spans="2:9" x14ac:dyDescent="0.2">
      <c r="B23" s="414"/>
      <c r="C23" s="103" t="s">
        <v>13</v>
      </c>
      <c r="D23" s="443">
        <v>0</v>
      </c>
      <c r="E23" s="443">
        <v>0</v>
      </c>
      <c r="F23" s="443">
        <v>0</v>
      </c>
      <c r="G23" s="443">
        <v>0</v>
      </c>
      <c r="H23" s="408">
        <f>SUM(D23:G23)</f>
        <v>0</v>
      </c>
      <c r="I23" s="443">
        <v>0</v>
      </c>
    </row>
    <row r="24" spans="2:9" x14ac:dyDescent="0.2">
      <c r="B24" s="414"/>
      <c r="C24" s="103" t="s">
        <v>14</v>
      </c>
      <c r="D24" s="443">
        <v>40.816912036406819</v>
      </c>
      <c r="E24" s="443">
        <v>2.3194288637034108</v>
      </c>
      <c r="F24" s="443">
        <v>6141.6217354212004</v>
      </c>
      <c r="G24" s="443">
        <v>382.80654280043149</v>
      </c>
      <c r="H24" s="408">
        <f t="shared" si="0"/>
        <v>6567.564619121742</v>
      </c>
      <c r="I24" s="443">
        <v>3260.8602000000046</v>
      </c>
    </row>
    <row r="25" spans="2:9" x14ac:dyDescent="0.2">
      <c r="B25" s="414"/>
      <c r="C25" s="103" t="s">
        <v>481</v>
      </c>
      <c r="D25" s="443">
        <v>5.4828190306658797</v>
      </c>
      <c r="E25" s="443">
        <v>0.3115622441708919</v>
      </c>
      <c r="F25" s="443">
        <v>0</v>
      </c>
      <c r="G25" s="443">
        <v>0</v>
      </c>
      <c r="H25" s="408">
        <f t="shared" si="0"/>
        <v>5.7943812748367716</v>
      </c>
      <c r="I25" s="443">
        <v>434.45906999999994</v>
      </c>
    </row>
    <row r="26" spans="2:9" x14ac:dyDescent="0.2">
      <c r="B26" s="414"/>
      <c r="C26" s="103" t="s">
        <v>144</v>
      </c>
      <c r="D26" s="443">
        <v>1.94868</v>
      </c>
      <c r="E26" s="443">
        <v>0.11073411516505917</v>
      </c>
      <c r="F26" s="443">
        <v>0</v>
      </c>
      <c r="G26" s="443">
        <v>0</v>
      </c>
      <c r="H26" s="408">
        <f t="shared" si="0"/>
        <v>2.0594141151650591</v>
      </c>
      <c r="I26" s="443">
        <v>135.31840000000045</v>
      </c>
    </row>
    <row r="27" spans="2:9" x14ac:dyDescent="0.2">
      <c r="B27" s="414"/>
      <c r="C27" s="103" t="s">
        <v>145</v>
      </c>
      <c r="D27" s="443">
        <v>1.7414134804820203</v>
      </c>
      <c r="E27" s="443">
        <v>9.8956155396310613E-2</v>
      </c>
      <c r="F27" s="443">
        <v>0</v>
      </c>
      <c r="G27" s="443">
        <v>0</v>
      </c>
      <c r="H27" s="408">
        <f t="shared" si="0"/>
        <v>1.8403696358783308</v>
      </c>
      <c r="I27" s="443">
        <v>116.4563399999999</v>
      </c>
    </row>
    <row r="28" spans="2:9" x14ac:dyDescent="0.2">
      <c r="B28" s="414"/>
      <c r="C28" s="103" t="s">
        <v>146</v>
      </c>
      <c r="D28" s="443">
        <v>0.27636299493034233</v>
      </c>
      <c r="E28" s="443">
        <v>0</v>
      </c>
      <c r="F28" s="443">
        <v>0</v>
      </c>
      <c r="G28" s="443">
        <v>0</v>
      </c>
      <c r="H28" s="408">
        <f>SUM(D28:G28)</f>
        <v>0.27636299493034233</v>
      </c>
      <c r="I28" s="443">
        <v>63.477960000000152</v>
      </c>
    </row>
    <row r="29" spans="2:9" x14ac:dyDescent="0.2">
      <c r="B29" s="414"/>
      <c r="C29" s="189" t="s">
        <v>27</v>
      </c>
      <c r="D29" s="408">
        <f>SUM(D12:D28)</f>
        <v>5660.6934335095884</v>
      </c>
      <c r="E29" s="408">
        <f>SUM(E12:E28)</f>
        <v>321.6542868858084</v>
      </c>
      <c r="F29" s="408">
        <f>SUM(F12:F28)</f>
        <v>6141.6217354212004</v>
      </c>
      <c r="G29" s="408">
        <f>SUM(G12:G28)</f>
        <v>382.80654280043149</v>
      </c>
      <c r="H29" s="408">
        <f>SUM(D29:G29)</f>
        <v>12506.775998617029</v>
      </c>
      <c r="I29" s="408">
        <f>SUM(I12:I28)</f>
        <v>6747.428350000001</v>
      </c>
    </row>
    <row r="30" spans="2:9" x14ac:dyDescent="0.2">
      <c r="B30" s="414"/>
      <c r="C30" s="24" t="s">
        <v>217</v>
      </c>
      <c r="D30" s="469"/>
      <c r="E30" s="469"/>
      <c r="F30" s="469"/>
      <c r="G30" s="469"/>
      <c r="H30" s="469"/>
      <c r="I30" s="469"/>
    </row>
    <row r="31" spans="2:9" ht="38.25" x14ac:dyDescent="0.2">
      <c r="B31" s="414"/>
      <c r="C31" s="38" t="s">
        <v>15</v>
      </c>
      <c r="D31" s="443">
        <v>0</v>
      </c>
      <c r="E31" s="443">
        <v>0</v>
      </c>
      <c r="F31" s="443">
        <v>0</v>
      </c>
      <c r="G31" s="443">
        <v>0</v>
      </c>
      <c r="H31" s="408">
        <f t="shared" ref="H31:H43" si="1">SUM(D31:G31)</f>
        <v>0</v>
      </c>
      <c r="I31" s="443">
        <v>0</v>
      </c>
    </row>
    <row r="32" spans="2:9" x14ac:dyDescent="0.2">
      <c r="B32" s="414"/>
      <c r="C32" s="38" t="s">
        <v>16</v>
      </c>
      <c r="D32" s="443">
        <v>0</v>
      </c>
      <c r="E32" s="443">
        <v>0</v>
      </c>
      <c r="F32" s="443">
        <v>0</v>
      </c>
      <c r="G32" s="443">
        <v>0</v>
      </c>
      <c r="H32" s="408">
        <f t="shared" si="1"/>
        <v>0</v>
      </c>
      <c r="I32" s="443">
        <v>0</v>
      </c>
    </row>
    <row r="33" spans="2:9" x14ac:dyDescent="0.2">
      <c r="B33" s="414"/>
      <c r="C33" s="38" t="s">
        <v>17</v>
      </c>
      <c r="D33" s="443">
        <v>824.18836751343292</v>
      </c>
      <c r="E33" s="443">
        <v>46.834662235941565</v>
      </c>
      <c r="F33" s="443">
        <v>0</v>
      </c>
      <c r="G33" s="443">
        <v>0</v>
      </c>
      <c r="H33" s="408">
        <f t="shared" si="1"/>
        <v>871.02302974937447</v>
      </c>
      <c r="I33" s="443">
        <v>564.28587000000016</v>
      </c>
    </row>
    <row r="34" spans="2:9" ht="38.25" x14ac:dyDescent="0.2">
      <c r="B34" s="414"/>
      <c r="C34" s="38" t="s">
        <v>18</v>
      </c>
      <c r="D34" s="443">
        <v>0</v>
      </c>
      <c r="E34" s="443">
        <v>0</v>
      </c>
      <c r="F34" s="443">
        <v>0</v>
      </c>
      <c r="G34" s="443">
        <v>0</v>
      </c>
      <c r="H34" s="408">
        <f t="shared" si="1"/>
        <v>0</v>
      </c>
      <c r="I34" s="443">
        <v>35.447509999999994</v>
      </c>
    </row>
    <row r="35" spans="2:9" x14ac:dyDescent="0.2">
      <c r="B35" s="414"/>
      <c r="C35" s="38" t="s">
        <v>19</v>
      </c>
      <c r="D35" s="443">
        <v>0</v>
      </c>
      <c r="E35" s="443">
        <v>0</v>
      </c>
      <c r="F35" s="443">
        <v>0</v>
      </c>
      <c r="G35" s="443">
        <v>0</v>
      </c>
      <c r="H35" s="408">
        <f t="shared" si="1"/>
        <v>0</v>
      </c>
      <c r="I35" s="443">
        <v>0</v>
      </c>
    </row>
    <row r="36" spans="2:9" x14ac:dyDescent="0.2">
      <c r="B36" s="414"/>
      <c r="C36" s="38" t="s">
        <v>20</v>
      </c>
      <c r="D36" s="443">
        <v>0</v>
      </c>
      <c r="E36" s="443">
        <v>0</v>
      </c>
      <c r="F36" s="443">
        <v>0</v>
      </c>
      <c r="G36" s="443">
        <v>0</v>
      </c>
      <c r="H36" s="408">
        <f t="shared" si="1"/>
        <v>0</v>
      </c>
      <c r="I36" s="443">
        <v>0</v>
      </c>
    </row>
    <row r="37" spans="2:9" ht="25.5" x14ac:dyDescent="0.2">
      <c r="B37" s="414"/>
      <c r="C37" s="38" t="s">
        <v>21</v>
      </c>
      <c r="D37" s="443">
        <v>0</v>
      </c>
      <c r="E37" s="443">
        <v>0</v>
      </c>
      <c r="F37" s="443">
        <v>1035.6184832033798</v>
      </c>
      <c r="G37" s="443">
        <v>0</v>
      </c>
      <c r="H37" s="408">
        <f t="shared" si="1"/>
        <v>1035.6184832033798</v>
      </c>
      <c r="I37" s="443">
        <v>1066.7940699999999</v>
      </c>
    </row>
    <row r="38" spans="2:9" ht="25.5" x14ac:dyDescent="0.2">
      <c r="B38" s="414"/>
      <c r="C38" s="38" t="s">
        <v>22</v>
      </c>
      <c r="D38" s="443">
        <v>0</v>
      </c>
      <c r="E38" s="443">
        <v>0</v>
      </c>
      <c r="F38" s="443">
        <v>0</v>
      </c>
      <c r="G38" s="443">
        <v>0</v>
      </c>
      <c r="H38" s="408">
        <f t="shared" si="1"/>
        <v>0</v>
      </c>
      <c r="I38" s="443">
        <v>0</v>
      </c>
    </row>
    <row r="39" spans="2:9" x14ac:dyDescent="0.2">
      <c r="B39" s="414"/>
      <c r="C39" s="38" t="s">
        <v>23</v>
      </c>
      <c r="D39" s="443">
        <v>0</v>
      </c>
      <c r="E39" s="443">
        <v>0</v>
      </c>
      <c r="F39" s="443">
        <v>0</v>
      </c>
      <c r="G39" s="443">
        <v>0</v>
      </c>
      <c r="H39" s="408">
        <f t="shared" si="1"/>
        <v>0</v>
      </c>
      <c r="I39" s="443">
        <v>0</v>
      </c>
    </row>
    <row r="40" spans="2:9" x14ac:dyDescent="0.2">
      <c r="B40" s="414"/>
      <c r="C40" s="38" t="s">
        <v>24</v>
      </c>
      <c r="D40" s="443">
        <v>0</v>
      </c>
      <c r="E40" s="443">
        <v>0</v>
      </c>
      <c r="F40" s="443">
        <v>0</v>
      </c>
      <c r="G40" s="443">
        <v>0</v>
      </c>
      <c r="H40" s="408">
        <f t="shared" si="1"/>
        <v>0</v>
      </c>
      <c r="I40" s="443">
        <v>161.63838000000001</v>
      </c>
    </row>
    <row r="41" spans="2:9" x14ac:dyDescent="0.2">
      <c r="B41" s="414"/>
      <c r="C41" s="38" t="s">
        <v>25</v>
      </c>
      <c r="D41" s="443">
        <v>1.5563016996957235</v>
      </c>
      <c r="E41" s="443">
        <v>8.8437142909910074E-2</v>
      </c>
      <c r="F41" s="443">
        <v>369.81684984113798</v>
      </c>
      <c r="G41" s="443">
        <v>2.9087433361330399</v>
      </c>
      <c r="H41" s="408">
        <f t="shared" si="1"/>
        <v>374.37033201987668</v>
      </c>
      <c r="I41" s="443">
        <v>145.72320999999999</v>
      </c>
    </row>
    <row r="42" spans="2:9" x14ac:dyDescent="0.2">
      <c r="B42" s="414"/>
      <c r="C42" s="38" t="s">
        <v>26</v>
      </c>
      <c r="D42" s="443">
        <v>299.64562913805582</v>
      </c>
      <c r="E42" s="443">
        <v>17.027420410575406</v>
      </c>
      <c r="F42" s="443">
        <v>0</v>
      </c>
      <c r="G42" s="443">
        <v>0</v>
      </c>
      <c r="H42" s="408">
        <f t="shared" si="1"/>
        <v>316.67304954863124</v>
      </c>
      <c r="I42" s="443">
        <v>32.28201</v>
      </c>
    </row>
    <row r="43" spans="2:9" x14ac:dyDescent="0.2">
      <c r="B43" s="414"/>
      <c r="C43" s="189" t="s">
        <v>28</v>
      </c>
      <c r="D43" s="408">
        <f>SUM(D31:D42)</f>
        <v>1125.3902983511844</v>
      </c>
      <c r="E43" s="408">
        <f>SUM(E31:E42)</f>
        <v>63.950519789426878</v>
      </c>
      <c r="F43" s="408">
        <f>SUM(F31:F42)</f>
        <v>1405.4353330445178</v>
      </c>
      <c r="G43" s="408">
        <f>SUM(G31:G42)</f>
        <v>2.9087433361330399</v>
      </c>
      <c r="H43" s="408">
        <f t="shared" si="1"/>
        <v>2597.6848945212619</v>
      </c>
      <c r="I43" s="408">
        <f>SUM(I31:I42)</f>
        <v>2006.1710499999999</v>
      </c>
    </row>
    <row r="44" spans="2:9" s="545" customFormat="1" x14ac:dyDescent="0.2">
      <c r="B44" s="414"/>
      <c r="C44" s="24" t="s">
        <v>195</v>
      </c>
      <c r="D44" s="548"/>
      <c r="E44" s="548"/>
      <c r="F44" s="548"/>
      <c r="G44" s="548"/>
      <c r="H44" s="548"/>
      <c r="I44" s="548"/>
    </row>
    <row r="45" spans="2:9" s="545" customFormat="1" x14ac:dyDescent="0.2">
      <c r="B45" s="414"/>
      <c r="C45" s="551" t="s">
        <v>811</v>
      </c>
      <c r="D45" s="549">
        <v>300.37341418993083</v>
      </c>
      <c r="E45" s="549">
        <v>17.068776935889844</v>
      </c>
      <c r="F45" s="549">
        <v>2.19801</v>
      </c>
      <c r="G45" s="549">
        <v>0.20436501845938448</v>
      </c>
      <c r="H45" s="550">
        <f t="shared" ref="H45" si="2">SUM(D45:G45)</f>
        <v>319.84456614428007</v>
      </c>
      <c r="I45" s="549">
        <v>3441.8780000000002</v>
      </c>
    </row>
    <row r="46" spans="2:9" s="585" customFormat="1" x14ac:dyDescent="0.2">
      <c r="B46" s="414"/>
      <c r="C46" s="551" t="s">
        <v>100</v>
      </c>
      <c r="D46" s="549">
        <v>542.51645000000019</v>
      </c>
      <c r="E46" s="549">
        <v>30.828601439558621</v>
      </c>
      <c r="F46" s="549">
        <v>0</v>
      </c>
      <c r="G46" s="549">
        <v>0</v>
      </c>
      <c r="H46" s="550"/>
      <c r="I46" s="549">
        <v>1418.96</v>
      </c>
    </row>
    <row r="47" spans="2:9" s="545" customFormat="1" x14ac:dyDescent="0.2">
      <c r="B47" s="414"/>
      <c r="C47" s="189" t="s">
        <v>30</v>
      </c>
      <c r="D47" s="550">
        <f>SUM(D45:D45)</f>
        <v>300.37341418993083</v>
      </c>
      <c r="E47" s="550">
        <f>SUM(E45:E45)</f>
        <v>17.068776935889844</v>
      </c>
      <c r="F47" s="550">
        <f>SUM(F45:F45)</f>
        <v>2.19801</v>
      </c>
      <c r="G47" s="550">
        <f>SUM(G45:G45)</f>
        <v>0.20436501845938448</v>
      </c>
      <c r="H47" s="550">
        <f>SUM(D47:G47)</f>
        <v>319.84456614428007</v>
      </c>
      <c r="I47" s="550">
        <f>SUM(I45:I45)</f>
        <v>3441.8780000000002</v>
      </c>
    </row>
    <row r="48" spans="2:9" s="545" customFormat="1" x14ac:dyDescent="0.2">
      <c r="B48" s="414"/>
      <c r="C48" s="189" t="s">
        <v>262</v>
      </c>
      <c r="D48" s="550">
        <f>SUM(D29,D43,D47)</f>
        <v>7086.4571460507032</v>
      </c>
      <c r="E48" s="550">
        <f t="shared" ref="E48:I48" si="3">SUM(E29,E43,E47)</f>
        <v>402.67358361112514</v>
      </c>
      <c r="F48" s="550">
        <f t="shared" si="3"/>
        <v>7549.2550784657178</v>
      </c>
      <c r="G48" s="550">
        <f t="shared" si="3"/>
        <v>385.91965115502393</v>
      </c>
      <c r="H48" s="550">
        <f t="shared" si="3"/>
        <v>15424.305459282572</v>
      </c>
      <c r="I48" s="550">
        <f t="shared" si="3"/>
        <v>12195.477400000002</v>
      </c>
    </row>
    <row r="49" spans="2:9" s="545" customFormat="1" x14ac:dyDescent="0.2">
      <c r="B49" s="414"/>
      <c r="C49" s="24" t="s">
        <v>687</v>
      </c>
      <c r="D49" s="548"/>
      <c r="E49" s="548"/>
      <c r="F49" s="548"/>
      <c r="G49" s="548"/>
      <c r="H49" s="548"/>
      <c r="I49" s="548"/>
    </row>
    <row r="50" spans="2:9" s="545" customFormat="1" x14ac:dyDescent="0.2">
      <c r="B50" s="414"/>
      <c r="C50" s="29" t="s">
        <v>688</v>
      </c>
      <c r="D50" s="549">
        <v>0</v>
      </c>
      <c r="E50" s="549">
        <v>0</v>
      </c>
      <c r="F50" s="549">
        <v>2.95539</v>
      </c>
      <c r="G50" s="549">
        <v>0.28467919475252407</v>
      </c>
      <c r="H50" s="550">
        <f>SUM(D50:G50)</f>
        <v>3.240069194752524</v>
      </c>
      <c r="I50" s="549">
        <v>6.1565800000000008</v>
      </c>
    </row>
    <row r="51" spans="2:9" s="545" customFormat="1" x14ac:dyDescent="0.2">
      <c r="B51" s="414"/>
      <c r="C51" s="103" t="s">
        <v>689</v>
      </c>
      <c r="D51" s="549">
        <v>4072.7212799197173</v>
      </c>
      <c r="E51" s="549">
        <v>231.43316873258678</v>
      </c>
      <c r="F51" s="549">
        <v>1091.7006799999997</v>
      </c>
      <c r="G51" s="549">
        <v>95.87369384984838</v>
      </c>
      <c r="H51" s="550">
        <f>SUM(D51:G51)</f>
        <v>5491.728822502153</v>
      </c>
      <c r="I51" s="549">
        <v>4122.3488000000007</v>
      </c>
    </row>
    <row r="52" spans="2:9" s="545" customFormat="1" x14ac:dyDescent="0.2">
      <c r="B52" s="414"/>
      <c r="C52" s="189" t="s">
        <v>29</v>
      </c>
      <c r="D52" s="550">
        <f>SUM(D50:D51)</f>
        <v>4072.7212799197173</v>
      </c>
      <c r="E52" s="550">
        <f>SUM(E50:E51)</f>
        <v>231.43316873258678</v>
      </c>
      <c r="F52" s="550">
        <f>SUM(F50:F51)</f>
        <v>1094.6560699999998</v>
      </c>
      <c r="G52" s="550">
        <f>SUM(G50:G51)</f>
        <v>96.158373044600907</v>
      </c>
      <c r="H52" s="550">
        <f>SUM(D52:G52)</f>
        <v>5494.9688916969053</v>
      </c>
      <c r="I52" s="550">
        <f>SUM(I50:I51)</f>
        <v>4128.5053800000005</v>
      </c>
    </row>
    <row r="55" spans="2:9" x14ac:dyDescent="0.2">
      <c r="B55" s="411" t="s">
        <v>175</v>
      </c>
      <c r="C55" s="365"/>
      <c r="D55" s="366"/>
    </row>
    <row r="56" spans="2:9" x14ac:dyDescent="0.2">
      <c r="B56" s="412" t="s">
        <v>523</v>
      </c>
      <c r="C56" s="444"/>
      <c r="D56" s="445"/>
    </row>
    <row r="57" spans="2:9" x14ac:dyDescent="0.2">
      <c r="B57" s="413"/>
      <c r="C57" s="446"/>
      <c r="D57" s="447"/>
    </row>
    <row r="63" spans="2:9" x14ac:dyDescent="0.2">
      <c r="B63" s="112"/>
    </row>
  </sheetData>
  <mergeCells count="2">
    <mergeCell ref="B2:D2"/>
    <mergeCell ref="B7:E8"/>
  </mergeCells>
  <pageMargins left="0.75" right="0.75" top="1" bottom="1" header="0.5" footer="0.5"/>
  <pageSetup paperSize="9" scale="62" orientation="portrait" r:id="rId1"/>
  <headerFooter alignWithMargins="0">
    <oddFooter>&amp;L&amp;D&amp;C&amp;A&amp;RPage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sheetPr>
  <dimension ref="A1:K46"/>
  <sheetViews>
    <sheetView showGridLines="0" view="pageBreakPreview" zoomScale="60" zoomScaleNormal="100" workbookViewId="0">
      <selection activeCell="B51" sqref="B51"/>
    </sheetView>
  </sheetViews>
  <sheetFormatPr defaultRowHeight="15" x14ac:dyDescent="0.2"/>
  <cols>
    <col min="1" max="1" width="11.85546875" style="139" customWidth="1"/>
    <col min="2" max="2" width="46.28515625" style="139" customWidth="1"/>
    <col min="3" max="3" width="36.28515625" style="139" customWidth="1"/>
    <col min="4" max="4" width="9.140625" style="139"/>
    <col min="5" max="5" width="10.42578125" style="139" customWidth="1"/>
    <col min="6" max="16384" width="9.140625" style="139"/>
  </cols>
  <sheetData>
    <row r="1" spans="2:6" ht="23.25" customHeight="1" x14ac:dyDescent="0.2">
      <c r="B1" s="219" t="str">
        <f>Cover!E22</f>
        <v>JEN</v>
      </c>
    </row>
    <row r="2" spans="2:6" ht="17.25" customHeight="1" x14ac:dyDescent="0.2">
      <c r="B2" s="219" t="s">
        <v>112</v>
      </c>
    </row>
    <row r="3" spans="2:6" ht="17.25" customHeight="1" x14ac:dyDescent="0.2">
      <c r="B3" s="220">
        <f>Cover!E26</f>
        <v>2014</v>
      </c>
    </row>
    <row r="4" spans="2:6" ht="13.5" customHeight="1" x14ac:dyDescent="0.2">
      <c r="B4" s="92"/>
      <c r="C4" s="126"/>
      <c r="D4" s="135" t="s">
        <v>585</v>
      </c>
      <c r="E4" s="165"/>
    </row>
    <row r="5" spans="2:6" ht="13.5" customHeight="1" x14ac:dyDescent="0.2">
      <c r="B5" s="152" t="s">
        <v>586</v>
      </c>
      <c r="C5" s="126"/>
      <c r="D5" s="97" t="s">
        <v>295</v>
      </c>
      <c r="E5" s="98"/>
    </row>
    <row r="6" spans="2:6" ht="13.5" customHeight="1" x14ac:dyDescent="0.2">
      <c r="B6" s="99" t="s">
        <v>587</v>
      </c>
      <c r="C6" s="126"/>
      <c r="D6" s="99" t="s">
        <v>588</v>
      </c>
      <c r="E6" s="99"/>
    </row>
    <row r="7" spans="2:6" ht="13.5" customHeight="1" x14ac:dyDescent="0.2">
      <c r="B7" s="236"/>
      <c r="C7" s="236"/>
      <c r="D7" s="236"/>
      <c r="E7" s="236"/>
    </row>
    <row r="8" spans="2:6" ht="13.5" customHeight="1" x14ac:dyDescent="0.2">
      <c r="B8" s="671" t="s">
        <v>526</v>
      </c>
      <c r="C8" s="672"/>
      <c r="D8" s="673"/>
    </row>
    <row r="9" spans="2:6" ht="13.5" customHeight="1" x14ac:dyDescent="0.2">
      <c r="B9" s="677"/>
      <c r="C9" s="678"/>
      <c r="D9" s="679"/>
    </row>
    <row r="10" spans="2:6" ht="13.5" customHeight="1" x14ac:dyDescent="0.2">
      <c r="B10" s="236"/>
      <c r="C10" s="236"/>
      <c r="D10" s="236"/>
      <c r="E10" s="236"/>
    </row>
    <row r="11" spans="2:6" ht="15.75" x14ac:dyDescent="0.2">
      <c r="B11" s="237" t="s">
        <v>208</v>
      </c>
      <c r="C11" s="237"/>
      <c r="D11" s="221"/>
      <c r="E11" s="221"/>
      <c r="F11" s="221"/>
    </row>
    <row r="12" spans="2:6" ht="15.75" x14ac:dyDescent="0.2">
      <c r="B12" s="237"/>
      <c r="C12" s="237"/>
      <c r="D12" s="221"/>
      <c r="E12" s="221"/>
      <c r="F12" s="221"/>
    </row>
    <row r="13" spans="2:6" x14ac:dyDescent="0.2">
      <c r="B13" s="470" t="s">
        <v>219</v>
      </c>
      <c r="C13" s="365"/>
      <c r="D13" s="366"/>
    </row>
    <row r="14" spans="2:6" x14ac:dyDescent="0.2">
      <c r="B14" s="413" t="s">
        <v>220</v>
      </c>
      <c r="C14" s="446"/>
      <c r="D14" s="447"/>
    </row>
    <row r="15" spans="2:6" ht="15.75" x14ac:dyDescent="0.2">
      <c r="B15" s="237"/>
      <c r="C15" s="238"/>
      <c r="D15" s="221"/>
      <c r="E15" s="221"/>
      <c r="F15" s="221"/>
    </row>
    <row r="16" spans="2:6" x14ac:dyDescent="0.2">
      <c r="B16" s="39" t="s">
        <v>222</v>
      </c>
      <c r="C16" s="384">
        <f>'6a. Maintenance(T)'!I31+'8a. Operating(T)'!I49</f>
        <v>146086.04117788645</v>
      </c>
    </row>
    <row r="17" spans="2:11" x14ac:dyDescent="0.2">
      <c r="B17" s="25" t="s">
        <v>73</v>
      </c>
      <c r="C17" s="166"/>
    </row>
    <row r="18" spans="2:11" x14ac:dyDescent="0.2">
      <c r="B18" s="25" t="s">
        <v>74</v>
      </c>
      <c r="C18" s="166">
        <v>378.90018999999995</v>
      </c>
    </row>
    <row r="19" spans="2:11" x14ac:dyDescent="0.2">
      <c r="B19" s="25" t="s">
        <v>75</v>
      </c>
      <c r="C19" s="166"/>
    </row>
    <row r="20" spans="2:11" x14ac:dyDescent="0.2">
      <c r="B20" s="25" t="s">
        <v>76</v>
      </c>
      <c r="C20" s="166"/>
    </row>
    <row r="21" spans="2:11" x14ac:dyDescent="0.2">
      <c r="B21" s="25" t="s">
        <v>77</v>
      </c>
      <c r="C21" s="166">
        <v>63.864000000000004</v>
      </c>
    </row>
    <row r="22" spans="2:11" x14ac:dyDescent="0.2">
      <c r="B22" s="25" t="s">
        <v>78</v>
      </c>
      <c r="C22" s="166"/>
    </row>
    <row r="23" spans="2:11" x14ac:dyDescent="0.2">
      <c r="B23" s="25" t="s">
        <v>79</v>
      </c>
      <c r="C23" s="166">
        <v>67.974609999999984</v>
      </c>
    </row>
    <row r="24" spans="2:11" x14ac:dyDescent="0.2">
      <c r="B24" s="25" t="s">
        <v>80</v>
      </c>
      <c r="C24" s="385">
        <f>SUM(C17:C23)</f>
        <v>510.73879999999997</v>
      </c>
    </row>
    <row r="25" spans="2:11" x14ac:dyDescent="0.2">
      <c r="B25" s="37" t="s">
        <v>81</v>
      </c>
      <c r="C25" s="385">
        <f>C16-C24</f>
        <v>145575.30237788646</v>
      </c>
    </row>
    <row r="27" spans="2:11" x14ac:dyDescent="0.2">
      <c r="B27" s="162" t="s">
        <v>472</v>
      </c>
    </row>
    <row r="28" spans="2:11" x14ac:dyDescent="0.2">
      <c r="B28" s="162"/>
    </row>
    <row r="29" spans="2:11" ht="15.75" x14ac:dyDescent="0.2">
      <c r="B29" s="221" t="s">
        <v>209</v>
      </c>
    </row>
    <row r="30" spans="2:11" ht="15.75" x14ac:dyDescent="0.2">
      <c r="B30" s="221"/>
    </row>
    <row r="31" spans="2:11" ht="19.5" customHeight="1" x14ac:dyDescent="0.2">
      <c r="B31" s="239" t="s">
        <v>218</v>
      </c>
      <c r="C31" s="240"/>
      <c r="D31" s="240"/>
      <c r="E31" s="240"/>
      <c r="F31" s="240"/>
      <c r="G31" s="240"/>
      <c r="H31" s="240"/>
      <c r="I31" s="240"/>
      <c r="J31" s="240"/>
      <c r="K31" s="241"/>
    </row>
    <row r="33" spans="1:11" ht="25.5" x14ac:dyDescent="0.2">
      <c r="B33" s="242" t="s">
        <v>221</v>
      </c>
      <c r="C33" s="118" t="s">
        <v>651</v>
      </c>
      <c r="D33" s="746" t="s">
        <v>101</v>
      </c>
      <c r="E33" s="746"/>
      <c r="F33" s="746"/>
      <c r="G33" s="746"/>
      <c r="H33" s="746"/>
      <c r="I33" s="746"/>
      <c r="J33" s="746"/>
      <c r="K33" s="746"/>
    </row>
    <row r="34" spans="1:11" x14ac:dyDescent="0.2">
      <c r="B34" s="243"/>
      <c r="C34" s="243"/>
      <c r="D34" s="745"/>
      <c r="E34" s="745"/>
      <c r="F34" s="745"/>
      <c r="G34" s="745"/>
      <c r="H34" s="745"/>
      <c r="I34" s="745"/>
      <c r="J34" s="745"/>
      <c r="K34" s="745"/>
    </row>
    <row r="35" spans="1:11" x14ac:dyDescent="0.2">
      <c r="B35" s="243"/>
      <c r="C35" s="243"/>
      <c r="D35" s="745"/>
      <c r="E35" s="745"/>
      <c r="F35" s="745"/>
      <c r="G35" s="745"/>
      <c r="H35" s="745"/>
      <c r="I35" s="745"/>
      <c r="J35" s="745"/>
      <c r="K35" s="745"/>
    </row>
    <row r="36" spans="1:11" x14ac:dyDescent="0.2">
      <c r="B36" s="243"/>
      <c r="C36" s="243"/>
      <c r="D36" s="745"/>
      <c r="E36" s="745"/>
      <c r="F36" s="745"/>
      <c r="G36" s="745"/>
      <c r="H36" s="745"/>
      <c r="I36" s="745"/>
      <c r="J36" s="745"/>
      <c r="K36" s="745"/>
    </row>
    <row r="37" spans="1:11" x14ac:dyDescent="0.2">
      <c r="B37" s="243"/>
      <c r="C37" s="243"/>
      <c r="D37" s="745"/>
      <c r="E37" s="745"/>
      <c r="F37" s="745"/>
      <c r="G37" s="745"/>
      <c r="H37" s="745"/>
      <c r="I37" s="745"/>
      <c r="J37" s="745"/>
      <c r="K37" s="745"/>
    </row>
    <row r="38" spans="1:11" x14ac:dyDescent="0.2">
      <c r="B38" s="244" t="s">
        <v>99</v>
      </c>
      <c r="C38" s="386">
        <f>SUM(C34:C37)</f>
        <v>0</v>
      </c>
      <c r="D38" s="244"/>
      <c r="E38" s="244"/>
      <c r="F38" s="244"/>
      <c r="G38" s="244"/>
      <c r="H38" s="244"/>
      <c r="I38" s="244"/>
      <c r="J38" s="244"/>
      <c r="K38" s="244"/>
    </row>
    <row r="40" spans="1:11" x14ac:dyDescent="0.2">
      <c r="B40" s="411" t="s">
        <v>175</v>
      </c>
      <c r="C40" s="366"/>
    </row>
    <row r="41" spans="1:11" x14ac:dyDescent="0.2">
      <c r="B41" s="413" t="s">
        <v>525</v>
      </c>
      <c r="C41" s="447"/>
    </row>
    <row r="43" spans="1:11" x14ac:dyDescent="0.2">
      <c r="B43" s="139" t="s">
        <v>786</v>
      </c>
    </row>
    <row r="45" spans="1:11" x14ac:dyDescent="0.2">
      <c r="A45" s="139">
        <v>1</v>
      </c>
      <c r="B45" s="139" t="s">
        <v>812</v>
      </c>
    </row>
    <row r="46" spans="1:11" x14ac:dyDescent="0.2">
      <c r="B46" s="139" t="s">
        <v>813</v>
      </c>
    </row>
  </sheetData>
  <customSheetViews>
    <customSheetView guid="{C249224D-B75B-4167-BD5A-6F91763A6929}" showPageBreaks="1" fitToPage="1" view="pageBreakPreview" showRuler="0" topLeftCell="A13">
      <selection activeCell="C17" sqref="C17"/>
      <pageMargins left="0.75" right="0.75" top="1" bottom="1" header="0.5" footer="0.5"/>
      <pageSetup paperSize="9" scale="78" orientation="landscape" r:id="rId1"/>
      <headerFooter alignWithMargins="0"/>
    </customSheetView>
  </customSheetViews>
  <mergeCells count="6">
    <mergeCell ref="B8:D9"/>
    <mergeCell ref="D37:K37"/>
    <mergeCell ref="D33:K33"/>
    <mergeCell ref="D34:K34"/>
    <mergeCell ref="D35:K35"/>
    <mergeCell ref="D36:K36"/>
  </mergeCells>
  <phoneticPr fontId="36" type="noConversion"/>
  <pageMargins left="0.75" right="0.75" top="1" bottom="1" header="0.5" footer="0.5"/>
  <pageSetup paperSize="9" scale="73" orientation="landscape" r:id="rId2"/>
  <headerFooter alignWithMargins="0">
    <oddFooter>&amp;L&amp;D&amp;C&amp;A&amp;RPage &amp;P of &amp;N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B1:F23"/>
  <sheetViews>
    <sheetView showGridLines="0" view="pageBreakPreview" zoomScale="60" zoomScaleNormal="100" workbookViewId="0">
      <selection activeCell="E29" sqref="E29"/>
    </sheetView>
  </sheetViews>
  <sheetFormatPr defaultRowHeight="15" x14ac:dyDescent="0.2"/>
  <cols>
    <col min="1" max="1" width="14" style="137" customWidth="1"/>
    <col min="2" max="6" width="30.7109375" style="137" customWidth="1"/>
    <col min="7" max="16384" width="9.140625" style="137"/>
  </cols>
  <sheetData>
    <row r="1" spans="2:6" ht="22.5" customHeight="1" x14ac:dyDescent="0.2">
      <c r="B1" s="92" t="str">
        <f>Cover!E22</f>
        <v>JEN</v>
      </c>
    </row>
    <row r="2" spans="2:6" ht="20.25" customHeight="1" x14ac:dyDescent="0.2">
      <c r="B2" s="92" t="s">
        <v>109</v>
      </c>
      <c r="C2" s="111"/>
    </row>
    <row r="3" spans="2:6" ht="18" customHeight="1" x14ac:dyDescent="0.2">
      <c r="B3" s="14">
        <f>Cover!E26</f>
        <v>2014</v>
      </c>
      <c r="C3" s="111"/>
    </row>
    <row r="4" spans="2:6" ht="15.75" customHeight="1" x14ac:dyDescent="0.2">
      <c r="B4" s="136"/>
      <c r="C4" s="111"/>
      <c r="D4" s="111"/>
    </row>
    <row r="5" spans="2:6" ht="15.75" customHeight="1" x14ac:dyDescent="0.2">
      <c r="B5" s="92"/>
      <c r="C5" s="126"/>
      <c r="D5" s="135" t="s">
        <v>585</v>
      </c>
    </row>
    <row r="6" spans="2:6" ht="15.75" customHeight="1" x14ac:dyDescent="0.2">
      <c r="B6" s="152" t="s">
        <v>586</v>
      </c>
      <c r="C6" s="126"/>
      <c r="D6" s="138" t="s">
        <v>295</v>
      </c>
    </row>
    <row r="7" spans="2:6" ht="15.75" customHeight="1" x14ac:dyDescent="0.2">
      <c r="B7" s="99" t="s">
        <v>587</v>
      </c>
      <c r="C7" s="126"/>
      <c r="D7" s="99" t="s">
        <v>588</v>
      </c>
    </row>
    <row r="8" spans="2:6" ht="15.75" customHeight="1" x14ac:dyDescent="0.2">
      <c r="B8" s="136"/>
      <c r="C8" s="111"/>
      <c r="D8" s="111"/>
    </row>
    <row r="9" spans="2:6" ht="15.75" customHeight="1" x14ac:dyDescent="0.2">
      <c r="B9" s="671" t="s">
        <v>531</v>
      </c>
      <c r="C9" s="673"/>
      <c r="D9" s="111"/>
    </row>
    <row r="10" spans="2:6" ht="15.75" customHeight="1" x14ac:dyDescent="0.2">
      <c r="B10" s="677"/>
      <c r="C10" s="679"/>
      <c r="D10" s="111"/>
    </row>
    <row r="11" spans="2:6" ht="15.75" customHeight="1" x14ac:dyDescent="0.2">
      <c r="B11" s="136"/>
      <c r="C11" s="111"/>
      <c r="D11" s="111"/>
    </row>
    <row r="12" spans="2:6" s="111" customFormat="1" ht="25.5" x14ac:dyDescent="0.2">
      <c r="B12" s="164" t="s">
        <v>223</v>
      </c>
      <c r="C12" s="119" t="s">
        <v>101</v>
      </c>
      <c r="D12" s="119" t="s">
        <v>224</v>
      </c>
      <c r="E12" s="119" t="s">
        <v>196</v>
      </c>
      <c r="F12" s="119" t="s">
        <v>644</v>
      </c>
    </row>
    <row r="13" spans="2:6" x14ac:dyDescent="0.2">
      <c r="B13" s="379" t="s">
        <v>421</v>
      </c>
      <c r="C13" s="379" t="s">
        <v>814</v>
      </c>
      <c r="D13" s="379">
        <v>40118</v>
      </c>
      <c r="E13" s="379" t="s">
        <v>815</v>
      </c>
      <c r="F13" s="379">
        <v>6366.9780199999996</v>
      </c>
    </row>
    <row r="14" spans="2:6" x14ac:dyDescent="0.2">
      <c r="B14" s="379" t="s">
        <v>486</v>
      </c>
      <c r="C14" s="379" t="s">
        <v>816</v>
      </c>
      <c r="D14" s="379">
        <v>40909</v>
      </c>
      <c r="E14" s="379" t="s">
        <v>817</v>
      </c>
      <c r="F14" s="379">
        <v>2894.4149499999999</v>
      </c>
    </row>
    <row r="15" spans="2:6" x14ac:dyDescent="0.2">
      <c r="B15" s="379"/>
      <c r="C15" s="379"/>
      <c r="D15" s="228"/>
      <c r="E15" s="379"/>
      <c r="F15" s="379"/>
    </row>
    <row r="16" spans="2:6" x14ac:dyDescent="0.2">
      <c r="B16" s="379"/>
      <c r="C16" s="379"/>
      <c r="D16" s="379"/>
      <c r="E16" s="379"/>
      <c r="F16" s="379"/>
    </row>
    <row r="17" spans="2:6" x14ac:dyDescent="0.2">
      <c r="B17" s="229"/>
      <c r="C17" s="230"/>
      <c r="D17" s="231" t="s">
        <v>89</v>
      </c>
      <c r="E17" s="232"/>
      <c r="F17" s="386">
        <f>SUM(F13:F16)</f>
        <v>9261.392969999999</v>
      </c>
    </row>
    <row r="18" spans="2:6" x14ac:dyDescent="0.2">
      <c r="B18" s="229"/>
      <c r="C18" s="230"/>
      <c r="D18" s="233"/>
      <c r="E18" s="234"/>
      <c r="F18" s="235"/>
    </row>
    <row r="19" spans="2:6" x14ac:dyDescent="0.2">
      <c r="B19" s="411" t="s">
        <v>175</v>
      </c>
      <c r="C19" s="365"/>
      <c r="D19" s="365"/>
      <c r="E19" s="366"/>
    </row>
    <row r="20" spans="2:6" ht="91.5" customHeight="1" x14ac:dyDescent="0.2">
      <c r="B20" s="464" t="s">
        <v>527</v>
      </c>
      <c r="C20" s="741" t="s">
        <v>528</v>
      </c>
      <c r="D20" s="741"/>
      <c r="E20" s="747"/>
    </row>
    <row r="21" spans="2:6" x14ac:dyDescent="0.2">
      <c r="B21" s="464" t="s">
        <v>529</v>
      </c>
      <c r="C21" s="465" t="s">
        <v>530</v>
      </c>
      <c r="D21" s="444"/>
      <c r="E21" s="445"/>
    </row>
    <row r="22" spans="2:6" x14ac:dyDescent="0.2">
      <c r="B22" s="471"/>
      <c r="C22" s="472"/>
      <c r="D22" s="472"/>
      <c r="E22" s="473"/>
    </row>
    <row r="23" spans="2:6" x14ac:dyDescent="0.2">
      <c r="B23" s="229"/>
      <c r="C23" s="230"/>
      <c r="D23" s="233"/>
      <c r="E23" s="234"/>
      <c r="F23" s="235"/>
    </row>
  </sheetData>
  <customSheetViews>
    <customSheetView guid="{C249224D-B75B-4167-BD5A-6F91763A6929}" showPageBreaks="1" fitToPage="1" view="pageBreakPreview" showRuler="0">
      <pageMargins left="0.75" right="0.75" top="1" bottom="1" header="0.5" footer="0.5"/>
      <pageSetup paperSize="9" scale="79" orientation="landscape" r:id="rId1"/>
      <headerFooter alignWithMargins="0"/>
    </customSheetView>
  </customSheetViews>
  <mergeCells count="2">
    <mergeCell ref="C20:E20"/>
    <mergeCell ref="B9:C10"/>
  </mergeCells>
  <phoneticPr fontId="36" type="noConversion"/>
  <pageMargins left="0.75" right="0.75" top="1" bottom="1" header="0.5" footer="0.5"/>
  <pageSetup paperSize="9" scale="85" orientation="landscape" r:id="rId2"/>
  <headerFooter alignWithMargins="0">
    <oddFooter>&amp;L&amp;D&amp;C&amp;A&amp;RPage &amp;P of &amp;N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sheetPr>
  <dimension ref="A1:J53"/>
  <sheetViews>
    <sheetView showGridLines="0" view="pageBreakPreview" zoomScale="60" zoomScaleNormal="100" workbookViewId="0">
      <selection activeCell="G35" sqref="G35"/>
    </sheetView>
  </sheetViews>
  <sheetFormatPr defaultColWidth="8.85546875" defaultRowHeight="12.75" x14ac:dyDescent="0.2"/>
  <cols>
    <col min="1" max="1" width="13.5703125" style="162" customWidth="1"/>
    <col min="2" max="2" width="43.7109375" style="162" customWidth="1"/>
    <col min="3" max="6" width="20.7109375" style="162" customWidth="1"/>
    <col min="7" max="7" width="20.5703125" style="162" customWidth="1"/>
    <col min="8" max="8" width="19.7109375" style="162" customWidth="1"/>
    <col min="9" max="9" width="20.85546875" style="162" customWidth="1"/>
    <col min="10" max="14" width="8.85546875" style="162" customWidth="1"/>
    <col min="15" max="16384" width="8.85546875" style="162"/>
  </cols>
  <sheetData>
    <row r="1" spans="2:6" ht="20.25" x14ac:dyDescent="0.2">
      <c r="B1" s="219" t="str">
        <f>Cover!E22</f>
        <v>JEN</v>
      </c>
      <c r="E1" s="134"/>
    </row>
    <row r="2" spans="2:6" ht="20.25" customHeight="1" x14ac:dyDescent="0.2">
      <c r="B2" s="219" t="s">
        <v>206</v>
      </c>
    </row>
    <row r="3" spans="2:6" ht="22.5" customHeight="1" x14ac:dyDescent="0.2">
      <c r="B3" s="220">
        <f>Cover!E26</f>
        <v>2014</v>
      </c>
    </row>
    <row r="4" spans="2:6" x14ac:dyDescent="0.2">
      <c r="E4" s="134"/>
    </row>
    <row r="5" spans="2:6" x14ac:dyDescent="0.2">
      <c r="E5" s="134"/>
    </row>
    <row r="6" spans="2:6" ht="20.25" x14ac:dyDescent="0.2">
      <c r="B6" s="92"/>
      <c r="C6" s="126"/>
      <c r="D6" s="135" t="s">
        <v>585</v>
      </c>
      <c r="E6" s="134"/>
    </row>
    <row r="7" spans="2:6" x14ac:dyDescent="0.2">
      <c r="B7" s="152" t="s">
        <v>586</v>
      </c>
      <c r="C7" s="126"/>
      <c r="D7" s="138" t="s">
        <v>295</v>
      </c>
      <c r="E7" s="134"/>
    </row>
    <row r="8" spans="2:6" x14ac:dyDescent="0.2">
      <c r="B8" s="99" t="s">
        <v>587</v>
      </c>
      <c r="C8" s="126"/>
      <c r="D8" s="99" t="s">
        <v>588</v>
      </c>
      <c r="E8" s="134"/>
    </row>
    <row r="9" spans="2:6" x14ac:dyDescent="0.2">
      <c r="E9" s="134"/>
    </row>
    <row r="10" spans="2:6" x14ac:dyDescent="0.2">
      <c r="E10" s="134"/>
    </row>
    <row r="11" spans="2:6" ht="26.25" customHeight="1" x14ac:dyDescent="0.2">
      <c r="B11" s="671" t="s">
        <v>534</v>
      </c>
      <c r="C11" s="672"/>
      <c r="D11" s="672"/>
      <c r="E11" s="672"/>
      <c r="F11" s="673"/>
    </row>
    <row r="12" spans="2:6" ht="24" customHeight="1" x14ac:dyDescent="0.2">
      <c r="B12" s="677"/>
      <c r="C12" s="678"/>
      <c r="D12" s="678"/>
      <c r="E12" s="678"/>
      <c r="F12" s="679"/>
    </row>
    <row r="13" spans="2:6" x14ac:dyDescent="0.2">
      <c r="E13" s="134"/>
    </row>
    <row r="14" spans="2:6" x14ac:dyDescent="0.2">
      <c r="E14" s="134"/>
    </row>
    <row r="15" spans="2:6" ht="15.75" x14ac:dyDescent="0.2">
      <c r="B15" s="756" t="s">
        <v>657</v>
      </c>
      <c r="C15" s="756"/>
    </row>
    <row r="16" spans="2:6" ht="15.75" x14ac:dyDescent="0.2">
      <c r="B16" s="221"/>
    </row>
    <row r="17" spans="2:10" ht="16.5" customHeight="1" x14ac:dyDescent="0.2">
      <c r="B17" s="748" t="s">
        <v>82</v>
      </c>
      <c r="C17" s="752">
        <f>B3</f>
        <v>2014</v>
      </c>
      <c r="D17" s="753"/>
      <c r="E17" s="754"/>
      <c r="F17" s="750"/>
      <c r="G17" s="751"/>
      <c r="H17" s="751"/>
      <c r="I17" s="223"/>
      <c r="J17" s="222"/>
    </row>
    <row r="18" spans="2:10" ht="25.5" x14ac:dyDescent="0.2">
      <c r="B18" s="749"/>
      <c r="C18" s="26" t="s">
        <v>640</v>
      </c>
      <c r="D18" s="26" t="s">
        <v>641</v>
      </c>
      <c r="E18" s="26" t="s">
        <v>642</v>
      </c>
      <c r="F18" s="750"/>
      <c r="G18" s="751"/>
      <c r="H18" s="751"/>
      <c r="I18" s="223"/>
      <c r="J18" s="222"/>
    </row>
    <row r="19" spans="2:10" ht="25.5" x14ac:dyDescent="0.2">
      <c r="B19" s="396" t="s">
        <v>818</v>
      </c>
      <c r="C19" s="163">
        <v>37.539000000000001</v>
      </c>
      <c r="D19" s="163">
        <v>0</v>
      </c>
      <c r="E19" s="389">
        <f t="shared" ref="E19:E24" si="0">SUM(C19:D19)</f>
        <v>37.539000000000001</v>
      </c>
      <c r="F19" s="755"/>
      <c r="G19" s="755"/>
      <c r="H19" s="755"/>
      <c r="I19" s="139"/>
      <c r="J19" s="139"/>
    </row>
    <row r="20" spans="2:10" ht="15" x14ac:dyDescent="0.2">
      <c r="B20" s="396" t="s">
        <v>819</v>
      </c>
      <c r="C20" s="163">
        <v>26.324999999999999</v>
      </c>
      <c r="D20" s="163">
        <v>0</v>
      </c>
      <c r="E20" s="389">
        <f t="shared" si="0"/>
        <v>26.324999999999999</v>
      </c>
      <c r="F20" s="755"/>
      <c r="G20" s="755"/>
      <c r="H20" s="755"/>
      <c r="I20" s="139"/>
      <c r="J20" s="139"/>
    </row>
    <row r="21" spans="2:10" ht="15" x14ac:dyDescent="0.2">
      <c r="B21" s="396" t="s">
        <v>85</v>
      </c>
      <c r="C21" s="163"/>
      <c r="D21" s="163"/>
      <c r="E21" s="389">
        <f t="shared" si="0"/>
        <v>0</v>
      </c>
      <c r="F21" s="755"/>
      <c r="G21" s="755"/>
      <c r="H21" s="755"/>
      <c r="I21" s="139"/>
      <c r="J21" s="139"/>
    </row>
    <row r="22" spans="2:10" ht="15" x14ac:dyDescent="0.2">
      <c r="B22" s="396" t="s">
        <v>86</v>
      </c>
      <c r="C22" s="163"/>
      <c r="D22" s="163"/>
      <c r="E22" s="389">
        <f t="shared" si="0"/>
        <v>0</v>
      </c>
      <c r="F22" s="755"/>
      <c r="G22" s="755"/>
      <c r="H22" s="755"/>
      <c r="I22" s="139"/>
      <c r="J22" s="139"/>
    </row>
    <row r="23" spans="2:10" ht="15" x14ac:dyDescent="0.2">
      <c r="B23" s="396" t="s">
        <v>87</v>
      </c>
      <c r="C23" s="163"/>
      <c r="D23" s="163"/>
      <c r="E23" s="389">
        <f t="shared" si="0"/>
        <v>0</v>
      </c>
      <c r="F23" s="755"/>
      <c r="G23" s="755"/>
      <c r="H23" s="755"/>
      <c r="I23" s="139"/>
      <c r="J23" s="139"/>
    </row>
    <row r="24" spans="2:10" ht="15" x14ac:dyDescent="0.2">
      <c r="B24" s="396" t="s">
        <v>88</v>
      </c>
      <c r="C24" s="163"/>
      <c r="D24" s="163"/>
      <c r="E24" s="389">
        <f t="shared" si="0"/>
        <v>0</v>
      </c>
      <c r="F24" s="755"/>
      <c r="G24" s="755"/>
      <c r="H24" s="755"/>
      <c r="I24" s="139"/>
      <c r="J24" s="139"/>
    </row>
    <row r="25" spans="2:10" ht="15" x14ac:dyDescent="0.2">
      <c r="B25" s="27" t="s">
        <v>99</v>
      </c>
      <c r="C25" s="387">
        <f>SUM(C19:C24)</f>
        <v>63.864000000000004</v>
      </c>
      <c r="D25" s="387">
        <f>SUM(D19:D24)</f>
        <v>0</v>
      </c>
      <c r="E25" s="388">
        <f>SUM(E19:E24)</f>
        <v>63.864000000000004</v>
      </c>
      <c r="F25" s="117"/>
      <c r="G25" s="117"/>
      <c r="H25" s="117"/>
      <c r="I25" s="139"/>
      <c r="J25" s="139"/>
    </row>
    <row r="26" spans="2:10" ht="15" x14ac:dyDescent="0.2">
      <c r="B26" s="117"/>
      <c r="C26" s="117"/>
      <c r="D26" s="117"/>
      <c r="E26" s="139"/>
      <c r="F26" s="139"/>
    </row>
    <row r="27" spans="2:10" ht="15.75" x14ac:dyDescent="0.2">
      <c r="B27" s="221" t="s">
        <v>658</v>
      </c>
      <c r="C27" s="117"/>
      <c r="D27" s="117"/>
      <c r="E27" s="139"/>
      <c r="F27" s="139"/>
    </row>
    <row r="28" spans="2:10" ht="15" customHeight="1" x14ac:dyDescent="0.2">
      <c r="B28" s="117"/>
      <c r="C28" s="117"/>
      <c r="D28" s="117"/>
      <c r="E28" s="139"/>
      <c r="F28" s="139"/>
    </row>
    <row r="29" spans="2:10" ht="15" customHeight="1" x14ac:dyDescent="0.2">
      <c r="B29" s="748" t="s">
        <v>82</v>
      </c>
      <c r="C29" s="752">
        <f>B3-1</f>
        <v>2013</v>
      </c>
      <c r="D29" s="760"/>
      <c r="E29" s="761"/>
      <c r="F29" s="139"/>
    </row>
    <row r="30" spans="2:10" ht="15" x14ac:dyDescent="0.2">
      <c r="B30" s="749"/>
      <c r="C30" s="26" t="s">
        <v>514</v>
      </c>
      <c r="D30" s="26" t="s">
        <v>515</v>
      </c>
      <c r="E30" s="26" t="s">
        <v>643</v>
      </c>
      <c r="F30" s="139"/>
    </row>
    <row r="31" spans="2:10" ht="25.5" x14ac:dyDescent="0.2">
      <c r="B31" s="396" t="s">
        <v>818</v>
      </c>
      <c r="C31" s="163">
        <v>48.356000000000002</v>
      </c>
      <c r="D31" s="163">
        <v>0</v>
      </c>
      <c r="E31" s="389">
        <f>SUM(C31:D31)</f>
        <v>48.356000000000002</v>
      </c>
      <c r="F31" s="139"/>
    </row>
    <row r="32" spans="2:10" ht="15" x14ac:dyDescent="0.2">
      <c r="B32" s="396" t="s">
        <v>84</v>
      </c>
      <c r="C32" s="163"/>
      <c r="D32" s="163"/>
      <c r="E32" s="389">
        <f>SUM(C32:D32)</f>
        <v>0</v>
      </c>
      <c r="F32" s="139"/>
    </row>
    <row r="33" spans="1:9" ht="15" x14ac:dyDescent="0.2">
      <c r="B33" s="396" t="s">
        <v>85</v>
      </c>
      <c r="C33" s="163"/>
      <c r="D33" s="163"/>
      <c r="E33" s="389">
        <f>SUM(C33:D33)</f>
        <v>0</v>
      </c>
      <c r="F33" s="139"/>
      <c r="G33" s="139"/>
      <c r="H33" s="139"/>
      <c r="I33" s="139"/>
    </row>
    <row r="34" spans="1:9" ht="15" x14ac:dyDescent="0.2">
      <c r="B34" s="45" t="s">
        <v>99</v>
      </c>
      <c r="C34" s="387">
        <f>SUM(C31:C33)</f>
        <v>48.356000000000002</v>
      </c>
      <c r="D34" s="387">
        <f>SUM(D31:D33)</f>
        <v>0</v>
      </c>
      <c r="E34" s="388">
        <f>SUM(E31:E33)</f>
        <v>48.356000000000002</v>
      </c>
      <c r="F34" s="139"/>
      <c r="G34" s="139"/>
      <c r="H34" s="139"/>
      <c r="I34" s="139"/>
    </row>
    <row r="35" spans="1:9" ht="15" x14ac:dyDescent="0.2">
      <c r="C35" s="46"/>
      <c r="F35" s="139"/>
      <c r="G35" s="139"/>
      <c r="H35" s="139"/>
      <c r="I35" s="139"/>
    </row>
    <row r="36" spans="1:9" ht="15.75" x14ac:dyDescent="0.2">
      <c r="A36" s="224"/>
      <c r="B36" s="221" t="s">
        <v>147</v>
      </c>
      <c r="G36" s="139"/>
      <c r="H36" s="139"/>
      <c r="I36" s="139"/>
    </row>
    <row r="37" spans="1:9" ht="15.75" x14ac:dyDescent="0.2">
      <c r="B37" s="221"/>
      <c r="G37" s="139"/>
      <c r="H37" s="139"/>
      <c r="I37" s="139"/>
    </row>
    <row r="38" spans="1:9" ht="15" x14ac:dyDescent="0.2">
      <c r="B38" s="748" t="s">
        <v>82</v>
      </c>
      <c r="C38" s="757" t="str">
        <f>B25</f>
        <v>Total</v>
      </c>
      <c r="D38" s="758"/>
      <c r="E38" s="758"/>
      <c r="F38" s="759"/>
      <c r="G38" s="139"/>
      <c r="H38" s="139"/>
      <c r="I38" s="139"/>
    </row>
    <row r="39" spans="1:9" ht="15" x14ac:dyDescent="0.2">
      <c r="B39" s="749"/>
      <c r="C39" s="26" t="s">
        <v>202</v>
      </c>
      <c r="D39" s="26" t="s">
        <v>203</v>
      </c>
      <c r="E39" s="26" t="s">
        <v>204</v>
      </c>
      <c r="F39" s="26" t="s">
        <v>205</v>
      </c>
      <c r="G39" s="139"/>
      <c r="H39" s="139"/>
      <c r="I39" s="139"/>
    </row>
    <row r="40" spans="1:9" ht="15" x14ac:dyDescent="0.2">
      <c r="B40" s="166" t="s">
        <v>83</v>
      </c>
      <c r="C40" s="166"/>
      <c r="D40" s="166"/>
      <c r="E40" s="385">
        <f>C40-D40</f>
        <v>0</v>
      </c>
      <c r="F40" s="166"/>
      <c r="G40" s="139"/>
      <c r="H40" s="139"/>
      <c r="I40" s="139"/>
    </row>
    <row r="41" spans="1:9" ht="15" x14ac:dyDescent="0.2">
      <c r="B41" s="166" t="s">
        <v>84</v>
      </c>
      <c r="C41" s="166"/>
      <c r="D41" s="166"/>
      <c r="E41" s="385">
        <f>C41-D41</f>
        <v>0</v>
      </c>
      <c r="F41" s="166"/>
      <c r="G41" s="139"/>
      <c r="H41" s="139"/>
      <c r="I41" s="139"/>
    </row>
    <row r="42" spans="1:9" ht="15" x14ac:dyDescent="0.2">
      <c r="B42" s="166" t="s">
        <v>85</v>
      </c>
      <c r="C42" s="166"/>
      <c r="D42" s="166"/>
      <c r="E42" s="385">
        <f t="shared" ref="E42:E45" si="1">C42-D42</f>
        <v>0</v>
      </c>
      <c r="F42" s="166"/>
      <c r="G42" s="139"/>
      <c r="H42" s="139"/>
      <c r="I42" s="139"/>
    </row>
    <row r="43" spans="1:9" ht="15" x14ac:dyDescent="0.2">
      <c r="B43" s="166" t="s">
        <v>86</v>
      </c>
      <c r="C43" s="166"/>
      <c r="D43" s="166"/>
      <c r="E43" s="385">
        <f t="shared" si="1"/>
        <v>0</v>
      </c>
      <c r="F43" s="166"/>
      <c r="G43" s="139"/>
      <c r="H43" s="139"/>
      <c r="I43" s="139"/>
    </row>
    <row r="44" spans="1:9" ht="15" x14ac:dyDescent="0.2">
      <c r="B44" s="166" t="s">
        <v>87</v>
      </c>
      <c r="C44" s="166"/>
      <c r="D44" s="166"/>
      <c r="E44" s="385">
        <f t="shared" si="1"/>
        <v>0</v>
      </c>
      <c r="F44" s="166"/>
      <c r="G44" s="139"/>
      <c r="H44" s="139"/>
      <c r="I44" s="139"/>
    </row>
    <row r="45" spans="1:9" x14ac:dyDescent="0.2">
      <c r="B45" s="166" t="s">
        <v>88</v>
      </c>
      <c r="C45" s="166"/>
      <c r="D45" s="166"/>
      <c r="E45" s="385">
        <f t="shared" si="1"/>
        <v>0</v>
      </c>
      <c r="F45" s="166"/>
    </row>
    <row r="46" spans="1:9" x14ac:dyDescent="0.2">
      <c r="B46" s="47" t="s">
        <v>99</v>
      </c>
      <c r="C46" s="385">
        <f>SUM(C40:C45)</f>
        <v>0</v>
      </c>
      <c r="D46" s="385">
        <f>SUM(D40:D45)</f>
        <v>0</v>
      </c>
      <c r="E46" s="385">
        <f>C46-D46</f>
        <v>0</v>
      </c>
      <c r="F46" s="48"/>
    </row>
    <row r="47" spans="1:9" ht="15" x14ac:dyDescent="0.2">
      <c r="A47" s="225"/>
      <c r="C47" s="49"/>
      <c r="E47" s="226"/>
    </row>
    <row r="48" spans="1:9" x14ac:dyDescent="0.2">
      <c r="B48" s="411" t="s">
        <v>175</v>
      </c>
      <c r="C48" s="365"/>
      <c r="D48" s="365"/>
      <c r="E48" s="365"/>
      <c r="F48" s="365"/>
      <c r="G48" s="366"/>
      <c r="H48" s="227"/>
      <c r="I48" s="227"/>
    </row>
    <row r="49" spans="2:9" ht="32.25" customHeight="1" x14ac:dyDescent="0.2">
      <c r="B49" s="464" t="s">
        <v>206</v>
      </c>
      <c r="C49" s="741" t="s">
        <v>532</v>
      </c>
      <c r="D49" s="741"/>
      <c r="E49" s="741"/>
      <c r="F49" s="741"/>
      <c r="G49" s="747"/>
      <c r="H49" s="227"/>
      <c r="I49" s="227"/>
    </row>
    <row r="50" spans="2:9" x14ac:dyDescent="0.2">
      <c r="B50" s="413" t="s">
        <v>533</v>
      </c>
      <c r="C50" s="446"/>
      <c r="D50" s="446"/>
      <c r="E50" s="446"/>
      <c r="F50" s="446"/>
      <c r="G50" s="447"/>
    </row>
    <row r="51" spans="2:9" x14ac:dyDescent="0.2">
      <c r="F51" s="227"/>
      <c r="G51" s="227"/>
      <c r="H51" s="227"/>
      <c r="I51" s="227"/>
    </row>
    <row r="52" spans="2:9" x14ac:dyDescent="0.2">
      <c r="F52" s="227"/>
      <c r="G52" s="227"/>
      <c r="H52" s="227"/>
      <c r="I52" s="227"/>
    </row>
    <row r="53" spans="2:9" x14ac:dyDescent="0.2">
      <c r="F53" s="227"/>
      <c r="G53" s="227"/>
      <c r="H53" s="227"/>
      <c r="I53" s="227"/>
    </row>
  </sheetData>
  <customSheetViews>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1"/>
      <headerFooter alignWithMargins="0"/>
    </customSheetView>
  </customSheetViews>
  <mergeCells count="16">
    <mergeCell ref="B11:F12"/>
    <mergeCell ref="B17:B18"/>
    <mergeCell ref="F17:H18"/>
    <mergeCell ref="C17:E17"/>
    <mergeCell ref="C49:G49"/>
    <mergeCell ref="F23:H23"/>
    <mergeCell ref="F24:H24"/>
    <mergeCell ref="B15:C15"/>
    <mergeCell ref="B38:B39"/>
    <mergeCell ref="C38:F38"/>
    <mergeCell ref="F19:H19"/>
    <mergeCell ref="F20:H20"/>
    <mergeCell ref="F21:H21"/>
    <mergeCell ref="B29:B30"/>
    <mergeCell ref="C29:E29"/>
    <mergeCell ref="F22:H22"/>
  </mergeCells>
  <phoneticPr fontId="36" type="noConversion"/>
  <pageMargins left="0.75" right="0.75" top="1" bottom="1" header="0.5" footer="0.5"/>
  <pageSetup paperSize="8" scale="85" orientation="portrait" r:id="rId2"/>
  <headerFooter alignWithMargins="0">
    <oddFooter>&amp;L&amp;D&amp;C&amp;A&amp;RPage &amp;P of &amp;N</oddFooter>
  </headerFooter>
  <colBreaks count="1" manualBreakCount="1">
    <brk id="8" max="1048575"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sheetPr>
  <dimension ref="A1:T77"/>
  <sheetViews>
    <sheetView showGridLines="0" view="pageBreakPreview" zoomScaleNormal="100" zoomScaleSheetLayoutView="100" workbookViewId="0">
      <selection activeCell="B41" sqref="B41"/>
    </sheetView>
  </sheetViews>
  <sheetFormatPr defaultRowHeight="12.75" x14ac:dyDescent="0.2"/>
  <cols>
    <col min="1" max="1" width="11" style="126" customWidth="1"/>
    <col min="2" max="2" width="18.85546875" style="126" customWidth="1"/>
    <col min="3" max="3" width="20.42578125" style="126" customWidth="1"/>
    <col min="4" max="4" width="12.85546875" style="126" customWidth="1"/>
    <col min="5" max="5" width="13" style="126" customWidth="1"/>
    <col min="6" max="6" width="14.5703125" style="126" customWidth="1"/>
    <col min="7" max="7" width="11.7109375" style="126" customWidth="1"/>
    <col min="8" max="8" width="13.85546875" style="126" customWidth="1"/>
    <col min="9" max="9" width="10.28515625" style="126" customWidth="1"/>
    <col min="10" max="18" width="9.140625" style="126"/>
    <col min="19" max="19" width="10.85546875" style="126" customWidth="1"/>
    <col min="20" max="16384" width="9.140625" style="126"/>
  </cols>
  <sheetData>
    <row r="1" spans="2:19" ht="20.25" customHeight="1" x14ac:dyDescent="0.2">
      <c r="B1" s="92" t="str">
        <f>Cover!E22</f>
        <v>JEN</v>
      </c>
    </row>
    <row r="2" spans="2:19" ht="20.25" x14ac:dyDescent="0.2">
      <c r="B2" s="779" t="s">
        <v>108</v>
      </c>
      <c r="C2" s="779"/>
    </row>
    <row r="3" spans="2:19" ht="20.25" x14ac:dyDescent="0.2">
      <c r="B3" s="14">
        <f>Cover!E26</f>
        <v>2014</v>
      </c>
    </row>
    <row r="4" spans="2:19" ht="20.25" x14ac:dyDescent="0.2">
      <c r="B4" s="92"/>
      <c r="D4" s="684" t="s">
        <v>585</v>
      </c>
      <c r="E4" s="684"/>
    </row>
    <row r="5" spans="2:19" ht="25.5" x14ac:dyDescent="0.2">
      <c r="B5" s="152" t="s">
        <v>586</v>
      </c>
      <c r="D5" s="685" t="s">
        <v>295</v>
      </c>
      <c r="E5" s="685"/>
    </row>
    <row r="6" spans="2:19" x14ac:dyDescent="0.2">
      <c r="B6" s="99" t="s">
        <v>587</v>
      </c>
      <c r="D6" s="686" t="s">
        <v>588</v>
      </c>
      <c r="E6" s="686"/>
    </row>
    <row r="8" spans="2:19" ht="18" customHeight="1" x14ac:dyDescent="0.2">
      <c r="B8" s="671" t="s">
        <v>537</v>
      </c>
      <c r="C8" s="672"/>
      <c r="D8" s="672"/>
      <c r="E8" s="672"/>
      <c r="F8" s="672"/>
      <c r="G8" s="672"/>
      <c r="H8" s="672"/>
      <c r="I8" s="672"/>
      <c r="J8" s="672"/>
      <c r="K8" s="672"/>
      <c r="L8" s="672"/>
      <c r="M8" s="672"/>
      <c r="N8" s="672"/>
      <c r="O8" s="672"/>
      <c r="P8" s="672"/>
      <c r="Q8" s="672"/>
      <c r="R8" s="672"/>
      <c r="S8" s="673"/>
    </row>
    <row r="9" spans="2:19" ht="36.75" customHeight="1" x14ac:dyDescent="0.2">
      <c r="B9" s="677"/>
      <c r="C9" s="678"/>
      <c r="D9" s="678"/>
      <c r="E9" s="678"/>
      <c r="F9" s="678"/>
      <c r="G9" s="678"/>
      <c r="H9" s="678"/>
      <c r="I9" s="678"/>
      <c r="J9" s="678"/>
      <c r="K9" s="678"/>
      <c r="L9" s="678"/>
      <c r="M9" s="678"/>
      <c r="N9" s="678"/>
      <c r="O9" s="678"/>
      <c r="P9" s="678"/>
      <c r="Q9" s="678"/>
      <c r="R9" s="678"/>
      <c r="S9" s="679"/>
    </row>
    <row r="10" spans="2:19" ht="27" customHeight="1" x14ac:dyDescent="0.2"/>
    <row r="11" spans="2:19" ht="15.75" x14ac:dyDescent="0.2">
      <c r="B11" s="111" t="s">
        <v>191</v>
      </c>
    </row>
    <row r="13" spans="2:19" ht="72" customHeight="1" x14ac:dyDescent="0.2">
      <c r="B13" s="119" t="s">
        <v>225</v>
      </c>
      <c r="C13" s="119" t="s">
        <v>226</v>
      </c>
      <c r="D13" s="780" t="s">
        <v>227</v>
      </c>
      <c r="E13" s="781"/>
      <c r="F13" s="781"/>
      <c r="G13" s="781"/>
      <c r="H13" s="766" t="s">
        <v>634</v>
      </c>
      <c r="I13" s="782"/>
      <c r="J13" s="766" t="s">
        <v>635</v>
      </c>
      <c r="K13" s="767"/>
      <c r="L13" s="783" t="s">
        <v>636</v>
      </c>
      <c r="M13" s="784"/>
      <c r="N13" s="764" t="s">
        <v>637</v>
      </c>
      <c r="O13" s="765"/>
      <c r="P13" s="764" t="s">
        <v>638</v>
      </c>
      <c r="Q13" s="764"/>
      <c r="R13" s="766" t="s">
        <v>639</v>
      </c>
      <c r="S13" s="767"/>
    </row>
    <row r="14" spans="2:19" x14ac:dyDescent="0.2">
      <c r="B14" s="397" t="s">
        <v>91</v>
      </c>
      <c r="C14" s="398"/>
      <c r="D14" s="762"/>
      <c r="E14" s="768"/>
      <c r="F14" s="768"/>
      <c r="G14" s="768"/>
      <c r="H14" s="762"/>
      <c r="I14" s="763"/>
      <c r="J14" s="762"/>
      <c r="K14" s="763"/>
      <c r="L14" s="762"/>
      <c r="M14" s="763"/>
      <c r="N14" s="762"/>
      <c r="O14" s="763"/>
      <c r="P14" s="762"/>
      <c r="Q14" s="763"/>
      <c r="R14" s="762"/>
      <c r="S14" s="763"/>
    </row>
    <row r="15" spans="2:19" ht="19.5" customHeight="1" x14ac:dyDescent="0.2">
      <c r="B15" s="399"/>
      <c r="C15" s="399"/>
      <c r="D15" s="762"/>
      <c r="E15" s="768"/>
      <c r="F15" s="768"/>
      <c r="G15" s="768"/>
      <c r="H15" s="762"/>
      <c r="I15" s="763"/>
      <c r="J15" s="762"/>
      <c r="K15" s="763"/>
      <c r="L15" s="762"/>
      <c r="M15" s="763"/>
      <c r="N15" s="762"/>
      <c r="O15" s="763"/>
      <c r="P15" s="762"/>
      <c r="Q15" s="763"/>
      <c r="R15" s="762"/>
      <c r="S15" s="763"/>
    </row>
    <row r="16" spans="2:19" ht="19.5" customHeight="1" x14ac:dyDescent="0.2">
      <c r="B16" s="399"/>
      <c r="C16" s="399"/>
      <c r="D16" s="762"/>
      <c r="E16" s="768"/>
      <c r="F16" s="768"/>
      <c r="G16" s="768"/>
      <c r="H16" s="762"/>
      <c r="I16" s="763"/>
      <c r="J16" s="762"/>
      <c r="K16" s="763"/>
      <c r="L16" s="762"/>
      <c r="M16" s="763"/>
      <c r="N16" s="762"/>
      <c r="O16" s="763"/>
      <c r="P16" s="762"/>
      <c r="Q16" s="763"/>
      <c r="R16" s="762"/>
      <c r="S16" s="763"/>
    </row>
    <row r="17" spans="2:19" ht="19.5" customHeight="1" x14ac:dyDescent="0.2">
      <c r="B17" s="399"/>
      <c r="C17" s="399"/>
      <c r="D17" s="762"/>
      <c r="E17" s="768"/>
      <c r="F17" s="768"/>
      <c r="G17" s="768"/>
      <c r="H17" s="762"/>
      <c r="I17" s="763"/>
      <c r="J17" s="762"/>
      <c r="K17" s="763"/>
      <c r="L17" s="762"/>
      <c r="M17" s="763"/>
      <c r="N17" s="762"/>
      <c r="O17" s="763"/>
      <c r="P17" s="762"/>
      <c r="Q17" s="763"/>
      <c r="R17" s="762"/>
      <c r="S17" s="763"/>
    </row>
    <row r="18" spans="2:19" ht="19.5" customHeight="1" x14ac:dyDescent="0.2">
      <c r="B18" s="399"/>
      <c r="C18" s="399"/>
      <c r="D18" s="762"/>
      <c r="E18" s="768"/>
      <c r="F18" s="768"/>
      <c r="G18" s="768"/>
      <c r="H18" s="762"/>
      <c r="I18" s="763"/>
      <c r="J18" s="762"/>
      <c r="K18" s="763"/>
      <c r="L18" s="762"/>
      <c r="M18" s="763"/>
      <c r="N18" s="762"/>
      <c r="O18" s="763"/>
      <c r="P18" s="762"/>
      <c r="Q18" s="763"/>
      <c r="R18" s="762"/>
      <c r="S18" s="763"/>
    </row>
    <row r="19" spans="2:19" ht="19.5" customHeight="1" x14ac:dyDescent="0.2">
      <c r="B19" s="399"/>
      <c r="C19" s="399"/>
      <c r="D19" s="762"/>
      <c r="E19" s="768"/>
      <c r="F19" s="768"/>
      <c r="G19" s="768"/>
      <c r="H19" s="762"/>
      <c r="I19" s="763"/>
      <c r="J19" s="762"/>
      <c r="K19" s="763"/>
      <c r="L19" s="762"/>
      <c r="M19" s="763"/>
      <c r="N19" s="762"/>
      <c r="O19" s="763"/>
      <c r="P19" s="762"/>
      <c r="Q19" s="763"/>
      <c r="R19" s="762"/>
      <c r="S19" s="763"/>
    </row>
    <row r="20" spans="2:19" ht="19.5" customHeight="1" x14ac:dyDescent="0.2">
      <c r="B20" s="399"/>
      <c r="C20" s="399"/>
      <c r="D20" s="762"/>
      <c r="E20" s="768"/>
      <c r="F20" s="768"/>
      <c r="G20" s="768"/>
      <c r="H20" s="762"/>
      <c r="I20" s="763"/>
      <c r="J20" s="762"/>
      <c r="K20" s="763"/>
      <c r="L20" s="762"/>
      <c r="M20" s="763"/>
      <c r="N20" s="762"/>
      <c r="O20" s="763"/>
      <c r="P20" s="762"/>
      <c r="Q20" s="763"/>
      <c r="R20" s="762"/>
      <c r="S20" s="763"/>
    </row>
    <row r="21" spans="2:19" ht="19.5" customHeight="1" x14ac:dyDescent="0.2">
      <c r="B21" s="399"/>
      <c r="C21" s="399"/>
      <c r="D21" s="762"/>
      <c r="E21" s="768"/>
      <c r="F21" s="768"/>
      <c r="G21" s="768"/>
      <c r="H21" s="762"/>
      <c r="I21" s="763"/>
      <c r="J21" s="762"/>
      <c r="K21" s="763"/>
      <c r="L21" s="762"/>
      <c r="M21" s="763"/>
      <c r="N21" s="762"/>
      <c r="O21" s="763"/>
      <c r="P21" s="762"/>
      <c r="Q21" s="763"/>
      <c r="R21" s="762"/>
      <c r="S21" s="763"/>
    </row>
    <row r="22" spans="2:19" x14ac:dyDescent="0.2">
      <c r="B22" s="218"/>
      <c r="C22" s="218"/>
      <c r="D22" s="769" t="s">
        <v>92</v>
      </c>
      <c r="E22" s="770"/>
      <c r="F22" s="770"/>
      <c r="G22" s="770"/>
      <c r="H22" s="771">
        <f>SUM(H14:I21)</f>
        <v>0</v>
      </c>
      <c r="I22" s="772"/>
      <c r="J22" s="771">
        <f>SUM(J14:K21)</f>
        <v>0</v>
      </c>
      <c r="K22" s="772"/>
      <c r="L22" s="771">
        <f>SUM(L14:M21)</f>
        <v>0</v>
      </c>
      <c r="M22" s="772"/>
      <c r="N22" s="771">
        <f>SUM(N14:O21)</f>
        <v>0</v>
      </c>
      <c r="O22" s="772"/>
      <c r="P22" s="771">
        <f>SUM(P14:Q21)</f>
        <v>0</v>
      </c>
      <c r="Q22" s="772"/>
      <c r="R22" s="773"/>
      <c r="S22" s="774"/>
    </row>
    <row r="24" spans="2:19" ht="15.75" x14ac:dyDescent="0.2">
      <c r="B24" s="111" t="s">
        <v>192</v>
      </c>
    </row>
    <row r="26" spans="2:19" ht="32.450000000000003" customHeight="1" x14ac:dyDescent="0.2">
      <c r="B26" s="119" t="s">
        <v>93</v>
      </c>
      <c r="C26" s="764" t="s">
        <v>94</v>
      </c>
      <c r="D26" s="776"/>
      <c r="E26" s="776"/>
      <c r="F26" s="764" t="s">
        <v>90</v>
      </c>
      <c r="G26" s="776"/>
      <c r="H26" s="776"/>
      <c r="I26" s="764" t="s">
        <v>95</v>
      </c>
      <c r="J26" s="776"/>
      <c r="K26" s="776"/>
      <c r="P26" s="775"/>
      <c r="Q26" s="775"/>
    </row>
    <row r="27" spans="2:19" ht="18" customHeight="1" x14ac:dyDescent="0.2">
      <c r="B27" s="379">
        <v>231</v>
      </c>
      <c r="C27" s="777">
        <v>268.79839999999996</v>
      </c>
      <c r="D27" s="777"/>
      <c r="E27" s="777"/>
      <c r="F27" s="777">
        <v>0</v>
      </c>
      <c r="G27" s="777"/>
      <c r="H27" s="777"/>
      <c r="I27" s="777">
        <v>0</v>
      </c>
      <c r="J27" s="778"/>
      <c r="K27" s="778"/>
      <c r="P27" s="775"/>
      <c r="Q27" s="775"/>
    </row>
    <row r="28" spans="2:19" ht="17.25" customHeight="1" x14ac:dyDescent="0.2">
      <c r="B28" s="379">
        <v>66</v>
      </c>
      <c r="C28" s="777">
        <v>110.10178999999998</v>
      </c>
      <c r="D28" s="777"/>
      <c r="E28" s="777"/>
      <c r="F28" s="777">
        <v>0</v>
      </c>
      <c r="G28" s="777"/>
      <c r="H28" s="777"/>
      <c r="I28" s="777">
        <v>0</v>
      </c>
      <c r="J28" s="778"/>
      <c r="K28" s="778"/>
    </row>
    <row r="30" spans="2:19" ht="15.75" x14ac:dyDescent="0.2">
      <c r="B30" s="111" t="s">
        <v>193</v>
      </c>
    </row>
    <row r="32" spans="2:19" x14ac:dyDescent="0.2">
      <c r="B32" s="785" t="s">
        <v>96</v>
      </c>
      <c r="C32" s="776"/>
      <c r="D32" s="386">
        <f>H22+C27+C28</f>
        <v>378.90018999999995</v>
      </c>
    </row>
    <row r="34" spans="1:19" x14ac:dyDescent="0.2">
      <c r="B34" s="239" t="s">
        <v>335</v>
      </c>
      <c r="C34" s="240"/>
      <c r="D34" s="382"/>
      <c r="E34" s="241"/>
    </row>
    <row r="36" spans="1:19" x14ac:dyDescent="0.2">
      <c r="B36" s="411" t="s">
        <v>516</v>
      </c>
      <c r="C36" s="365"/>
      <c r="D36" s="365"/>
      <c r="E36" s="365"/>
      <c r="F36" s="366"/>
    </row>
    <row r="37" spans="1:19" x14ac:dyDescent="0.2">
      <c r="B37" s="474" t="s">
        <v>535</v>
      </c>
      <c r="C37" s="466" t="s">
        <v>536</v>
      </c>
      <c r="D37" s="446"/>
      <c r="E37" s="446"/>
      <c r="F37" s="447"/>
    </row>
    <row r="43" spans="1:19" x14ac:dyDescent="0.2">
      <c r="A43" s="596"/>
      <c r="B43" s="599"/>
      <c r="C43" s="599"/>
      <c r="D43" s="599"/>
      <c r="E43" s="599"/>
      <c r="F43" s="599"/>
      <c r="G43" s="599"/>
      <c r="H43" s="599"/>
      <c r="I43" s="599"/>
      <c r="J43" s="599"/>
      <c r="K43" s="596"/>
      <c r="L43" s="596"/>
      <c r="M43" s="596"/>
      <c r="N43" s="596"/>
      <c r="O43" s="596"/>
      <c r="P43" s="596"/>
      <c r="Q43" s="596"/>
      <c r="R43" s="596"/>
      <c r="S43" s="596"/>
    </row>
    <row r="44" spans="1:19" x14ac:dyDescent="0.2">
      <c r="A44" s="596"/>
      <c r="B44" s="596"/>
      <c r="C44" s="596"/>
      <c r="D44" s="596"/>
      <c r="E44" s="596"/>
      <c r="F44" s="596"/>
      <c r="G44" s="596"/>
      <c r="H44" s="596"/>
      <c r="I44" s="596"/>
      <c r="J44" s="596"/>
      <c r="K44" s="596"/>
      <c r="L44" s="596"/>
      <c r="M44" s="596"/>
      <c r="N44" s="596"/>
      <c r="O44" s="596"/>
      <c r="P44" s="596"/>
      <c r="Q44" s="596"/>
      <c r="R44" s="596"/>
      <c r="S44" s="596"/>
    </row>
    <row r="45" spans="1:19" x14ac:dyDescent="0.2">
      <c r="A45" s="596"/>
      <c r="B45" s="596"/>
      <c r="C45" s="596"/>
      <c r="D45" s="596"/>
      <c r="E45" s="596"/>
      <c r="F45" s="596"/>
      <c r="G45" s="596"/>
      <c r="H45" s="596"/>
      <c r="I45" s="596"/>
      <c r="J45" s="596"/>
      <c r="K45" s="596"/>
      <c r="L45" s="596"/>
      <c r="M45" s="596"/>
      <c r="N45" s="596"/>
      <c r="O45" s="596"/>
      <c r="P45" s="596"/>
      <c r="Q45" s="596"/>
      <c r="R45" s="596"/>
      <c r="S45" s="596"/>
    </row>
    <row r="46" spans="1:19" x14ac:dyDescent="0.2">
      <c r="A46" s="596"/>
      <c r="B46" s="596"/>
      <c r="C46" s="596"/>
      <c r="D46" s="596"/>
      <c r="E46" s="596"/>
      <c r="F46" s="596"/>
      <c r="G46" s="596"/>
      <c r="H46" s="596"/>
      <c r="I46" s="596"/>
      <c r="J46" s="596"/>
      <c r="K46" s="596"/>
      <c r="L46" s="596"/>
      <c r="M46" s="596"/>
      <c r="N46" s="596"/>
      <c r="O46" s="596"/>
      <c r="P46" s="596"/>
      <c r="Q46" s="596"/>
      <c r="R46" s="596"/>
      <c r="S46" s="596"/>
    </row>
    <row r="47" spans="1:19" x14ac:dyDescent="0.2">
      <c r="A47" s="596"/>
      <c r="B47" s="596"/>
      <c r="C47" s="596"/>
      <c r="D47" s="596"/>
      <c r="E47" s="596"/>
      <c r="F47" s="596"/>
      <c r="G47" s="596"/>
      <c r="H47" s="596"/>
      <c r="I47" s="596"/>
      <c r="J47" s="596"/>
      <c r="K47" s="596"/>
      <c r="L47" s="596"/>
      <c r="M47" s="596"/>
      <c r="N47" s="596"/>
      <c r="O47" s="596"/>
      <c r="P47" s="596"/>
      <c r="Q47" s="596"/>
      <c r="R47" s="596"/>
      <c r="S47" s="596"/>
    </row>
    <row r="48" spans="1:19" x14ac:dyDescent="0.2">
      <c r="A48" s="596"/>
      <c r="B48" s="596"/>
      <c r="C48" s="596"/>
      <c r="D48" s="596"/>
      <c r="E48" s="596"/>
      <c r="F48" s="596"/>
      <c r="G48" s="596"/>
      <c r="H48" s="596"/>
      <c r="I48" s="596"/>
      <c r="J48" s="596"/>
      <c r="K48" s="596"/>
      <c r="L48" s="596"/>
      <c r="M48" s="596"/>
      <c r="N48" s="596"/>
      <c r="O48" s="596"/>
      <c r="P48" s="596"/>
      <c r="Q48" s="596"/>
      <c r="R48" s="596"/>
      <c r="S48" s="596"/>
    </row>
    <row r="49" spans="1:19" x14ac:dyDescent="0.2">
      <c r="A49" s="596"/>
      <c r="B49" s="596"/>
      <c r="C49" s="596"/>
      <c r="D49" s="596"/>
      <c r="E49" s="596"/>
      <c r="F49" s="596"/>
      <c r="G49" s="596"/>
      <c r="H49" s="596"/>
      <c r="I49" s="596"/>
      <c r="J49" s="596"/>
      <c r="K49" s="596"/>
      <c r="L49" s="596"/>
      <c r="M49" s="596"/>
      <c r="N49" s="596"/>
      <c r="O49" s="596"/>
      <c r="P49" s="596"/>
      <c r="Q49" s="596"/>
      <c r="R49" s="596"/>
      <c r="S49" s="596"/>
    </row>
    <row r="50" spans="1:19" x14ac:dyDescent="0.2">
      <c r="A50" s="596"/>
      <c r="B50" s="596"/>
      <c r="C50" s="596"/>
      <c r="D50" s="596"/>
      <c r="E50" s="596"/>
      <c r="F50" s="596"/>
      <c r="G50" s="596"/>
      <c r="H50" s="596"/>
      <c r="I50" s="596"/>
      <c r="J50" s="596"/>
      <c r="K50" s="596"/>
      <c r="L50" s="596"/>
      <c r="M50" s="596"/>
      <c r="N50" s="596"/>
      <c r="O50" s="596"/>
      <c r="P50" s="596"/>
      <c r="Q50" s="596"/>
      <c r="R50" s="596"/>
      <c r="S50" s="596"/>
    </row>
    <row r="51" spans="1:19" x14ac:dyDescent="0.2">
      <c r="A51" s="596"/>
      <c r="B51" s="596"/>
      <c r="C51" s="596"/>
      <c r="D51" s="596"/>
      <c r="E51" s="596"/>
      <c r="F51" s="596"/>
      <c r="G51" s="596"/>
      <c r="H51" s="596"/>
      <c r="I51" s="596"/>
      <c r="J51" s="596"/>
      <c r="K51" s="596"/>
      <c r="L51" s="596"/>
      <c r="M51" s="596"/>
      <c r="N51" s="596"/>
      <c r="O51" s="596"/>
      <c r="P51" s="596"/>
      <c r="Q51" s="596"/>
      <c r="R51" s="596"/>
      <c r="S51" s="596"/>
    </row>
    <row r="52" spans="1:19" x14ac:dyDescent="0.2">
      <c r="A52" s="596"/>
      <c r="B52" s="596"/>
      <c r="C52" s="596"/>
      <c r="D52" s="596"/>
      <c r="E52" s="596"/>
      <c r="F52" s="596"/>
      <c r="G52" s="596"/>
      <c r="H52" s="596"/>
      <c r="I52" s="596"/>
      <c r="J52" s="596"/>
      <c r="K52" s="596"/>
      <c r="L52" s="596"/>
      <c r="M52" s="596"/>
      <c r="N52" s="596"/>
      <c r="O52" s="596"/>
      <c r="P52" s="596"/>
      <c r="Q52" s="596"/>
      <c r="R52" s="596"/>
      <c r="S52" s="596"/>
    </row>
    <row r="53" spans="1:19" x14ac:dyDescent="0.2">
      <c r="A53" s="596"/>
      <c r="B53" s="596"/>
      <c r="C53" s="596"/>
      <c r="D53" s="596"/>
      <c r="E53" s="596"/>
      <c r="F53" s="596"/>
      <c r="G53" s="596"/>
      <c r="H53" s="596"/>
      <c r="I53" s="596"/>
      <c r="J53" s="596"/>
      <c r="K53" s="596"/>
      <c r="L53" s="596"/>
      <c r="M53" s="596"/>
      <c r="N53" s="596"/>
      <c r="O53" s="596"/>
      <c r="P53" s="596"/>
      <c r="Q53" s="596"/>
      <c r="R53" s="596"/>
      <c r="S53" s="596"/>
    </row>
    <row r="54" spans="1:19" x14ac:dyDescent="0.2">
      <c r="A54" s="596"/>
      <c r="B54" s="596"/>
      <c r="C54" s="596"/>
      <c r="D54" s="596"/>
      <c r="E54" s="596"/>
      <c r="F54" s="596"/>
      <c r="G54" s="596"/>
      <c r="H54" s="596"/>
      <c r="I54" s="596"/>
      <c r="J54" s="596"/>
      <c r="K54" s="596"/>
      <c r="L54" s="596"/>
      <c r="M54" s="596"/>
      <c r="N54" s="596"/>
      <c r="O54" s="596"/>
      <c r="P54" s="596"/>
      <c r="Q54" s="596"/>
      <c r="R54" s="596"/>
      <c r="S54" s="596"/>
    </row>
    <row r="55" spans="1:19" x14ac:dyDescent="0.2">
      <c r="A55" s="596"/>
      <c r="B55" s="596"/>
      <c r="C55" s="596"/>
      <c r="D55" s="596"/>
      <c r="E55" s="596"/>
      <c r="F55" s="596"/>
      <c r="G55" s="596"/>
      <c r="H55" s="596"/>
      <c r="I55" s="596"/>
      <c r="J55" s="596"/>
      <c r="K55" s="596"/>
      <c r="L55" s="596"/>
      <c r="M55" s="596"/>
      <c r="N55" s="596"/>
      <c r="O55" s="596"/>
      <c r="P55" s="596"/>
      <c r="Q55" s="596"/>
      <c r="R55" s="596"/>
      <c r="S55" s="596"/>
    </row>
    <row r="56" spans="1:19" x14ac:dyDescent="0.2">
      <c r="A56" s="596"/>
      <c r="B56" s="596"/>
      <c r="C56" s="596"/>
      <c r="D56" s="596"/>
      <c r="E56" s="596"/>
      <c r="F56" s="596"/>
      <c r="G56" s="596"/>
      <c r="H56" s="596"/>
      <c r="I56" s="596"/>
      <c r="J56" s="596"/>
      <c r="K56" s="596"/>
      <c r="L56" s="596"/>
      <c r="M56" s="596"/>
      <c r="N56" s="596"/>
      <c r="O56" s="596"/>
      <c r="P56" s="596"/>
      <c r="Q56" s="596"/>
      <c r="R56" s="596"/>
      <c r="S56" s="596"/>
    </row>
    <row r="57" spans="1:19" x14ac:dyDescent="0.2">
      <c r="A57" s="596"/>
      <c r="B57" s="596"/>
      <c r="C57" s="596"/>
      <c r="D57" s="596"/>
      <c r="E57" s="596"/>
      <c r="F57" s="596"/>
      <c r="G57" s="596"/>
      <c r="H57" s="596"/>
      <c r="I57" s="596"/>
      <c r="J57" s="596"/>
      <c r="K57" s="596"/>
      <c r="L57" s="596"/>
      <c r="M57" s="596"/>
      <c r="N57" s="596"/>
      <c r="O57" s="596"/>
      <c r="P57" s="596"/>
      <c r="Q57" s="596"/>
      <c r="R57" s="596"/>
      <c r="S57" s="596"/>
    </row>
    <row r="58" spans="1:19" x14ac:dyDescent="0.2">
      <c r="A58" s="596"/>
      <c r="B58" s="596"/>
      <c r="C58" s="596"/>
      <c r="D58" s="596"/>
      <c r="E58" s="596"/>
      <c r="F58" s="596"/>
      <c r="G58" s="596"/>
      <c r="H58" s="596"/>
      <c r="I58" s="596"/>
      <c r="J58" s="596"/>
      <c r="K58" s="596"/>
      <c r="L58" s="596"/>
      <c r="M58" s="596"/>
      <c r="N58" s="596"/>
      <c r="O58" s="596"/>
      <c r="P58" s="596"/>
      <c r="Q58" s="596"/>
      <c r="R58" s="596"/>
      <c r="S58" s="596"/>
    </row>
    <row r="59" spans="1:19" x14ac:dyDescent="0.2">
      <c r="A59" s="596"/>
      <c r="B59" s="596"/>
      <c r="C59" s="596"/>
      <c r="D59" s="596"/>
      <c r="E59" s="596"/>
      <c r="F59" s="596"/>
      <c r="G59" s="596"/>
      <c r="H59" s="596"/>
      <c r="I59" s="596"/>
      <c r="J59" s="596"/>
      <c r="K59" s="596"/>
      <c r="L59" s="596"/>
      <c r="M59" s="596"/>
      <c r="N59" s="596"/>
      <c r="O59" s="596"/>
      <c r="P59" s="596"/>
      <c r="Q59" s="596"/>
      <c r="R59" s="596"/>
      <c r="S59" s="596"/>
    </row>
    <row r="60" spans="1:19" x14ac:dyDescent="0.2">
      <c r="A60" s="596"/>
      <c r="B60" s="596"/>
      <c r="C60" s="596"/>
      <c r="D60" s="596"/>
      <c r="E60" s="596"/>
      <c r="F60" s="596"/>
      <c r="G60" s="596"/>
      <c r="H60" s="596"/>
      <c r="I60" s="596"/>
      <c r="J60" s="596"/>
      <c r="K60" s="596"/>
      <c r="L60" s="596"/>
      <c r="M60" s="596"/>
      <c r="N60" s="596"/>
      <c r="O60" s="596"/>
      <c r="P60" s="596"/>
      <c r="Q60" s="596"/>
      <c r="R60" s="596"/>
      <c r="S60" s="596"/>
    </row>
    <row r="61" spans="1:19" x14ac:dyDescent="0.2">
      <c r="A61" s="596"/>
      <c r="B61" s="596"/>
      <c r="C61" s="596"/>
      <c r="D61" s="596"/>
      <c r="E61" s="596"/>
      <c r="F61" s="596"/>
      <c r="G61" s="596"/>
      <c r="H61" s="596"/>
      <c r="I61" s="596"/>
      <c r="J61" s="596"/>
      <c r="K61" s="596"/>
      <c r="L61" s="596"/>
      <c r="M61" s="596"/>
      <c r="N61" s="596"/>
      <c r="O61" s="596"/>
      <c r="P61" s="596"/>
      <c r="Q61" s="596"/>
      <c r="R61" s="596"/>
      <c r="S61" s="596"/>
    </row>
    <row r="62" spans="1:19" x14ac:dyDescent="0.2">
      <c r="A62" s="596"/>
      <c r="B62" s="596"/>
      <c r="C62" s="596"/>
      <c r="D62" s="596"/>
      <c r="E62" s="596"/>
      <c r="F62" s="596"/>
      <c r="G62" s="596"/>
      <c r="H62" s="596"/>
      <c r="I62" s="596"/>
      <c r="J62" s="596"/>
      <c r="K62" s="596"/>
      <c r="L62" s="596"/>
      <c r="M62" s="596"/>
      <c r="N62" s="596"/>
      <c r="O62" s="596"/>
      <c r="P62" s="596"/>
      <c r="Q62" s="596"/>
      <c r="R62" s="596"/>
      <c r="S62" s="596"/>
    </row>
    <row r="63" spans="1:19" x14ac:dyDescent="0.2">
      <c r="A63" s="596"/>
      <c r="B63" s="596"/>
      <c r="C63" s="596"/>
      <c r="D63" s="596"/>
      <c r="E63" s="596"/>
      <c r="F63" s="596"/>
      <c r="G63" s="596"/>
      <c r="H63" s="596"/>
      <c r="I63" s="596"/>
      <c r="J63" s="596"/>
      <c r="K63" s="596"/>
      <c r="L63" s="596"/>
      <c r="M63" s="596"/>
      <c r="N63" s="596"/>
      <c r="O63" s="596"/>
      <c r="P63" s="596"/>
      <c r="Q63" s="596"/>
      <c r="R63" s="596"/>
      <c r="S63" s="596"/>
    </row>
    <row r="64" spans="1:19" x14ac:dyDescent="0.2">
      <c r="A64" s="596"/>
      <c r="B64" s="596"/>
      <c r="C64" s="596"/>
      <c r="D64" s="596"/>
      <c r="E64" s="596"/>
      <c r="F64" s="596"/>
      <c r="G64" s="596"/>
      <c r="H64" s="596"/>
      <c r="I64" s="596"/>
      <c r="J64" s="596"/>
      <c r="K64" s="596"/>
      <c r="L64" s="596"/>
      <c r="M64" s="596"/>
      <c r="N64" s="596"/>
      <c r="O64" s="596"/>
      <c r="P64" s="596"/>
      <c r="Q64" s="596"/>
      <c r="R64" s="596"/>
      <c r="S64" s="596"/>
    </row>
    <row r="65" spans="1:20" x14ac:dyDescent="0.2">
      <c r="A65" s="596"/>
      <c r="B65" s="596"/>
      <c r="C65" s="596"/>
      <c r="D65" s="596"/>
      <c r="E65" s="596"/>
      <c r="F65" s="596"/>
      <c r="G65" s="596"/>
      <c r="H65" s="596"/>
      <c r="I65" s="596"/>
      <c r="J65" s="596"/>
      <c r="K65" s="596"/>
      <c r="L65" s="596"/>
      <c r="M65" s="596"/>
      <c r="N65" s="596"/>
      <c r="O65" s="596"/>
      <c r="P65" s="596"/>
      <c r="Q65" s="596"/>
      <c r="R65" s="596"/>
      <c r="S65" s="596"/>
    </row>
    <row r="66" spans="1:20" x14ac:dyDescent="0.2">
      <c r="A66" s="596"/>
      <c r="B66" s="596"/>
      <c r="C66" s="596"/>
      <c r="D66" s="596"/>
      <c r="E66" s="596"/>
      <c r="F66" s="596"/>
      <c r="G66" s="596"/>
      <c r="H66" s="596"/>
      <c r="I66" s="596"/>
      <c r="J66" s="596"/>
      <c r="K66" s="596"/>
      <c r="L66" s="596"/>
      <c r="M66" s="596"/>
      <c r="N66" s="596"/>
      <c r="O66" s="596"/>
      <c r="P66" s="596"/>
      <c r="Q66" s="596"/>
      <c r="R66" s="596"/>
      <c r="S66" s="596"/>
    </row>
    <row r="67" spans="1:20" x14ac:dyDescent="0.2">
      <c r="A67" s="596"/>
      <c r="B67" s="596"/>
      <c r="C67" s="596"/>
      <c r="D67" s="596"/>
      <c r="E67" s="596"/>
      <c r="F67" s="596"/>
      <c r="G67" s="596"/>
      <c r="H67" s="596"/>
      <c r="I67" s="596"/>
      <c r="J67" s="596"/>
      <c r="K67" s="596"/>
      <c r="L67" s="596"/>
      <c r="M67" s="596"/>
      <c r="N67" s="596"/>
      <c r="O67" s="596"/>
      <c r="P67" s="596"/>
      <c r="Q67" s="596"/>
      <c r="R67" s="596"/>
      <c r="S67" s="596"/>
    </row>
    <row r="68" spans="1:20" x14ac:dyDescent="0.2">
      <c r="A68" s="596"/>
      <c r="B68" s="596"/>
      <c r="C68" s="596"/>
      <c r="D68" s="596"/>
      <c r="E68" s="596"/>
      <c r="F68" s="596"/>
      <c r="G68" s="596"/>
      <c r="H68" s="596"/>
      <c r="I68" s="596"/>
      <c r="J68" s="596"/>
      <c r="K68" s="596"/>
      <c r="L68" s="596"/>
      <c r="M68" s="596"/>
      <c r="N68" s="596"/>
      <c r="O68" s="596"/>
      <c r="P68" s="596"/>
      <c r="Q68" s="596"/>
      <c r="R68" s="596"/>
      <c r="S68" s="596"/>
    </row>
    <row r="69" spans="1:20" x14ac:dyDescent="0.2">
      <c r="A69" s="596"/>
      <c r="B69" s="596"/>
      <c r="C69" s="596"/>
      <c r="D69" s="596"/>
      <c r="E69" s="596"/>
      <c r="F69" s="596"/>
      <c r="G69" s="596"/>
      <c r="H69" s="596"/>
      <c r="I69" s="596"/>
      <c r="J69" s="596"/>
      <c r="K69" s="596"/>
      <c r="L69" s="596"/>
      <c r="M69" s="596"/>
      <c r="N69" s="596"/>
      <c r="O69" s="596"/>
      <c r="P69" s="596"/>
      <c r="Q69" s="596"/>
      <c r="R69" s="596"/>
      <c r="S69" s="596"/>
    </row>
    <row r="70" spans="1:20" x14ac:dyDescent="0.2">
      <c r="A70" s="596"/>
      <c r="B70" s="596"/>
      <c r="C70" s="596"/>
      <c r="D70" s="596"/>
      <c r="E70" s="596"/>
      <c r="F70" s="596"/>
      <c r="G70" s="596"/>
      <c r="H70" s="596"/>
      <c r="I70" s="596"/>
      <c r="J70" s="596"/>
      <c r="K70" s="596"/>
      <c r="L70" s="596"/>
      <c r="M70" s="596"/>
      <c r="N70" s="596"/>
      <c r="O70" s="596"/>
      <c r="P70" s="596"/>
      <c r="Q70" s="596"/>
      <c r="R70" s="596"/>
      <c r="S70" s="596"/>
    </row>
    <row r="71" spans="1:20" x14ac:dyDescent="0.2">
      <c r="A71" s="596"/>
      <c r="B71" s="596"/>
      <c r="C71" s="596"/>
      <c r="D71" s="596"/>
      <c r="E71" s="596"/>
      <c r="F71" s="596"/>
      <c r="G71" s="596"/>
      <c r="H71" s="596"/>
      <c r="I71" s="596"/>
      <c r="J71" s="596"/>
      <c r="K71" s="596"/>
      <c r="L71" s="596"/>
      <c r="M71" s="596"/>
      <c r="N71" s="596"/>
      <c r="O71" s="596"/>
      <c r="P71" s="596"/>
      <c r="Q71" s="596"/>
      <c r="R71" s="596"/>
      <c r="S71" s="596"/>
    </row>
    <row r="72" spans="1:20" x14ac:dyDescent="0.2">
      <c r="A72" s="596"/>
      <c r="B72" s="596"/>
      <c r="C72" s="596"/>
      <c r="D72" s="596"/>
      <c r="E72" s="596"/>
      <c r="F72" s="596"/>
      <c r="G72" s="596"/>
      <c r="H72" s="596"/>
      <c r="I72" s="596"/>
      <c r="J72" s="596"/>
      <c r="K72" s="596"/>
      <c r="L72" s="596"/>
      <c r="M72" s="596"/>
      <c r="N72" s="596"/>
      <c r="O72" s="596"/>
      <c r="P72" s="596"/>
      <c r="Q72" s="596"/>
      <c r="R72" s="596"/>
      <c r="S72" s="596"/>
    </row>
    <row r="73" spans="1:20" x14ac:dyDescent="0.2">
      <c r="A73" s="596"/>
      <c r="B73" s="596"/>
      <c r="C73" s="596"/>
      <c r="D73" s="596"/>
      <c r="E73" s="596"/>
      <c r="F73" s="596"/>
      <c r="G73" s="596"/>
      <c r="H73" s="596"/>
      <c r="I73" s="596"/>
      <c r="J73" s="596"/>
      <c r="K73" s="596"/>
      <c r="L73" s="596"/>
      <c r="M73" s="596"/>
      <c r="N73" s="596"/>
      <c r="O73" s="596"/>
      <c r="P73" s="596"/>
      <c r="Q73" s="596"/>
      <c r="R73" s="596"/>
      <c r="S73" s="596"/>
    </row>
    <row r="74" spans="1:20" x14ac:dyDescent="0.2">
      <c r="A74" s="596"/>
      <c r="B74" s="596"/>
      <c r="C74" s="596"/>
      <c r="D74" s="596"/>
      <c r="E74" s="596"/>
      <c r="F74" s="596"/>
      <c r="G74" s="596"/>
      <c r="H74" s="596"/>
      <c r="I74" s="596"/>
      <c r="J74" s="596"/>
      <c r="K74" s="596"/>
      <c r="L74" s="596"/>
      <c r="M74" s="596"/>
      <c r="N74" s="596"/>
      <c r="O74" s="596"/>
      <c r="P74" s="596"/>
      <c r="Q74" s="596"/>
      <c r="R74" s="596"/>
      <c r="S74" s="596"/>
    </row>
    <row r="75" spans="1:20" x14ac:dyDescent="0.2">
      <c r="A75" s="596"/>
      <c r="B75" s="596"/>
      <c r="C75" s="596"/>
      <c r="D75" s="596"/>
      <c r="E75" s="596"/>
      <c r="F75" s="596"/>
      <c r="G75" s="596"/>
      <c r="H75" s="596"/>
      <c r="I75" s="596"/>
      <c r="J75" s="596"/>
      <c r="K75" s="596"/>
      <c r="L75" s="596"/>
      <c r="M75" s="596"/>
      <c r="N75" s="596"/>
      <c r="O75" s="596"/>
      <c r="P75" s="596"/>
      <c r="Q75" s="596"/>
      <c r="R75" s="596"/>
      <c r="S75" s="596"/>
    </row>
    <row r="76" spans="1:20" x14ac:dyDescent="0.2">
      <c r="A76" s="596"/>
      <c r="B76" s="596"/>
      <c r="C76" s="596"/>
      <c r="D76" s="596"/>
      <c r="E76" s="596"/>
      <c r="F76" s="596"/>
      <c r="G76" s="596"/>
      <c r="H76" s="596"/>
      <c r="I76" s="596"/>
      <c r="J76" s="596"/>
      <c r="K76" s="596"/>
      <c r="L76" s="596"/>
      <c r="M76" s="596"/>
      <c r="N76" s="596"/>
      <c r="O76" s="596"/>
      <c r="P76" s="596"/>
      <c r="Q76" s="596"/>
      <c r="R76" s="596"/>
      <c r="S76" s="596"/>
      <c r="T76" s="126" t="s">
        <v>971</v>
      </c>
    </row>
    <row r="77" spans="1:20" x14ac:dyDescent="0.2">
      <c r="A77" s="596"/>
      <c r="B77" s="596"/>
      <c r="C77" s="596"/>
      <c r="D77" s="596"/>
      <c r="E77" s="596"/>
      <c r="F77" s="596"/>
      <c r="G77" s="596"/>
      <c r="H77" s="596"/>
      <c r="I77" s="596"/>
      <c r="J77" s="596"/>
      <c r="K77" s="596"/>
      <c r="L77" s="596"/>
      <c r="M77" s="596"/>
      <c r="N77" s="596"/>
      <c r="O77" s="596"/>
      <c r="P77" s="596"/>
      <c r="Q77" s="596"/>
      <c r="R77" s="596"/>
      <c r="S77" s="596"/>
    </row>
  </sheetData>
  <customSheetViews>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1"/>
      <headerFooter alignWithMargins="0"/>
    </customSheetView>
  </customSheetViews>
  <mergeCells count="87">
    <mergeCell ref="L13:M13"/>
    <mergeCell ref="J15:K15"/>
    <mergeCell ref="L15:M15"/>
    <mergeCell ref="B32:C32"/>
    <mergeCell ref="C27:E27"/>
    <mergeCell ref="F27:H27"/>
    <mergeCell ref="D21:G21"/>
    <mergeCell ref="H21:I21"/>
    <mergeCell ref="C28:E28"/>
    <mergeCell ref="F28:H28"/>
    <mergeCell ref="I28:K28"/>
    <mergeCell ref="J14:K14"/>
    <mergeCell ref="L14:M14"/>
    <mergeCell ref="J16:K16"/>
    <mergeCell ref="L16:M16"/>
    <mergeCell ref="B2:C2"/>
    <mergeCell ref="D17:G17"/>
    <mergeCell ref="H17:I17"/>
    <mergeCell ref="D13:G13"/>
    <mergeCell ref="H13:I13"/>
    <mergeCell ref="D15:G15"/>
    <mergeCell ref="H15:I15"/>
    <mergeCell ref="D16:G16"/>
    <mergeCell ref="H16:I16"/>
    <mergeCell ref="D14:G14"/>
    <mergeCell ref="H14:I14"/>
    <mergeCell ref="D4:E4"/>
    <mergeCell ref="D5:E5"/>
    <mergeCell ref="D6:E6"/>
    <mergeCell ref="B8:S9"/>
    <mergeCell ref="J13:K13"/>
    <mergeCell ref="P27:Q27"/>
    <mergeCell ref="C26:E26"/>
    <mergeCell ref="F26:H26"/>
    <mergeCell ref="I26:K26"/>
    <mergeCell ref="P26:Q26"/>
    <mergeCell ref="I27:K27"/>
    <mergeCell ref="R21:S21"/>
    <mergeCell ref="D22:G22"/>
    <mergeCell ref="H22:I22"/>
    <mergeCell ref="J22:K22"/>
    <mergeCell ref="L22:M22"/>
    <mergeCell ref="N22:O22"/>
    <mergeCell ref="P22:Q22"/>
    <mergeCell ref="R22:S22"/>
    <mergeCell ref="J21:K21"/>
    <mergeCell ref="L21:M21"/>
    <mergeCell ref="N21:O21"/>
    <mergeCell ref="P21:Q21"/>
    <mergeCell ref="R19:S19"/>
    <mergeCell ref="D20:G20"/>
    <mergeCell ref="H20:I20"/>
    <mergeCell ref="J20:K20"/>
    <mergeCell ref="L20:M20"/>
    <mergeCell ref="N20:O20"/>
    <mergeCell ref="P20:Q20"/>
    <mergeCell ref="R20:S20"/>
    <mergeCell ref="D19:G19"/>
    <mergeCell ref="H19:I19"/>
    <mergeCell ref="N19:O19"/>
    <mergeCell ref="P19:Q19"/>
    <mergeCell ref="J19:K19"/>
    <mergeCell ref="L19:M19"/>
    <mergeCell ref="R17:S17"/>
    <mergeCell ref="D18:G18"/>
    <mergeCell ref="H18:I18"/>
    <mergeCell ref="J18:K18"/>
    <mergeCell ref="L18:M18"/>
    <mergeCell ref="N18:O18"/>
    <mergeCell ref="P18:Q18"/>
    <mergeCell ref="R18:S18"/>
    <mergeCell ref="N17:O17"/>
    <mergeCell ref="P17:Q17"/>
    <mergeCell ref="J17:K17"/>
    <mergeCell ref="L17:M17"/>
    <mergeCell ref="N13:O13"/>
    <mergeCell ref="P13:Q13"/>
    <mergeCell ref="R13:S13"/>
    <mergeCell ref="N14:O14"/>
    <mergeCell ref="P14:Q14"/>
    <mergeCell ref="R14:S14"/>
    <mergeCell ref="N16:O16"/>
    <mergeCell ref="P16:Q16"/>
    <mergeCell ref="R16:S16"/>
    <mergeCell ref="R15:S15"/>
    <mergeCell ref="N15:O15"/>
    <mergeCell ref="P15:Q15"/>
  </mergeCells>
  <phoneticPr fontId="36" type="noConversion"/>
  <dataValidations count="1">
    <dataValidation type="list" allowBlank="1" showInputMessage="1" showErrorMessage="1" sqref="R14:R21">
      <formula1>"Yes, No"</formula1>
    </dataValidation>
  </dataValidations>
  <pageMargins left="0.75" right="0.75" top="1" bottom="1" header="0.5" footer="0.5"/>
  <pageSetup paperSize="9" scale="60" orientation="landscape" r:id="rId2"/>
  <headerFooter alignWithMargins="0">
    <oddFooter>&amp;L&amp;D&amp;C&amp;A&amp;RPage &amp;P of &amp;N</oddFooter>
  </headerFooter>
  <colBreaks count="1" manualBreakCount="1">
    <brk id="19" max="38" man="1"/>
  </col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8"/>
  </sheetPr>
  <dimension ref="A1:J37"/>
  <sheetViews>
    <sheetView showGridLines="0" view="pageBreakPreview" zoomScale="60" zoomScaleNormal="100" workbookViewId="0">
      <selection activeCell="G46" sqref="G46"/>
    </sheetView>
  </sheetViews>
  <sheetFormatPr defaultRowHeight="12.75" x14ac:dyDescent="0.2"/>
  <cols>
    <col min="1" max="1" width="12" style="126" customWidth="1"/>
    <col min="2" max="2" width="16.42578125" style="126" bestFit="1" customWidth="1"/>
    <col min="3" max="3" width="41.28515625" style="126" customWidth="1"/>
    <col min="4" max="10" width="19.85546875" style="126" customWidth="1"/>
    <col min="11" max="11" width="18.28515625" style="126" customWidth="1"/>
    <col min="12" max="16384" width="9.140625" style="126"/>
  </cols>
  <sheetData>
    <row r="1" spans="2:10" ht="20.25" x14ac:dyDescent="0.2">
      <c r="B1" s="92" t="str">
        <f>Cover!E22</f>
        <v>JEN</v>
      </c>
      <c r="C1" s="93"/>
      <c r="D1" s="684" t="s">
        <v>585</v>
      </c>
      <c r="E1" s="684"/>
      <c r="F1" s="93"/>
      <c r="G1" s="93"/>
      <c r="H1" s="93"/>
      <c r="I1" s="93"/>
      <c r="J1" s="93"/>
    </row>
    <row r="2" spans="2:10" ht="20.25" x14ac:dyDescent="0.2">
      <c r="B2" s="116" t="s">
        <v>110</v>
      </c>
      <c r="C2" s="116"/>
      <c r="D2" s="685" t="s">
        <v>295</v>
      </c>
      <c r="E2" s="685"/>
    </row>
    <row r="3" spans="2:10" ht="20.25" x14ac:dyDescent="0.2">
      <c r="B3" s="14">
        <f>Cover!E26</f>
        <v>2014</v>
      </c>
      <c r="D3" s="686" t="s">
        <v>588</v>
      </c>
      <c r="E3" s="686"/>
    </row>
    <row r="4" spans="2:10" ht="20.25" x14ac:dyDescent="0.2">
      <c r="B4" s="92"/>
    </row>
    <row r="5" spans="2:10" ht="25.5" x14ac:dyDescent="0.2">
      <c r="B5" s="152" t="s">
        <v>586</v>
      </c>
    </row>
    <row r="6" spans="2:10" x14ac:dyDescent="0.2">
      <c r="B6" s="99" t="s">
        <v>587</v>
      </c>
    </row>
    <row r="7" spans="2:10" ht="20.25" x14ac:dyDescent="0.2">
      <c r="B7" s="92"/>
    </row>
    <row r="8" spans="2:10" ht="31.5" customHeight="1" x14ac:dyDescent="0.2">
      <c r="B8" s="681" t="s">
        <v>538</v>
      </c>
      <c r="C8" s="682"/>
      <c r="D8" s="682"/>
      <c r="E8" s="682"/>
      <c r="F8" s="682"/>
      <c r="G8" s="683"/>
    </row>
    <row r="9" spans="2:10" ht="20.25" x14ac:dyDescent="0.2">
      <c r="B9" s="92"/>
    </row>
    <row r="10" spans="2:10" ht="48.75" customHeight="1" x14ac:dyDescent="0.2">
      <c r="B10" s="786" t="s">
        <v>617</v>
      </c>
      <c r="C10" s="787"/>
      <c r="D10" s="787"/>
      <c r="E10" s="787"/>
      <c r="F10" s="787"/>
      <c r="G10" s="788"/>
    </row>
    <row r="11" spans="2:10" ht="20.25" x14ac:dyDescent="0.2">
      <c r="B11" s="92"/>
    </row>
    <row r="12" spans="2:10" ht="15.75" x14ac:dyDescent="0.2">
      <c r="B12" s="111" t="s">
        <v>190</v>
      </c>
    </row>
    <row r="13" spans="2:10" x14ac:dyDescent="0.2">
      <c r="B13" s="110"/>
      <c r="C13" s="158"/>
      <c r="D13" s="159"/>
      <c r="E13" s="159"/>
      <c r="F13" s="123"/>
      <c r="G13" s="124"/>
      <c r="H13" s="125"/>
    </row>
    <row r="14" spans="2:10" ht="57" customHeight="1" x14ac:dyDescent="0.2">
      <c r="B14" s="17" t="s">
        <v>314</v>
      </c>
      <c r="C14" s="18" t="s">
        <v>622</v>
      </c>
      <c r="D14" s="19" t="s">
        <v>268</v>
      </c>
      <c r="E14" s="19" t="s">
        <v>269</v>
      </c>
      <c r="F14" s="20" t="s">
        <v>270</v>
      </c>
    </row>
    <row r="15" spans="2:10" ht="13.5" customHeight="1" x14ac:dyDescent="0.2">
      <c r="B15" s="414"/>
      <c r="C15" s="425" t="s">
        <v>271</v>
      </c>
      <c r="D15" s="475"/>
      <c r="E15" s="475"/>
      <c r="F15" s="475"/>
    </row>
    <row r="16" spans="2:10" ht="13.5" customHeight="1" x14ac:dyDescent="0.2">
      <c r="B16" s="414"/>
      <c r="C16" s="476" t="s">
        <v>582</v>
      </c>
      <c r="D16" s="416"/>
      <c r="E16" s="422">
        <f>F16-D16</f>
        <v>0</v>
      </c>
      <c r="F16" s="416"/>
    </row>
    <row r="17" spans="2:9" ht="13.5" customHeight="1" x14ac:dyDescent="0.2">
      <c r="B17" s="414"/>
      <c r="C17" s="476" t="s">
        <v>582</v>
      </c>
      <c r="D17" s="416"/>
      <c r="E17" s="422">
        <f>F17-D17</f>
        <v>0</v>
      </c>
      <c r="F17" s="416"/>
    </row>
    <row r="18" spans="2:9" ht="13.5" customHeight="1" x14ac:dyDescent="0.2">
      <c r="B18" s="414"/>
      <c r="C18" s="476" t="s">
        <v>582</v>
      </c>
      <c r="D18" s="416"/>
      <c r="E18" s="422">
        <f t="shared" ref="E18:E22" si="0">F18-D18</f>
        <v>0</v>
      </c>
      <c r="F18" s="416"/>
    </row>
    <row r="19" spans="2:9" ht="12.75" customHeight="1" x14ac:dyDescent="0.2">
      <c r="B19" s="414"/>
      <c r="C19" s="425" t="s">
        <v>105</v>
      </c>
      <c r="D19" s="477"/>
      <c r="E19" s="478"/>
      <c r="F19" s="477"/>
    </row>
    <row r="20" spans="2:9" ht="12.75" customHeight="1" x14ac:dyDescent="0.2">
      <c r="B20" s="414"/>
      <c r="C20" s="476" t="s">
        <v>582</v>
      </c>
      <c r="D20" s="416"/>
      <c r="E20" s="422">
        <f t="shared" si="0"/>
        <v>0</v>
      </c>
      <c r="F20" s="416"/>
    </row>
    <row r="21" spans="2:9" ht="12.75" customHeight="1" x14ac:dyDescent="0.2">
      <c r="B21" s="414"/>
      <c r="C21" s="476" t="s">
        <v>582</v>
      </c>
      <c r="D21" s="416"/>
      <c r="E21" s="422">
        <f t="shared" si="0"/>
        <v>0</v>
      </c>
      <c r="F21" s="416"/>
    </row>
    <row r="22" spans="2:9" ht="13.5" customHeight="1" x14ac:dyDescent="0.2">
      <c r="B22" s="414"/>
      <c r="C22" s="476" t="s">
        <v>582</v>
      </c>
      <c r="D22" s="416"/>
      <c r="E22" s="422">
        <f t="shared" si="0"/>
        <v>0</v>
      </c>
      <c r="F22" s="416"/>
    </row>
    <row r="24" spans="2:9" ht="15.75" x14ac:dyDescent="0.2">
      <c r="B24" s="216" t="s">
        <v>618</v>
      </c>
      <c r="C24" s="144"/>
      <c r="D24" s="144"/>
      <c r="E24" s="144"/>
      <c r="F24" s="144"/>
      <c r="G24" s="144"/>
      <c r="H24" s="144"/>
      <c r="I24" s="144"/>
    </row>
    <row r="26" spans="2:9" ht="70.5" customHeight="1" x14ac:dyDescent="0.2">
      <c r="B26" s="89" t="s">
        <v>594</v>
      </c>
      <c r="C26" s="120" t="s">
        <v>619</v>
      </c>
      <c r="D26" s="789" t="s">
        <v>620</v>
      </c>
      <c r="E26" s="790"/>
      <c r="F26" s="790"/>
      <c r="G26" s="120" t="s">
        <v>621</v>
      </c>
    </row>
    <row r="27" spans="2:9" x14ac:dyDescent="0.2">
      <c r="B27" s="383"/>
      <c r="C27" s="217"/>
      <c r="D27" s="791"/>
      <c r="E27" s="790"/>
      <c r="F27" s="790"/>
      <c r="G27" s="400" t="s">
        <v>582</v>
      </c>
    </row>
    <row r="28" spans="2:9" x14ac:dyDescent="0.2">
      <c r="B28" s="383"/>
      <c r="C28" s="217"/>
      <c r="D28" s="791"/>
      <c r="E28" s="790"/>
      <c r="F28" s="790"/>
      <c r="G28" s="400" t="s">
        <v>582</v>
      </c>
    </row>
    <row r="29" spans="2:9" x14ac:dyDescent="0.2">
      <c r="B29" s="383"/>
      <c r="C29" s="217"/>
      <c r="D29" s="791"/>
      <c r="E29" s="790"/>
      <c r="F29" s="790"/>
      <c r="G29" s="400" t="s">
        <v>582</v>
      </c>
    </row>
    <row r="30" spans="2:9" x14ac:dyDescent="0.2">
      <c r="B30" s="383"/>
      <c r="C30" s="217"/>
      <c r="D30" s="791"/>
      <c r="E30" s="790"/>
      <c r="F30" s="790"/>
      <c r="G30" s="400" t="s">
        <v>582</v>
      </c>
    </row>
    <row r="34" spans="1:2" x14ac:dyDescent="0.2">
      <c r="B34" s="126" t="s">
        <v>786</v>
      </c>
    </row>
    <row r="36" spans="1:2" x14ac:dyDescent="0.2">
      <c r="A36" s="126">
        <v>1</v>
      </c>
      <c r="B36" s="126" t="s">
        <v>820</v>
      </c>
    </row>
    <row r="37" spans="1:2" x14ac:dyDescent="0.2">
      <c r="B37" s="126" t="s">
        <v>821</v>
      </c>
    </row>
  </sheetData>
  <customSheetViews>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1"/>
      <headerFooter alignWithMargins="0"/>
    </customSheetView>
  </customSheetViews>
  <mergeCells count="10">
    <mergeCell ref="D26:F26"/>
    <mergeCell ref="D27:F27"/>
    <mergeCell ref="D28:F28"/>
    <mergeCell ref="D29:F29"/>
    <mergeCell ref="D30:F30"/>
    <mergeCell ref="B8:G8"/>
    <mergeCell ref="D1:E1"/>
    <mergeCell ref="D2:E2"/>
    <mergeCell ref="D3:E3"/>
    <mergeCell ref="B10:G10"/>
  </mergeCells>
  <phoneticPr fontId="36" type="noConversion"/>
  <pageMargins left="0.75" right="0.75" top="1" bottom="1" header="0.5" footer="0.5"/>
  <pageSetup paperSize="9" scale="74" orientation="landscape" r:id="rId2"/>
  <headerFooter alignWithMargins="0">
    <oddFooter>&amp;L&amp;D&amp;C&amp;A&amp;RPage &amp;P of &amp;N</oddFooter>
  </headerFooter>
  <colBreaks count="1" manualBreakCount="1">
    <brk id="7" max="22" man="1"/>
  </col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49"/>
  <sheetViews>
    <sheetView showGridLines="0" view="pageBreakPreview" zoomScaleNormal="100" zoomScaleSheetLayoutView="100" workbookViewId="0">
      <selection activeCell="I16" sqref="I16"/>
    </sheetView>
  </sheetViews>
  <sheetFormatPr defaultRowHeight="12.75" x14ac:dyDescent="0.2"/>
  <cols>
    <col min="1" max="1" width="12" style="126" customWidth="1"/>
    <col min="2" max="2" width="25" style="126" customWidth="1"/>
    <col min="3" max="3" width="41.28515625" style="126" customWidth="1"/>
    <col min="4" max="9" width="12.7109375" style="126" customWidth="1"/>
    <col min="10" max="10" width="26.5703125" style="126" customWidth="1"/>
    <col min="11" max="11" width="41.140625" style="126" bestFit="1" customWidth="1"/>
    <col min="12" max="12" width="55" style="126" bestFit="1" customWidth="1"/>
    <col min="13" max="13" width="13.85546875" style="126" customWidth="1"/>
    <col min="14" max="16384" width="9.140625" style="126"/>
  </cols>
  <sheetData>
    <row r="1" spans="2:12" ht="20.25" x14ac:dyDescent="0.2">
      <c r="B1" s="92" t="str">
        <f>Cover!E22</f>
        <v>JEN</v>
      </c>
      <c r="C1" s="93"/>
      <c r="D1" s="684" t="s">
        <v>585</v>
      </c>
      <c r="E1" s="684"/>
      <c r="F1" s="93"/>
      <c r="G1" s="93"/>
      <c r="H1" s="93"/>
      <c r="I1" s="93"/>
      <c r="J1" s="93"/>
      <c r="K1" s="93"/>
      <c r="L1" s="93"/>
    </row>
    <row r="2" spans="2:12" ht="20.25" customHeight="1" x14ac:dyDescent="0.2">
      <c r="B2" s="726" t="s">
        <v>111</v>
      </c>
      <c r="C2" s="726"/>
      <c r="D2" s="685" t="s">
        <v>295</v>
      </c>
      <c r="E2" s="685"/>
    </row>
    <row r="3" spans="2:12" ht="20.25" x14ac:dyDescent="0.2">
      <c r="B3" s="14">
        <f>Cover!E26</f>
        <v>2014</v>
      </c>
      <c r="D3" s="686" t="s">
        <v>588</v>
      </c>
      <c r="E3" s="686"/>
    </row>
    <row r="4" spans="2:12" ht="25.5" x14ac:dyDescent="0.2">
      <c r="B4" s="152" t="s">
        <v>586</v>
      </c>
    </row>
    <row r="5" spans="2:12" x14ac:dyDescent="0.2">
      <c r="B5" s="99" t="s">
        <v>587</v>
      </c>
    </row>
    <row r="6" spans="2:12" ht="20.25" x14ac:dyDescent="0.2">
      <c r="B6" s="92"/>
    </row>
    <row r="7" spans="2:12" x14ac:dyDescent="0.2">
      <c r="B7" s="671" t="s">
        <v>545</v>
      </c>
      <c r="C7" s="672"/>
      <c r="D7" s="672"/>
      <c r="E7" s="672"/>
      <c r="F7" s="672"/>
      <c r="G7" s="673"/>
    </row>
    <row r="8" spans="2:12" ht="15.75" customHeight="1" x14ac:dyDescent="0.2">
      <c r="B8" s="677"/>
      <c r="C8" s="678"/>
      <c r="D8" s="678"/>
      <c r="E8" s="678"/>
      <c r="F8" s="678"/>
      <c r="G8" s="679"/>
    </row>
    <row r="9" spans="2:12" ht="20.25" x14ac:dyDescent="0.2">
      <c r="B9" s="92"/>
    </row>
    <row r="10" spans="2:12" ht="15.75" x14ac:dyDescent="0.2">
      <c r="B10" s="109" t="s">
        <v>475</v>
      </c>
    </row>
    <row r="11" spans="2:12" x14ac:dyDescent="0.2">
      <c r="B11" s="239" t="s">
        <v>333</v>
      </c>
      <c r="C11" s="156"/>
      <c r="D11" s="156"/>
      <c r="E11" s="156"/>
      <c r="F11" s="156"/>
      <c r="G11" s="156"/>
      <c r="H11" s="156"/>
      <c r="I11" s="156"/>
      <c r="J11" s="156"/>
      <c r="K11" s="157"/>
    </row>
    <row r="12" spans="2:12" x14ac:dyDescent="0.2">
      <c r="B12" s="110"/>
      <c r="C12" s="158"/>
      <c r="D12" s="158"/>
      <c r="E12" s="158"/>
      <c r="F12" s="159"/>
      <c r="G12" s="159"/>
      <c r="H12" s="159"/>
      <c r="I12" s="159"/>
      <c r="J12" s="159"/>
      <c r="K12" s="123"/>
      <c r="L12" s="124"/>
    </row>
    <row r="13" spans="2:12" ht="38.25" x14ac:dyDescent="0.2">
      <c r="B13" s="17" t="s">
        <v>68</v>
      </c>
      <c r="C13" s="19" t="s">
        <v>69</v>
      </c>
      <c r="D13" s="799" t="s">
        <v>630</v>
      </c>
      <c r="E13" s="800"/>
      <c r="F13" s="801" t="s">
        <v>631</v>
      </c>
      <c r="G13" s="802"/>
      <c r="H13" s="801" t="s">
        <v>632</v>
      </c>
      <c r="I13" s="802"/>
      <c r="J13" s="30" t="s">
        <v>70</v>
      </c>
      <c r="K13" s="30" t="s">
        <v>71</v>
      </c>
      <c r="L13" s="30" t="s">
        <v>72</v>
      </c>
    </row>
    <row r="14" spans="2:12" x14ac:dyDescent="0.2">
      <c r="B14" s="17"/>
      <c r="C14" s="17"/>
      <c r="D14" s="22" t="s">
        <v>67</v>
      </c>
      <c r="E14" s="22" t="s">
        <v>121</v>
      </c>
      <c r="F14" s="22" t="s">
        <v>67</v>
      </c>
      <c r="G14" s="22" t="s">
        <v>121</v>
      </c>
      <c r="H14" s="22" t="s">
        <v>67</v>
      </c>
      <c r="I14" s="22" t="s">
        <v>121</v>
      </c>
      <c r="J14" s="17"/>
      <c r="K14" s="17"/>
      <c r="L14" s="17"/>
    </row>
    <row r="15" spans="2:12" ht="10.5" customHeight="1" x14ac:dyDescent="0.2">
      <c r="B15" s="601"/>
      <c r="C15" s="602"/>
      <c r="D15" s="603"/>
      <c r="E15" s="603"/>
      <c r="F15" s="603"/>
      <c r="G15" s="603"/>
      <c r="H15" s="604"/>
      <c r="I15" s="604"/>
      <c r="J15" s="602"/>
      <c r="K15" s="602"/>
      <c r="L15" s="602"/>
    </row>
    <row r="16" spans="2:12" x14ac:dyDescent="0.2">
      <c r="B16" s="601"/>
      <c r="C16" s="602"/>
      <c r="D16" s="603"/>
      <c r="E16" s="603"/>
      <c r="F16" s="603"/>
      <c r="G16" s="603"/>
      <c r="H16" s="604"/>
      <c r="I16" s="604"/>
      <c r="J16" s="602"/>
      <c r="K16" s="602"/>
      <c r="L16" s="602"/>
    </row>
    <row r="17" spans="2:12" x14ac:dyDescent="0.2">
      <c r="B17" s="601"/>
      <c r="C17" s="602"/>
      <c r="D17" s="603"/>
      <c r="E17" s="603"/>
      <c r="F17" s="603"/>
      <c r="G17" s="603"/>
      <c r="H17" s="604"/>
      <c r="I17" s="604"/>
      <c r="J17" s="602"/>
      <c r="K17" s="602"/>
      <c r="L17" s="602"/>
    </row>
    <row r="18" spans="2:12" x14ac:dyDescent="0.2">
      <c r="B18" s="104"/>
      <c r="C18" s="395"/>
      <c r="D18" s="443"/>
      <c r="E18" s="443"/>
      <c r="F18" s="443"/>
      <c r="G18" s="443"/>
      <c r="H18" s="407">
        <f>D18-F18</f>
        <v>0</v>
      </c>
      <c r="I18" s="407">
        <f t="shared" ref="H18:I20" si="0">E18-G18</f>
        <v>0</v>
      </c>
      <c r="J18" s="395"/>
      <c r="K18" s="395"/>
      <c r="L18" s="395"/>
    </row>
    <row r="19" spans="2:12" x14ac:dyDescent="0.2">
      <c r="B19" s="104"/>
      <c r="C19" s="395"/>
      <c r="D19" s="443"/>
      <c r="E19" s="443"/>
      <c r="F19" s="443"/>
      <c r="G19" s="443"/>
      <c r="H19" s="407">
        <f t="shared" si="0"/>
        <v>0</v>
      </c>
      <c r="I19" s="407">
        <f t="shared" si="0"/>
        <v>0</v>
      </c>
      <c r="J19" s="395"/>
      <c r="K19" s="395"/>
      <c r="L19" s="395"/>
    </row>
    <row r="20" spans="2:12" x14ac:dyDescent="0.2">
      <c r="B20" s="104"/>
      <c r="C20" s="395"/>
      <c r="D20" s="443"/>
      <c r="E20" s="443"/>
      <c r="F20" s="443"/>
      <c r="G20" s="443"/>
      <c r="H20" s="407">
        <f t="shared" si="0"/>
        <v>0</v>
      </c>
      <c r="I20" s="407">
        <f t="shared" si="0"/>
        <v>0</v>
      </c>
      <c r="J20" s="395"/>
      <c r="K20" s="395"/>
      <c r="L20" s="395"/>
    </row>
    <row r="22" spans="2:12" ht="15.75" x14ac:dyDescent="0.2">
      <c r="B22" s="111" t="s">
        <v>212</v>
      </c>
    </row>
    <row r="23" spans="2:12" ht="12" customHeight="1" x14ac:dyDescent="0.2"/>
    <row r="24" spans="2:12" ht="25.5" x14ac:dyDescent="0.2">
      <c r="B24" s="17" t="s">
        <v>68</v>
      </c>
      <c r="C24" s="19" t="s">
        <v>69</v>
      </c>
      <c r="D24" s="801" t="s">
        <v>633</v>
      </c>
      <c r="E24" s="803"/>
      <c r="F24" s="803"/>
      <c r="G24" s="802"/>
      <c r="H24" s="22" t="s">
        <v>645</v>
      </c>
    </row>
    <row r="25" spans="2:12" x14ac:dyDescent="0.2">
      <c r="B25" s="17"/>
      <c r="C25" s="17"/>
      <c r="D25" s="794" t="s">
        <v>31</v>
      </c>
      <c r="E25" s="795"/>
      <c r="F25" s="794" t="s">
        <v>331</v>
      </c>
      <c r="G25" s="795"/>
      <c r="H25" s="17"/>
    </row>
    <row r="26" spans="2:12" x14ac:dyDescent="0.2">
      <c r="B26" s="104"/>
      <c r="C26" s="395"/>
      <c r="D26" s="796"/>
      <c r="E26" s="797"/>
      <c r="F26" s="796"/>
      <c r="G26" s="797"/>
      <c r="H26" s="407">
        <f t="shared" ref="H26:H31" si="1">SUM(D26:G26)</f>
        <v>0</v>
      </c>
    </row>
    <row r="27" spans="2:12" x14ac:dyDescent="0.2">
      <c r="B27" s="104"/>
      <c r="C27" s="395"/>
      <c r="D27" s="796"/>
      <c r="E27" s="797"/>
      <c r="F27" s="796"/>
      <c r="G27" s="797"/>
      <c r="H27" s="407">
        <f t="shared" si="1"/>
        <v>0</v>
      </c>
    </row>
    <row r="28" spans="2:12" x14ac:dyDescent="0.2">
      <c r="B28" s="104"/>
      <c r="C28" s="395"/>
      <c r="D28" s="796"/>
      <c r="E28" s="797"/>
      <c r="F28" s="796"/>
      <c r="G28" s="797"/>
      <c r="H28" s="407">
        <f t="shared" si="1"/>
        <v>0</v>
      </c>
    </row>
    <row r="29" spans="2:12" x14ac:dyDescent="0.2">
      <c r="B29" s="104"/>
      <c r="C29" s="395"/>
      <c r="D29" s="796"/>
      <c r="E29" s="797"/>
      <c r="F29" s="796"/>
      <c r="G29" s="797"/>
      <c r="H29" s="407">
        <f t="shared" si="1"/>
        <v>0</v>
      </c>
    </row>
    <row r="30" spans="2:12" x14ac:dyDescent="0.2">
      <c r="B30" s="104"/>
      <c r="C30" s="395"/>
      <c r="D30" s="796"/>
      <c r="E30" s="797"/>
      <c r="F30" s="796"/>
      <c r="G30" s="797"/>
      <c r="H30" s="407">
        <f>SUM(D30:G30)</f>
        <v>0</v>
      </c>
    </row>
    <row r="31" spans="2:12" x14ac:dyDescent="0.2">
      <c r="B31" s="104"/>
      <c r="C31" s="395"/>
      <c r="D31" s="796"/>
      <c r="E31" s="797"/>
      <c r="F31" s="796"/>
      <c r="G31" s="797"/>
      <c r="H31" s="407">
        <f t="shared" si="1"/>
        <v>0</v>
      </c>
    </row>
    <row r="33" spans="1:13" ht="30.75" customHeight="1" x14ac:dyDescent="0.2">
      <c r="B33" s="786" t="s">
        <v>488</v>
      </c>
      <c r="C33" s="787"/>
      <c r="D33" s="787"/>
      <c r="E33" s="787"/>
      <c r="F33" s="787"/>
      <c r="G33" s="787"/>
      <c r="H33" s="787"/>
      <c r="I33" s="787"/>
      <c r="J33" s="788"/>
    </row>
    <row r="34" spans="1:13" s="160" customFormat="1" x14ac:dyDescent="0.2">
      <c r="B34" s="112"/>
      <c r="C34" s="112"/>
      <c r="D34" s="112"/>
      <c r="E34" s="112"/>
      <c r="F34" s="112"/>
      <c r="G34" s="112"/>
      <c r="H34" s="112"/>
      <c r="I34" s="112"/>
      <c r="J34" s="112"/>
      <c r="K34" s="112"/>
    </row>
    <row r="35" spans="1:13" x14ac:dyDescent="0.2">
      <c r="B35" s="521" t="s">
        <v>516</v>
      </c>
      <c r="C35" s="798"/>
      <c r="D35" s="793"/>
      <c r="E35" s="793"/>
      <c r="F35" s="793"/>
      <c r="G35" s="793"/>
      <c r="H35" s="793"/>
      <c r="I35" s="793"/>
      <c r="J35" s="793"/>
    </row>
    <row r="36" spans="1:13" x14ac:dyDescent="0.2">
      <c r="B36" s="522" t="s">
        <v>539</v>
      </c>
      <c r="C36" s="792" t="s">
        <v>540</v>
      </c>
      <c r="D36" s="793"/>
      <c r="E36" s="793"/>
      <c r="F36" s="793"/>
      <c r="G36" s="793"/>
      <c r="H36" s="793"/>
      <c r="I36" s="793"/>
      <c r="J36" s="793"/>
    </row>
    <row r="37" spans="1:13" s="519" customFormat="1" ht="25.5" x14ac:dyDescent="0.2">
      <c r="B37" s="522" t="s">
        <v>543</v>
      </c>
      <c r="C37" s="792" t="s">
        <v>544</v>
      </c>
      <c r="D37" s="793"/>
      <c r="E37" s="793"/>
      <c r="F37" s="793"/>
      <c r="G37" s="793"/>
      <c r="H37" s="793"/>
      <c r="I37" s="793"/>
      <c r="J37" s="793"/>
    </row>
    <row r="38" spans="1:13" s="519" customFormat="1" ht="25.5" x14ac:dyDescent="0.2">
      <c r="A38" s="126"/>
      <c r="B38" s="522" t="s">
        <v>541</v>
      </c>
      <c r="C38" s="792" t="s">
        <v>542</v>
      </c>
      <c r="D38" s="792"/>
      <c r="E38" s="792"/>
      <c r="F38" s="792"/>
      <c r="G38" s="792"/>
      <c r="H38" s="792"/>
      <c r="I38" s="792"/>
      <c r="J38" s="792"/>
      <c r="L38" s="126"/>
      <c r="M38" s="126"/>
    </row>
    <row r="39" spans="1:13" s="160" customFormat="1" ht="340.5" customHeight="1" x14ac:dyDescent="0.2">
      <c r="B39" s="523" t="s">
        <v>680</v>
      </c>
      <c r="C39" s="798" t="s">
        <v>681</v>
      </c>
      <c r="D39" s="793"/>
      <c r="E39" s="793"/>
      <c r="F39" s="793"/>
      <c r="G39" s="793"/>
      <c r="H39" s="793"/>
      <c r="I39" s="793"/>
      <c r="J39" s="793"/>
      <c r="K39" s="112"/>
    </row>
    <row r="41" spans="1:13" x14ac:dyDescent="0.2">
      <c r="B41" s="126" t="s">
        <v>786</v>
      </c>
    </row>
    <row r="43" spans="1:13" x14ac:dyDescent="0.2">
      <c r="A43" s="126">
        <v>1</v>
      </c>
      <c r="B43" s="126" t="s">
        <v>822</v>
      </c>
    </row>
    <row r="44" spans="1:13" x14ac:dyDescent="0.2">
      <c r="B44" s="597" t="s">
        <v>965</v>
      </c>
      <c r="C44" s="597"/>
      <c r="D44" s="597"/>
      <c r="E44" s="597"/>
      <c r="F44" s="597"/>
      <c r="G44" s="597"/>
      <c r="H44" s="597"/>
    </row>
    <row r="45" spans="1:13" x14ac:dyDescent="0.2">
      <c r="A45" s="126">
        <v>2</v>
      </c>
      <c r="B45" s="126" t="s">
        <v>823</v>
      </c>
    </row>
    <row r="49" spans="2:2" x14ac:dyDescent="0.2">
      <c r="B49" s="596"/>
    </row>
  </sheetData>
  <mergeCells count="29">
    <mergeCell ref="C39:J39"/>
    <mergeCell ref="D1:E1"/>
    <mergeCell ref="D2:E2"/>
    <mergeCell ref="D3:E3"/>
    <mergeCell ref="B2:C2"/>
    <mergeCell ref="D13:E13"/>
    <mergeCell ref="B7:G8"/>
    <mergeCell ref="F13:G13"/>
    <mergeCell ref="F28:G28"/>
    <mergeCell ref="F29:G29"/>
    <mergeCell ref="F30:G30"/>
    <mergeCell ref="F31:G31"/>
    <mergeCell ref="H13:I13"/>
    <mergeCell ref="D24:G24"/>
    <mergeCell ref="C35:J35"/>
    <mergeCell ref="C38:J38"/>
    <mergeCell ref="C37:J37"/>
    <mergeCell ref="C36:J36"/>
    <mergeCell ref="B33:J33"/>
    <mergeCell ref="D25:E25"/>
    <mergeCell ref="F25:G25"/>
    <mergeCell ref="D26:E26"/>
    <mergeCell ref="D27:E27"/>
    <mergeCell ref="D28:E28"/>
    <mergeCell ref="D29:E29"/>
    <mergeCell ref="D30:E30"/>
    <mergeCell ref="D31:E31"/>
    <mergeCell ref="F26:G26"/>
    <mergeCell ref="F27:G27"/>
  </mergeCells>
  <pageMargins left="0.75" right="0.75" top="1" bottom="1" header="0.5" footer="0.5"/>
  <pageSetup paperSize="8" scale="73" orientation="landscape"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41"/>
  <sheetViews>
    <sheetView view="pageBreakPreview" zoomScale="60" zoomScaleNormal="75" workbookViewId="0">
      <selection activeCell="C17" sqref="C17"/>
    </sheetView>
  </sheetViews>
  <sheetFormatPr defaultRowHeight="23.25" x14ac:dyDescent="0.2"/>
  <cols>
    <col min="1" max="1" width="17.5703125" style="8" customWidth="1"/>
    <col min="2" max="2" width="10.7109375" style="8" customWidth="1"/>
    <col min="3" max="4" width="50.7109375" style="8" customWidth="1"/>
    <col min="5" max="5" width="35.7109375" style="8" customWidth="1"/>
    <col min="6" max="6" width="10.7109375" style="8" customWidth="1"/>
    <col min="7" max="7" width="5.7109375" style="8" customWidth="1"/>
    <col min="8" max="8" width="4.85546875" style="8" customWidth="1"/>
    <col min="9" max="11" width="10.7109375" style="8" customWidth="1"/>
    <col min="12" max="12" width="4" style="8" customWidth="1"/>
    <col min="13" max="16384" width="9.140625" style="8"/>
  </cols>
  <sheetData>
    <row r="1" spans="1:13" ht="15" customHeight="1" thickBot="1" x14ac:dyDescent="0.25">
      <c r="A1" s="8" t="s">
        <v>310</v>
      </c>
      <c r="D1" s="554"/>
    </row>
    <row r="2" spans="1:13" ht="15" customHeight="1" x14ac:dyDescent="0.2">
      <c r="B2" s="276"/>
      <c r="C2" s="277"/>
      <c r="D2" s="277"/>
      <c r="E2" s="277"/>
      <c r="F2" s="277"/>
      <c r="G2" s="278"/>
      <c r="H2" s="7"/>
      <c r="I2" s="7"/>
      <c r="J2" s="7"/>
      <c r="K2" s="7"/>
      <c r="L2" s="7"/>
      <c r="M2" s="11"/>
    </row>
    <row r="3" spans="1:13" ht="51.6" customHeight="1" x14ac:dyDescent="0.2">
      <c r="B3" s="141"/>
      <c r="C3" s="555" t="s">
        <v>311</v>
      </c>
      <c r="D3" s="553"/>
      <c r="E3" s="553"/>
      <c r="F3" s="553"/>
      <c r="G3" s="1"/>
      <c r="H3" s="2"/>
      <c r="I3" s="2"/>
      <c r="J3" s="2"/>
      <c r="K3" s="2"/>
      <c r="L3" s="2"/>
      <c r="M3" s="11"/>
    </row>
    <row r="4" spans="1:13" ht="20.100000000000001" customHeight="1" x14ac:dyDescent="0.2">
      <c r="B4" s="141"/>
      <c r="C4" s="3"/>
      <c r="D4" s="555" t="s">
        <v>312</v>
      </c>
      <c r="E4" s="3"/>
      <c r="F4" s="3"/>
      <c r="G4" s="4"/>
      <c r="H4" s="5"/>
      <c r="I4" s="5"/>
      <c r="J4" s="5"/>
      <c r="K4" s="5"/>
      <c r="L4" s="5"/>
      <c r="M4" s="11"/>
    </row>
    <row r="5" spans="1:13" ht="20.100000000000001" customHeight="1" thickBot="1" x14ac:dyDescent="0.25">
      <c r="B5" s="141"/>
      <c r="C5" s="142"/>
      <c r="D5" s="143"/>
      <c r="E5" s="142"/>
      <c r="F5" s="142"/>
      <c r="G5" s="6"/>
      <c r="H5" s="7"/>
      <c r="I5" s="7"/>
      <c r="J5" s="7"/>
      <c r="K5" s="7"/>
      <c r="L5" s="7"/>
      <c r="M5" s="11"/>
    </row>
    <row r="6" spans="1:13" ht="20.100000000000001" customHeight="1" x14ac:dyDescent="0.2">
      <c r="B6" s="9"/>
      <c r="C6" s="562"/>
      <c r="D6" s="562"/>
      <c r="E6" s="562"/>
      <c r="F6" s="172"/>
      <c r="G6" s="10"/>
      <c r="H6" s="7"/>
      <c r="I6" s="7"/>
      <c r="J6" s="7"/>
      <c r="K6" s="7"/>
      <c r="L6" s="5"/>
      <c r="M6" s="11"/>
    </row>
    <row r="7" spans="1:13" ht="20.100000000000001" customHeight="1" x14ac:dyDescent="0.2">
      <c r="B7" s="12"/>
      <c r="C7" s="563" t="s">
        <v>313</v>
      </c>
      <c r="D7" s="564" t="s">
        <v>495</v>
      </c>
      <c r="E7" s="565" t="s">
        <v>700</v>
      </c>
      <c r="F7" s="173"/>
      <c r="G7" s="13"/>
      <c r="H7" s="7"/>
      <c r="I7" s="7"/>
      <c r="J7" s="7"/>
      <c r="K7" s="7"/>
      <c r="L7" s="5"/>
      <c r="M7" s="11"/>
    </row>
    <row r="8" spans="1:13" ht="20.100000000000001" customHeight="1" x14ac:dyDescent="0.2">
      <c r="B8" s="12"/>
      <c r="C8" s="564"/>
      <c r="D8" s="565" t="s">
        <v>701</v>
      </c>
      <c r="E8" s="564"/>
      <c r="F8" s="173"/>
      <c r="G8" s="13"/>
      <c r="H8" s="7"/>
      <c r="I8" s="7"/>
      <c r="J8" s="7"/>
      <c r="K8" s="7"/>
      <c r="L8" s="5"/>
      <c r="M8" s="11"/>
    </row>
    <row r="9" spans="1:13" ht="20.100000000000001" customHeight="1" x14ac:dyDescent="0.2">
      <c r="B9" s="12"/>
      <c r="C9" s="566" t="s">
        <v>777</v>
      </c>
      <c r="D9" s="565" t="s">
        <v>702</v>
      </c>
      <c r="E9" s="565" t="s">
        <v>703</v>
      </c>
      <c r="F9" s="173"/>
      <c r="G9" s="13"/>
      <c r="H9" s="7"/>
      <c r="I9" s="7"/>
      <c r="J9" s="7"/>
      <c r="K9" s="7"/>
      <c r="L9" s="5"/>
      <c r="M9" s="11"/>
    </row>
    <row r="10" spans="1:13" ht="20.100000000000001" customHeight="1" x14ac:dyDescent="0.2">
      <c r="B10" s="12"/>
      <c r="C10" s="564"/>
      <c r="D10" s="565"/>
      <c r="E10" s="567"/>
      <c r="F10" s="173"/>
      <c r="G10" s="13"/>
      <c r="H10" s="7"/>
      <c r="I10" s="7"/>
      <c r="J10" s="7"/>
      <c r="K10" s="7"/>
      <c r="L10" s="5"/>
      <c r="M10" s="11"/>
    </row>
    <row r="11" spans="1:13" ht="20.100000000000001" customHeight="1" x14ac:dyDescent="0.2">
      <c r="B11" s="12"/>
      <c r="C11" s="566" t="s">
        <v>704</v>
      </c>
      <c r="D11" s="565" t="s">
        <v>772</v>
      </c>
      <c r="E11" s="565" t="s">
        <v>705</v>
      </c>
      <c r="F11" s="173"/>
      <c r="G11" s="13"/>
      <c r="H11" s="7"/>
      <c r="I11" s="7"/>
      <c r="J11" s="7"/>
      <c r="K11" s="7"/>
      <c r="L11" s="5"/>
      <c r="M11" s="11"/>
    </row>
    <row r="12" spans="1:13" ht="20.100000000000001" customHeight="1" x14ac:dyDescent="0.2">
      <c r="B12" s="12"/>
      <c r="C12" s="565" t="s">
        <v>767</v>
      </c>
      <c r="D12" s="565" t="s">
        <v>773</v>
      </c>
      <c r="E12" s="564"/>
      <c r="F12" s="173"/>
      <c r="G12" s="13"/>
      <c r="H12" s="7"/>
      <c r="I12" s="7"/>
      <c r="J12" s="7"/>
      <c r="K12" s="7"/>
      <c r="L12" s="5"/>
      <c r="M12" s="11"/>
    </row>
    <row r="13" spans="1:13" ht="20.100000000000001" customHeight="1" x14ac:dyDescent="0.2">
      <c r="B13" s="12"/>
      <c r="C13" s="565"/>
      <c r="D13" s="564"/>
      <c r="E13" s="565" t="s">
        <v>706</v>
      </c>
      <c r="F13" s="173"/>
      <c r="G13" s="13"/>
      <c r="H13" s="7"/>
      <c r="I13" s="7"/>
      <c r="J13" s="7"/>
      <c r="K13" s="7"/>
      <c r="L13" s="5"/>
      <c r="M13" s="11"/>
    </row>
    <row r="14" spans="1:13" ht="20.100000000000001" customHeight="1" x14ac:dyDescent="0.2">
      <c r="B14" s="12"/>
      <c r="C14" s="565" t="s">
        <v>707</v>
      </c>
      <c r="D14" s="564" t="s">
        <v>494</v>
      </c>
      <c r="E14" s="564"/>
      <c r="F14" s="173"/>
      <c r="G14" s="13"/>
      <c r="H14" s="7"/>
      <c r="I14" s="7"/>
      <c r="J14" s="7"/>
      <c r="K14" s="7"/>
      <c r="L14" s="5"/>
      <c r="M14" s="11"/>
    </row>
    <row r="15" spans="1:13" ht="20.100000000000001" customHeight="1" x14ac:dyDescent="0.2">
      <c r="B15" s="12"/>
      <c r="C15" s="565"/>
      <c r="D15" s="565" t="s">
        <v>774</v>
      </c>
      <c r="E15" s="565" t="s">
        <v>708</v>
      </c>
      <c r="F15" s="173"/>
      <c r="G15" s="13"/>
      <c r="H15" s="7"/>
      <c r="I15" s="7"/>
      <c r="J15" s="7"/>
      <c r="K15" s="7"/>
      <c r="L15" s="5"/>
      <c r="M15" s="11"/>
    </row>
    <row r="16" spans="1:13" ht="20.100000000000001" customHeight="1" x14ac:dyDescent="0.2">
      <c r="B16" s="12"/>
      <c r="C16" s="564" t="s">
        <v>67</v>
      </c>
      <c r="D16" s="565"/>
      <c r="E16" s="564"/>
      <c r="F16" s="173"/>
      <c r="G16" s="13"/>
      <c r="H16" s="7"/>
      <c r="I16" s="7"/>
      <c r="J16" s="7"/>
      <c r="K16" s="7"/>
      <c r="L16" s="5"/>
      <c r="M16" s="11"/>
    </row>
    <row r="17" spans="1:13" ht="20.100000000000001" customHeight="1" x14ac:dyDescent="0.2">
      <c r="B17" s="12"/>
      <c r="C17" s="565" t="s">
        <v>709</v>
      </c>
      <c r="D17" s="565" t="s">
        <v>775</v>
      </c>
      <c r="E17" s="566" t="s">
        <v>711</v>
      </c>
      <c r="F17" s="173"/>
      <c r="G17" s="13"/>
      <c r="H17" s="7"/>
      <c r="I17" s="7"/>
      <c r="J17" s="7"/>
      <c r="K17" s="7"/>
      <c r="L17" s="5"/>
      <c r="M17" s="11"/>
    </row>
    <row r="18" spans="1:13" ht="20.100000000000001" customHeight="1" x14ac:dyDescent="0.2">
      <c r="B18" s="12"/>
      <c r="C18" s="565" t="s">
        <v>712</v>
      </c>
      <c r="D18" s="564"/>
      <c r="E18" s="564"/>
      <c r="F18" s="173"/>
      <c r="G18" s="13"/>
      <c r="H18" s="7"/>
      <c r="I18" s="7"/>
      <c r="J18" s="7"/>
      <c r="K18" s="7"/>
      <c r="L18" s="5"/>
      <c r="M18" s="11"/>
    </row>
    <row r="19" spans="1:13" ht="20.100000000000001" customHeight="1" x14ac:dyDescent="0.2">
      <c r="B19" s="12"/>
      <c r="C19" s="565"/>
      <c r="D19" s="568" t="s">
        <v>713</v>
      </c>
      <c r="E19" s="564" t="s">
        <v>493</v>
      </c>
      <c r="F19" s="173"/>
      <c r="G19" s="13"/>
      <c r="H19" s="7"/>
      <c r="I19" s="7"/>
      <c r="J19" s="7"/>
      <c r="K19" s="7"/>
      <c r="L19" s="5"/>
      <c r="M19" s="11"/>
    </row>
    <row r="20" spans="1:13" ht="20.100000000000001" customHeight="1" x14ac:dyDescent="0.2">
      <c r="B20" s="12"/>
      <c r="C20" s="565" t="s">
        <v>768</v>
      </c>
      <c r="D20" s="565" t="s">
        <v>776</v>
      </c>
      <c r="E20" s="565" t="s">
        <v>714</v>
      </c>
      <c r="F20" s="173"/>
      <c r="G20" s="13"/>
      <c r="H20" s="7"/>
      <c r="I20" s="7"/>
      <c r="J20" s="7"/>
      <c r="K20" s="7"/>
      <c r="L20" s="5"/>
      <c r="M20" s="11"/>
    </row>
    <row r="21" spans="1:13" ht="20.100000000000001" customHeight="1" x14ac:dyDescent="0.2">
      <c r="B21" s="12"/>
      <c r="C21" s="565" t="s">
        <v>769</v>
      </c>
      <c r="D21" s="565"/>
      <c r="E21" s="564"/>
      <c r="F21" s="173"/>
      <c r="G21" s="13"/>
      <c r="H21" s="7"/>
      <c r="I21" s="7"/>
      <c r="J21" s="7"/>
      <c r="K21" s="7"/>
      <c r="L21" s="5"/>
      <c r="M21" s="11"/>
    </row>
    <row r="22" spans="1:13" ht="20.100000000000001" customHeight="1" x14ac:dyDescent="0.2">
      <c r="B22" s="64"/>
      <c r="C22" s="565"/>
      <c r="D22" s="565" t="s">
        <v>715</v>
      </c>
      <c r="E22" s="565" t="s">
        <v>716</v>
      </c>
      <c r="F22" s="173"/>
      <c r="G22" s="13"/>
      <c r="H22" s="7"/>
      <c r="I22" s="7"/>
      <c r="J22" s="7"/>
      <c r="K22" s="7"/>
      <c r="L22" s="5"/>
      <c r="M22" s="11"/>
    </row>
    <row r="23" spans="1:13" ht="20.100000000000001" customHeight="1" x14ac:dyDescent="0.2">
      <c r="B23" s="64"/>
      <c r="C23" s="566" t="s">
        <v>717</v>
      </c>
      <c r="D23" s="564"/>
      <c r="E23" s="564"/>
      <c r="F23" s="173"/>
      <c r="G23" s="13"/>
      <c r="H23" s="7"/>
      <c r="I23" s="7"/>
      <c r="J23" s="7"/>
      <c r="K23" s="7"/>
      <c r="L23" s="5"/>
      <c r="M23" s="11"/>
    </row>
    <row r="24" spans="1:13" ht="20.100000000000001" customHeight="1" x14ac:dyDescent="0.2">
      <c r="B24" s="64"/>
      <c r="C24" s="564"/>
      <c r="D24" s="565" t="s">
        <v>718</v>
      </c>
      <c r="E24" s="565" t="s">
        <v>719</v>
      </c>
      <c r="F24" s="173"/>
      <c r="G24" s="13"/>
      <c r="H24" s="7"/>
      <c r="I24" s="7"/>
      <c r="J24" s="7"/>
      <c r="K24" s="7"/>
      <c r="L24" s="5"/>
      <c r="M24" s="11"/>
    </row>
    <row r="25" spans="1:13" ht="20.100000000000001" customHeight="1" x14ac:dyDescent="0.2">
      <c r="B25" s="64"/>
      <c r="C25" s="564" t="s">
        <v>277</v>
      </c>
      <c r="D25" s="567"/>
      <c r="E25" s="564"/>
      <c r="F25" s="173"/>
      <c r="G25" s="13"/>
      <c r="H25" s="7"/>
      <c r="I25" s="7"/>
      <c r="J25" s="7"/>
      <c r="K25" s="7"/>
      <c r="L25" s="5"/>
      <c r="M25" s="11"/>
    </row>
    <row r="26" spans="1:13" ht="20.100000000000001" customHeight="1" x14ac:dyDescent="0.2">
      <c r="B26" s="64"/>
      <c r="C26" s="565" t="s">
        <v>720</v>
      </c>
      <c r="D26" s="565" t="s">
        <v>721</v>
      </c>
      <c r="E26" s="565" t="s">
        <v>722</v>
      </c>
      <c r="F26" s="173"/>
      <c r="G26" s="13"/>
      <c r="H26" s="7"/>
      <c r="I26" s="7"/>
      <c r="J26" s="7"/>
      <c r="K26" s="7"/>
      <c r="L26" s="5"/>
      <c r="M26" s="11"/>
    </row>
    <row r="27" spans="1:13" ht="20.100000000000001" customHeight="1" x14ac:dyDescent="0.2">
      <c r="B27" s="64"/>
      <c r="C27" s="565" t="s">
        <v>723</v>
      </c>
      <c r="D27" s="564"/>
      <c r="E27" s="565"/>
      <c r="F27" s="173"/>
      <c r="G27" s="13"/>
      <c r="H27" s="7"/>
      <c r="I27" s="7"/>
      <c r="J27" s="7"/>
      <c r="K27" s="7"/>
      <c r="L27" s="5"/>
      <c r="M27" s="11"/>
    </row>
    <row r="28" spans="1:13" ht="20.100000000000001" customHeight="1" x14ac:dyDescent="0.2">
      <c r="B28" s="64"/>
      <c r="C28" s="565"/>
      <c r="D28" s="565" t="s">
        <v>724</v>
      </c>
      <c r="E28" s="565" t="s">
        <v>725</v>
      </c>
      <c r="F28" s="173"/>
      <c r="G28" s="13"/>
      <c r="H28" s="7"/>
      <c r="I28" s="7"/>
      <c r="J28" s="7"/>
      <c r="K28" s="7"/>
      <c r="L28" s="5"/>
      <c r="M28" s="11"/>
    </row>
    <row r="29" spans="1:13" ht="20.100000000000001" customHeight="1" x14ac:dyDescent="0.2">
      <c r="B29" s="64"/>
      <c r="C29" s="565" t="s">
        <v>770</v>
      </c>
      <c r="D29" s="564"/>
      <c r="E29" s="564"/>
      <c r="F29" s="173"/>
      <c r="G29" s="13"/>
      <c r="H29" s="7"/>
      <c r="I29" s="7"/>
      <c r="J29" s="7"/>
      <c r="K29" s="7"/>
      <c r="L29" s="5"/>
      <c r="M29" s="11"/>
    </row>
    <row r="30" spans="1:13" ht="20.100000000000001" customHeight="1" x14ac:dyDescent="0.2">
      <c r="B30" s="64"/>
      <c r="C30" s="565" t="s">
        <v>771</v>
      </c>
      <c r="D30" s="565" t="s">
        <v>726</v>
      </c>
      <c r="E30" s="565" t="s">
        <v>727</v>
      </c>
      <c r="F30" s="173"/>
      <c r="G30" s="13"/>
      <c r="H30" s="7"/>
      <c r="I30" s="7"/>
      <c r="J30" s="7"/>
      <c r="K30" s="7"/>
      <c r="L30" s="5"/>
      <c r="M30" s="11"/>
    </row>
    <row r="31" spans="1:13" ht="20.100000000000001" customHeight="1" x14ac:dyDescent="0.2">
      <c r="B31" s="64"/>
      <c r="C31" s="567"/>
      <c r="D31" s="567"/>
      <c r="E31" s="567"/>
      <c r="F31" s="174"/>
      <c r="G31" s="13"/>
      <c r="H31" s="7"/>
      <c r="I31" s="7"/>
      <c r="J31" s="7"/>
      <c r="K31" s="7"/>
      <c r="L31" s="5"/>
      <c r="M31" s="11"/>
    </row>
    <row r="32" spans="1:13" ht="20.100000000000001" customHeight="1" thickBot="1" x14ac:dyDescent="0.25">
      <c r="A32" s="7"/>
      <c r="B32" s="279"/>
      <c r="C32" s="569"/>
      <c r="D32" s="569"/>
      <c r="E32" s="570"/>
      <c r="F32" s="280"/>
      <c r="G32" s="281"/>
      <c r="H32" s="5"/>
      <c r="I32" s="5"/>
      <c r="J32" s="5"/>
      <c r="K32" s="5"/>
      <c r="L32" s="5"/>
      <c r="M32" s="11"/>
    </row>
    <row r="33" spans="1:13" ht="20.100000000000001" customHeight="1" x14ac:dyDescent="0.2">
      <c r="A33" s="7"/>
      <c r="B33" s="7"/>
      <c r="C33" s="7"/>
      <c r="D33" s="7"/>
      <c r="E33" s="7"/>
      <c r="F33" s="7"/>
      <c r="H33" s="5"/>
      <c r="I33" s="5"/>
      <c r="J33" s="5"/>
      <c r="K33" s="5"/>
      <c r="L33" s="5"/>
      <c r="M33" s="11"/>
    </row>
    <row r="34" spans="1:13" x14ac:dyDescent="0.2">
      <c r="A34" s="11"/>
      <c r="B34" s="7"/>
      <c r="C34" s="7"/>
      <c r="D34" s="7"/>
      <c r="E34" s="7"/>
      <c r="F34" s="7"/>
    </row>
    <row r="35" spans="1:13" x14ac:dyDescent="0.2">
      <c r="A35" s="11"/>
      <c r="B35" s="7"/>
      <c r="C35" s="7"/>
      <c r="D35" s="7"/>
      <c r="E35" s="7"/>
      <c r="F35" s="7"/>
    </row>
    <row r="36" spans="1:13" x14ac:dyDescent="0.2">
      <c r="A36" s="11"/>
      <c r="B36" s="7"/>
      <c r="C36" s="7"/>
      <c r="D36" s="7"/>
      <c r="E36" s="7"/>
      <c r="F36" s="7"/>
    </row>
    <row r="37" spans="1:13" x14ac:dyDescent="0.2">
      <c r="A37" s="11"/>
      <c r="B37" s="7"/>
      <c r="C37" s="7"/>
      <c r="D37" s="7"/>
      <c r="E37" s="7"/>
      <c r="F37" s="7"/>
    </row>
    <row r="38" spans="1:13" x14ac:dyDescent="0.2">
      <c r="A38" s="11"/>
      <c r="B38" s="11"/>
      <c r="C38" s="11"/>
      <c r="D38" s="11"/>
      <c r="E38" s="11"/>
      <c r="F38" s="11"/>
    </row>
    <row r="39" spans="1:13" x14ac:dyDescent="0.2">
      <c r="A39" s="11"/>
      <c r="B39" s="11"/>
      <c r="C39" s="11"/>
      <c r="D39" s="11"/>
      <c r="E39" s="11"/>
      <c r="F39" s="11"/>
    </row>
    <row r="40" spans="1:13" x14ac:dyDescent="0.2">
      <c r="A40" s="11"/>
    </row>
    <row r="41" spans="1:13" x14ac:dyDescent="0.2">
      <c r="A41" s="11"/>
    </row>
  </sheetData>
  <hyperlinks>
    <hyperlink ref="C11" location="'1a. Income'!A1" display="1. Income Statement"/>
    <hyperlink ref="C7" location="Cover!A1" display="Cover sheet"/>
    <hyperlink ref="D8" location="'8a. Operating(T)'!A1" display="8a. Operating Activities (T)"/>
    <hyperlink ref="D9" location="'8b. Operating(M)'!A1" display="8b. Operating Activities  (M)"/>
    <hyperlink ref="D11" location="'9a. Oper Oh(T)'!A1" display="9a. Operating Oheads (T)"/>
    <hyperlink ref="D12" location="'9b. Oper Oh(M)'!A1" display="9b. Operating Oheads (M)"/>
    <hyperlink ref="D20" location="'12. CostCat'!A1" display="12. Cost categories"/>
    <hyperlink ref="C12" location="'1b. Provisions'!A1" display="12. Provisions"/>
    <hyperlink ref="D15" location="'10. Allocation'!A1" display="10. Overheads Allocation"/>
    <hyperlink ref="D22" location="'13. Avoided Cost Payments'!A1" display="13. Avoided Cost Payments"/>
    <hyperlink ref="D24" location="'14.  Alt Control&amp;Others'!A1" display="14. Alt Control&amp;Others"/>
    <hyperlink ref="D26" location="'15. EBSS'!A1" display="15. EBSS"/>
    <hyperlink ref="D28" location="'16. Juris Scheme'!A1" display="16. Juris Scheme"/>
    <hyperlink ref="D30" location="'17. DMIS-DMIA'!A1" display="17. DMIS-DMIA"/>
    <hyperlink ref="E7" location="'18. Self Insurance'!A1" display="18. Self Insurance"/>
    <hyperlink ref="E9" location="'19.CHAP'!A1" display="19. CHAP"/>
    <hyperlink ref="E11" location="'20. Related Party'!A1" display="20. Related Party"/>
    <hyperlink ref="E13" location="'21. AMI'!A1" display="21. AMI"/>
    <hyperlink ref="E15" location="'22. Safety and Bushfire '!A1" display="22. Safety and Bushfire"/>
    <hyperlink ref="E20" location="' 24. Unmetered supply'!A1" display="24. Unmetered supply"/>
    <hyperlink ref="E22" location="'25. Actual t-2 Distr Tariff '!A1" display="25. Actual t-2 Distr Tariff"/>
    <hyperlink ref="E24" location="'26. Actual t-2 Trans Tariff'!A1" display="26. Actual t-2 Trans Tariff"/>
    <hyperlink ref="E26" location="'27. TUoS cost audit (t-2)'!A1" display="27. TUoS cost audit (t-2)"/>
    <hyperlink ref="E28" location="'28. Actual t-2 Juris Revenue'!A1" display="28. Actual t-2 Juris Revenue"/>
    <hyperlink ref="E30" location="'29. Juris cost audit template'!A1" display="29. Juris cost audit template"/>
    <hyperlink ref="E17" location="'23. Shared asset'!A1" display="23. Shared assets"/>
    <hyperlink ref="C9" location="Reconciliation!A1" display="Reconciliation"/>
    <hyperlink ref="D17" location="'11. Total Overheads'!A1" display="10b. Total Overheads"/>
    <hyperlink ref="C18" location="'3b. Capex(M)'!A1" display="3b. Capex - margins"/>
    <hyperlink ref="C20" location="'4a. Capex(T)'!A1" display="4a. Capex overheads - total"/>
    <hyperlink ref="C21" location="'4b. Capex(M)'!A1" display="4b. Capex overheads - Margins"/>
    <hyperlink ref="C23" location="'5. Capex Tax'!A1" display="5. Capex for tax depreciation"/>
    <hyperlink ref="C26" location="'6a. Maintenance(T)'!A1" display="6a. Maintenance - total"/>
    <hyperlink ref="C27" location="'6b. Maintenance(M)'!A1" display="6b. Maintenance - margin"/>
    <hyperlink ref="C29" location="'7a. Main oh(T)'!A1" display="7a. Maintenance overhead -total"/>
    <hyperlink ref="C30" location="'7b. Main oh(M)'!A1" display="7b. Maintenance  ohead - margin"/>
    <hyperlink ref="C17" location="'3a. Capex(T)'!A1" display="3a. Capex - total"/>
    <hyperlink ref="C14" location="'2. Demand and Revenue'!A1" display="2. Demand and Revenue"/>
  </hyperlinks>
  <pageMargins left="0.75" right="0.75" top="1" bottom="1" header="0.5" footer="0.5"/>
  <pageSetup paperSize="9" scale="71"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G94"/>
  <sheetViews>
    <sheetView showGridLines="0" view="pageBreakPreview" zoomScale="85" zoomScaleNormal="100" zoomScaleSheetLayoutView="85" workbookViewId="0">
      <selection activeCell="B9" sqref="B9"/>
    </sheetView>
  </sheetViews>
  <sheetFormatPr defaultRowHeight="12.75" x14ac:dyDescent="0.2"/>
  <cols>
    <col min="1" max="1" width="9.140625" style="126"/>
    <col min="2" max="2" width="42.5703125" style="126" customWidth="1"/>
    <col min="3" max="3" width="12.7109375" style="126" customWidth="1"/>
    <col min="4" max="7" width="16.5703125" style="126" customWidth="1"/>
    <col min="8" max="8" width="58.85546875" style="126" customWidth="1"/>
    <col min="9" max="9" width="12.5703125" style="126" customWidth="1"/>
    <col min="10" max="10" width="36.140625" style="126" customWidth="1"/>
    <col min="11" max="11" width="72.140625" style="126" customWidth="1"/>
    <col min="12" max="16384" width="9.140625" style="126"/>
  </cols>
  <sheetData>
    <row r="1" spans="2:7" ht="20.25" x14ac:dyDescent="0.2">
      <c r="B1" s="92" t="str">
        <f>Cover!E22</f>
        <v>JEN</v>
      </c>
      <c r="D1" s="684" t="s">
        <v>585</v>
      </c>
      <c r="E1" s="684"/>
    </row>
    <row r="2" spans="2:7" ht="20.25" customHeight="1" x14ac:dyDescent="0.2">
      <c r="B2" s="92" t="s">
        <v>114</v>
      </c>
      <c r="D2" s="685" t="s">
        <v>295</v>
      </c>
      <c r="E2" s="685"/>
    </row>
    <row r="3" spans="2:7" ht="20.25" x14ac:dyDescent="0.2">
      <c r="B3" s="14">
        <f>Cover!E26</f>
        <v>2014</v>
      </c>
      <c r="D3" s="686" t="s">
        <v>588</v>
      </c>
      <c r="E3" s="686"/>
    </row>
    <row r="4" spans="2:7" x14ac:dyDescent="0.2">
      <c r="B4" s="155" t="s">
        <v>586</v>
      </c>
    </row>
    <row r="5" spans="2:7" x14ac:dyDescent="0.2">
      <c r="B5" s="133" t="s">
        <v>587</v>
      </c>
    </row>
    <row r="6" spans="2:7" ht="20.25" x14ac:dyDescent="0.2">
      <c r="B6" s="92"/>
    </row>
    <row r="7" spans="2:7" x14ac:dyDescent="0.2">
      <c r="B7" s="671" t="s">
        <v>547</v>
      </c>
      <c r="C7" s="672"/>
      <c r="D7" s="672"/>
      <c r="E7" s="673"/>
    </row>
    <row r="8" spans="2:7" x14ac:dyDescent="0.2">
      <c r="B8" s="677"/>
      <c r="C8" s="678"/>
      <c r="D8" s="678"/>
      <c r="E8" s="679"/>
    </row>
    <row r="9" spans="2:7" ht="20.25" x14ac:dyDescent="0.2">
      <c r="B9" s="92"/>
    </row>
    <row r="10" spans="2:7" ht="15.75" x14ac:dyDescent="0.2">
      <c r="B10" s="204" t="s">
        <v>211</v>
      </c>
      <c r="C10" s="177"/>
      <c r="D10" s="147"/>
      <c r="E10" s="147"/>
      <c r="F10" s="147"/>
      <c r="G10" s="147"/>
    </row>
    <row r="11" spans="2:7" x14ac:dyDescent="0.2">
      <c r="B11" s="177"/>
      <c r="C11" s="177"/>
      <c r="D11" s="147"/>
      <c r="E11" s="147"/>
      <c r="F11" s="147"/>
      <c r="G11" s="147"/>
    </row>
    <row r="12" spans="2:7" ht="90" customHeight="1" x14ac:dyDescent="0.2">
      <c r="B12" s="205"/>
      <c r="C12" s="15" t="s">
        <v>164</v>
      </c>
      <c r="D12" s="16" t="s">
        <v>165</v>
      </c>
      <c r="E12" s="16" t="s">
        <v>166</v>
      </c>
      <c r="F12" s="16" t="s">
        <v>167</v>
      </c>
      <c r="G12" s="16" t="s">
        <v>168</v>
      </c>
    </row>
    <row r="13" spans="2:7" x14ac:dyDescent="0.2">
      <c r="B13" s="206" t="s">
        <v>148</v>
      </c>
      <c r="C13" s="207">
        <v>0</v>
      </c>
      <c r="D13" s="188"/>
      <c r="E13" s="188"/>
      <c r="F13" s="188"/>
      <c r="G13" s="382">
        <f t="shared" ref="G13:G19" si="0">D13-E13-F13</f>
        <v>0</v>
      </c>
    </row>
    <row r="14" spans="2:7" x14ac:dyDescent="0.2">
      <c r="B14" s="206" t="s">
        <v>325</v>
      </c>
      <c r="C14" s="207">
        <v>0</v>
      </c>
      <c r="D14" s="188"/>
      <c r="E14" s="188"/>
      <c r="F14" s="188"/>
      <c r="G14" s="382">
        <f t="shared" si="0"/>
        <v>0</v>
      </c>
    </row>
    <row r="15" spans="2:7" x14ac:dyDescent="0.2">
      <c r="B15" s="206" t="s">
        <v>326</v>
      </c>
      <c r="C15" s="207">
        <v>86292.851507138344</v>
      </c>
      <c r="D15" s="188">
        <v>13336.203350000003</v>
      </c>
      <c r="E15" s="188"/>
      <c r="F15" s="188"/>
      <c r="G15" s="382">
        <f t="shared" si="0"/>
        <v>13336.203350000003</v>
      </c>
    </row>
    <row r="16" spans="2:7" x14ac:dyDescent="0.2">
      <c r="B16" s="206" t="s">
        <v>327</v>
      </c>
      <c r="C16" s="207">
        <v>14999.394123784208</v>
      </c>
      <c r="D16" s="188">
        <v>3451.5022100000001</v>
      </c>
      <c r="E16" s="188"/>
      <c r="F16" s="188"/>
      <c r="G16" s="382">
        <f>D16-E16-F16</f>
        <v>3451.5022100000001</v>
      </c>
    </row>
    <row r="17" spans="2:7" x14ac:dyDescent="0.2">
      <c r="B17" s="206" t="s">
        <v>328</v>
      </c>
      <c r="C17" s="207">
        <v>5331.8336353068562</v>
      </c>
      <c r="D17" s="188">
        <v>708.57840999999985</v>
      </c>
      <c r="E17" s="188"/>
      <c r="F17" s="188"/>
      <c r="G17" s="382">
        <f t="shared" si="0"/>
        <v>708.57840999999985</v>
      </c>
    </row>
    <row r="18" spans="2:7" x14ac:dyDescent="0.2">
      <c r="B18" s="206" t="s">
        <v>100</v>
      </c>
      <c r="C18" s="207">
        <v>34007.434270014448</v>
      </c>
      <c r="D18" s="188">
        <v>0</v>
      </c>
      <c r="E18" s="188"/>
      <c r="F18" s="188"/>
      <c r="G18" s="382">
        <f t="shared" si="0"/>
        <v>0</v>
      </c>
    </row>
    <row r="19" spans="2:7" x14ac:dyDescent="0.2">
      <c r="B19" s="208" t="s">
        <v>99</v>
      </c>
      <c r="C19" s="382">
        <f>SUM(C13:C18)</f>
        <v>140631.51353624387</v>
      </c>
      <c r="D19" s="382">
        <f>SUM(D13:D18)</f>
        <v>17496.28397</v>
      </c>
      <c r="E19" s="382">
        <f>SUM(E13:E18)</f>
        <v>0</v>
      </c>
      <c r="F19" s="382">
        <f>SUM(F13:F18)</f>
        <v>0</v>
      </c>
      <c r="G19" s="382">
        <f t="shared" si="0"/>
        <v>17496.28397</v>
      </c>
    </row>
    <row r="21" spans="2:7" ht="15.75" x14ac:dyDescent="0.2">
      <c r="B21" s="111" t="s">
        <v>451</v>
      </c>
    </row>
    <row r="22" spans="2:7" x14ac:dyDescent="0.2">
      <c r="C22" s="54">
        <f>$B$3</f>
        <v>2014</v>
      </c>
      <c r="D22" s="54">
        <f>$B$3-1</f>
        <v>2013</v>
      </c>
    </row>
    <row r="23" spans="2:7" x14ac:dyDescent="0.2">
      <c r="B23" s="209" t="s">
        <v>425</v>
      </c>
      <c r="C23" s="54"/>
      <c r="D23" s="54"/>
    </row>
    <row r="24" spans="2:7" x14ac:dyDescent="0.2">
      <c r="B24" s="210" t="s">
        <v>426</v>
      </c>
      <c r="C24" s="211">
        <v>0</v>
      </c>
      <c r="D24" s="211">
        <v>1</v>
      </c>
    </row>
    <row r="25" spans="2:7" x14ac:dyDescent="0.2">
      <c r="B25" s="210" t="s">
        <v>427</v>
      </c>
      <c r="C25" s="211">
        <v>0</v>
      </c>
      <c r="D25" s="211">
        <v>1</v>
      </c>
    </row>
    <row r="26" spans="2:7" x14ac:dyDescent="0.2">
      <c r="B26" s="210" t="s">
        <v>428</v>
      </c>
      <c r="C26" s="211">
        <v>0</v>
      </c>
      <c r="D26" s="211">
        <v>0</v>
      </c>
    </row>
    <row r="27" spans="2:7" x14ac:dyDescent="0.2">
      <c r="B27" s="210" t="s">
        <v>429</v>
      </c>
      <c r="C27" s="211">
        <v>0</v>
      </c>
      <c r="D27" s="211">
        <v>0</v>
      </c>
    </row>
    <row r="28" spans="2:7" x14ac:dyDescent="0.2">
      <c r="B28" s="212" t="s">
        <v>489</v>
      </c>
      <c r="C28" s="382">
        <f>SUM(C24:C27)</f>
        <v>0</v>
      </c>
      <c r="D28" s="382">
        <f>SUM(D24:D27)</f>
        <v>2</v>
      </c>
    </row>
    <row r="29" spans="2:7" x14ac:dyDescent="0.2">
      <c r="B29" s="209" t="s">
        <v>430</v>
      </c>
      <c r="C29" s="213"/>
      <c r="D29" s="213"/>
    </row>
    <row r="30" spans="2:7" x14ac:dyDescent="0.2">
      <c r="B30" s="210" t="s">
        <v>426</v>
      </c>
      <c r="C30" s="211">
        <v>0</v>
      </c>
      <c r="D30" s="211">
        <v>3</v>
      </c>
    </row>
    <row r="31" spans="2:7" x14ac:dyDescent="0.2">
      <c r="B31" s="210" t="s">
        <v>427</v>
      </c>
      <c r="C31" s="211">
        <v>0</v>
      </c>
      <c r="D31" s="211">
        <v>12</v>
      </c>
    </row>
    <row r="32" spans="2:7" x14ac:dyDescent="0.2">
      <c r="B32" s="210" t="s">
        <v>428</v>
      </c>
      <c r="C32" s="211">
        <v>0</v>
      </c>
      <c r="D32" s="211">
        <v>4</v>
      </c>
    </row>
    <row r="33" spans="2:4" x14ac:dyDescent="0.2">
      <c r="B33" s="210" t="s">
        <v>429</v>
      </c>
      <c r="C33" s="211">
        <v>0</v>
      </c>
      <c r="D33" s="211">
        <v>15</v>
      </c>
    </row>
    <row r="34" spans="2:4" x14ac:dyDescent="0.2">
      <c r="B34" s="212" t="s">
        <v>431</v>
      </c>
      <c r="C34" s="382">
        <f>SUM(C30:C33)</f>
        <v>0</v>
      </c>
      <c r="D34" s="382">
        <f>SUM(D30:D33)</f>
        <v>34</v>
      </c>
    </row>
    <row r="35" spans="2:4" x14ac:dyDescent="0.2">
      <c r="B35" s="209" t="s">
        <v>432</v>
      </c>
      <c r="C35" s="213"/>
      <c r="D35" s="213"/>
    </row>
    <row r="36" spans="2:4" x14ac:dyDescent="0.2">
      <c r="B36" s="210" t="s">
        <v>433</v>
      </c>
      <c r="C36" s="211">
        <v>20122</v>
      </c>
      <c r="D36" s="211">
        <v>80196</v>
      </c>
    </row>
    <row r="37" spans="2:4" x14ac:dyDescent="0.2">
      <c r="B37" s="210" t="s">
        <v>434</v>
      </c>
      <c r="C37" s="211">
        <v>1506</v>
      </c>
      <c r="D37" s="211">
        <v>3639</v>
      </c>
    </row>
    <row r="38" spans="2:4" x14ac:dyDescent="0.2">
      <c r="B38" s="210" t="s">
        <v>435</v>
      </c>
      <c r="C38" s="211">
        <v>3974</v>
      </c>
      <c r="D38" s="211">
        <v>19895</v>
      </c>
    </row>
    <row r="39" spans="2:4" x14ac:dyDescent="0.2">
      <c r="B39" s="210" t="s">
        <v>436</v>
      </c>
      <c r="C39" s="211">
        <v>10085</v>
      </c>
      <c r="D39" s="211">
        <v>20084</v>
      </c>
    </row>
    <row r="40" spans="2:4" x14ac:dyDescent="0.2">
      <c r="B40" s="210" t="s">
        <v>437</v>
      </c>
      <c r="C40" s="211">
        <v>0</v>
      </c>
      <c r="D40" s="211">
        <v>0</v>
      </c>
    </row>
    <row r="41" spans="2:4" x14ac:dyDescent="0.2">
      <c r="B41" s="210" t="s">
        <v>438</v>
      </c>
      <c r="C41" s="211">
        <v>1897</v>
      </c>
      <c r="D41" s="211">
        <v>176</v>
      </c>
    </row>
    <row r="42" spans="2:4" x14ac:dyDescent="0.2">
      <c r="B42" s="210" t="s">
        <v>439</v>
      </c>
      <c r="C42" s="211">
        <v>711</v>
      </c>
      <c r="D42" s="211">
        <v>638</v>
      </c>
    </row>
    <row r="43" spans="2:4" x14ac:dyDescent="0.2">
      <c r="B43" s="212" t="s">
        <v>440</v>
      </c>
      <c r="C43" s="382">
        <f>SUM(C36:C42)</f>
        <v>38295</v>
      </c>
      <c r="D43" s="382">
        <f>SUM(D36:D42)</f>
        <v>124628</v>
      </c>
    </row>
    <row r="44" spans="2:4" x14ac:dyDescent="0.2">
      <c r="B44" s="209"/>
      <c r="C44" s="213"/>
      <c r="D44" s="213"/>
    </row>
    <row r="45" spans="2:4" x14ac:dyDescent="0.2">
      <c r="B45" s="212" t="s">
        <v>441</v>
      </c>
      <c r="C45" s="382">
        <f>SUM(C28,C34,C43)</f>
        <v>38295</v>
      </c>
      <c r="D45" s="382">
        <f>SUM(D28,D34,D43)</f>
        <v>124664</v>
      </c>
    </row>
    <row r="47" spans="2:4" ht="15.75" x14ac:dyDescent="0.2">
      <c r="B47" s="111" t="s">
        <v>452</v>
      </c>
    </row>
    <row r="48" spans="2:4" x14ac:dyDescent="0.2">
      <c r="C48" s="54">
        <f>$B$3</f>
        <v>2014</v>
      </c>
      <c r="D48" s="54">
        <f>$B$3-1</f>
        <v>2013</v>
      </c>
    </row>
    <row r="49" spans="2:4" x14ac:dyDescent="0.2">
      <c r="B49" s="209" t="s">
        <v>425</v>
      </c>
      <c r="C49" s="54"/>
      <c r="D49" s="54"/>
    </row>
    <row r="50" spans="2:4" x14ac:dyDescent="0.2">
      <c r="B50" s="210" t="s">
        <v>426</v>
      </c>
      <c r="C50" s="211">
        <v>4254</v>
      </c>
      <c r="D50" s="211">
        <v>22823</v>
      </c>
    </row>
    <row r="51" spans="2:4" x14ac:dyDescent="0.2">
      <c r="B51" s="210" t="s">
        <v>427</v>
      </c>
      <c r="C51" s="211">
        <v>43</v>
      </c>
      <c r="D51" s="211">
        <v>749</v>
      </c>
    </row>
    <row r="52" spans="2:4" x14ac:dyDescent="0.2">
      <c r="B52" s="210" t="s">
        <v>428</v>
      </c>
      <c r="C52" s="211">
        <v>1778</v>
      </c>
      <c r="D52" s="211">
        <v>9749</v>
      </c>
    </row>
    <row r="53" spans="2:4" x14ac:dyDescent="0.2">
      <c r="B53" s="210" t="s">
        <v>429</v>
      </c>
      <c r="C53" s="211">
        <v>35</v>
      </c>
      <c r="D53" s="211">
        <v>354</v>
      </c>
    </row>
    <row r="54" spans="2:4" x14ac:dyDescent="0.2">
      <c r="B54" s="212" t="s">
        <v>442</v>
      </c>
      <c r="C54" s="382">
        <f>SUM(C50:C53)</f>
        <v>6110</v>
      </c>
      <c r="D54" s="382">
        <f>SUM(D50:D53)</f>
        <v>33675</v>
      </c>
    </row>
    <row r="55" spans="2:4" x14ac:dyDescent="0.2">
      <c r="B55" s="209" t="s">
        <v>430</v>
      </c>
      <c r="C55" s="213"/>
      <c r="D55" s="213"/>
    </row>
    <row r="56" spans="2:4" x14ac:dyDescent="0.2">
      <c r="B56" s="210" t="s">
        <v>426</v>
      </c>
      <c r="C56" s="211">
        <v>7</v>
      </c>
      <c r="D56" s="211">
        <v>554</v>
      </c>
    </row>
    <row r="57" spans="2:4" x14ac:dyDescent="0.2">
      <c r="B57" s="210" t="s">
        <v>427</v>
      </c>
      <c r="C57" s="211">
        <v>249</v>
      </c>
      <c r="D57" s="211">
        <v>1091.5</v>
      </c>
    </row>
    <row r="58" spans="2:4" x14ac:dyDescent="0.2">
      <c r="B58" s="210" t="s">
        <v>428</v>
      </c>
      <c r="C58" s="211">
        <v>408</v>
      </c>
      <c r="D58" s="211">
        <v>545</v>
      </c>
    </row>
    <row r="59" spans="2:4" x14ac:dyDescent="0.2">
      <c r="B59" s="210" t="s">
        <v>429</v>
      </c>
      <c r="C59" s="211">
        <v>57</v>
      </c>
      <c r="D59" s="211">
        <v>384</v>
      </c>
    </row>
    <row r="60" spans="2:4" x14ac:dyDescent="0.2">
      <c r="B60" s="212" t="s">
        <v>443</v>
      </c>
      <c r="C60" s="382">
        <f>SUM(C56:C59)</f>
        <v>721</v>
      </c>
      <c r="D60" s="382">
        <f>SUM(D56:D59)</f>
        <v>2574.5</v>
      </c>
    </row>
    <row r="61" spans="2:4" x14ac:dyDescent="0.2">
      <c r="B61" s="209" t="s">
        <v>432</v>
      </c>
      <c r="C61" s="213"/>
      <c r="D61" s="213"/>
    </row>
    <row r="62" spans="2:4" x14ac:dyDescent="0.2">
      <c r="B62" s="210" t="s">
        <v>433</v>
      </c>
      <c r="C62" s="211">
        <v>252760</v>
      </c>
      <c r="D62" s="211">
        <v>234653</v>
      </c>
    </row>
    <row r="63" spans="2:4" x14ac:dyDescent="0.2">
      <c r="B63" s="210" t="s">
        <v>434</v>
      </c>
      <c r="C63" s="211">
        <v>5187</v>
      </c>
      <c r="D63" s="211">
        <v>3779</v>
      </c>
    </row>
    <row r="64" spans="2:4" x14ac:dyDescent="0.2">
      <c r="B64" s="210" t="s">
        <v>435</v>
      </c>
      <c r="C64" s="211">
        <v>24182</v>
      </c>
      <c r="D64" s="211">
        <v>20287</v>
      </c>
    </row>
    <row r="65" spans="2:4" x14ac:dyDescent="0.2">
      <c r="B65" s="210" t="s">
        <v>436</v>
      </c>
      <c r="C65" s="211">
        <v>37549</v>
      </c>
      <c r="D65" s="211">
        <v>27658</v>
      </c>
    </row>
    <row r="66" spans="2:4" x14ac:dyDescent="0.2">
      <c r="B66" s="210" t="s">
        <v>437</v>
      </c>
      <c r="C66" s="211">
        <v>0</v>
      </c>
      <c r="D66" s="211">
        <v>0</v>
      </c>
    </row>
    <row r="67" spans="2:4" x14ac:dyDescent="0.2">
      <c r="B67" s="210" t="s">
        <v>438</v>
      </c>
      <c r="C67" s="211">
        <v>2097</v>
      </c>
      <c r="D67" s="211">
        <v>203</v>
      </c>
    </row>
    <row r="68" spans="2:4" x14ac:dyDescent="0.2">
      <c r="B68" s="210" t="s">
        <v>439</v>
      </c>
      <c r="C68" s="211">
        <v>1618</v>
      </c>
      <c r="D68" s="211">
        <v>638</v>
      </c>
    </row>
    <row r="69" spans="2:4" x14ac:dyDescent="0.2">
      <c r="B69" s="212" t="s">
        <v>444</v>
      </c>
      <c r="C69" s="382">
        <f>SUM(C62:C68)</f>
        <v>323393</v>
      </c>
      <c r="D69" s="382">
        <f>SUM(D62:D68)</f>
        <v>287218</v>
      </c>
    </row>
    <row r="70" spans="2:4" x14ac:dyDescent="0.2">
      <c r="B70" s="209"/>
      <c r="C70" s="213"/>
      <c r="D70" s="213"/>
    </row>
    <row r="71" spans="2:4" x14ac:dyDescent="0.2">
      <c r="B71" s="214" t="s">
        <v>445</v>
      </c>
      <c r="C71" s="382">
        <f>SUM(C54,C60,C69)</f>
        <v>330224</v>
      </c>
      <c r="D71" s="382">
        <f>SUM(D54,D60,D69)</f>
        <v>323467.5</v>
      </c>
    </row>
    <row r="73" spans="2:4" ht="15.75" x14ac:dyDescent="0.2">
      <c r="B73" s="111" t="s">
        <v>453</v>
      </c>
    </row>
    <row r="74" spans="2:4" x14ac:dyDescent="0.2">
      <c r="C74" s="54">
        <f>$B$3</f>
        <v>2014</v>
      </c>
      <c r="D74" s="54">
        <f>$B$3-1</f>
        <v>2013</v>
      </c>
    </row>
    <row r="75" spans="2:4" x14ac:dyDescent="0.2">
      <c r="B75" s="210" t="s">
        <v>446</v>
      </c>
      <c r="C75" s="211">
        <v>287218</v>
      </c>
      <c r="D75" s="211">
        <v>164252</v>
      </c>
    </row>
    <row r="76" spans="2:4" x14ac:dyDescent="0.2">
      <c r="B76" s="210" t="s">
        <v>447</v>
      </c>
      <c r="C76" s="382">
        <f>C43</f>
        <v>38295</v>
      </c>
      <c r="D76" s="382">
        <f>D43</f>
        <v>124628</v>
      </c>
    </row>
    <row r="77" spans="2:4" x14ac:dyDescent="0.2">
      <c r="B77" s="210" t="s">
        <v>448</v>
      </c>
      <c r="C77" s="211">
        <v>1833</v>
      </c>
      <c r="D77" s="211">
        <v>838</v>
      </c>
    </row>
    <row r="78" spans="2:4" x14ac:dyDescent="0.2">
      <c r="B78" s="210" t="s">
        <v>449</v>
      </c>
      <c r="C78" s="211">
        <v>287</v>
      </c>
      <c r="D78" s="211">
        <v>824</v>
      </c>
    </row>
    <row r="79" spans="2:4" x14ac:dyDescent="0.2">
      <c r="B79" s="210" t="s">
        <v>450</v>
      </c>
      <c r="C79" s="382">
        <f>(C75+C76)-(C77+C78)</f>
        <v>323393</v>
      </c>
      <c r="D79" s="382">
        <f>(D75+D76)-(D77+D78)</f>
        <v>287218</v>
      </c>
    </row>
    <row r="82" spans="2:4" ht="15.75" x14ac:dyDescent="0.2">
      <c r="B82" s="215" t="s">
        <v>454</v>
      </c>
    </row>
    <row r="83" spans="2:4" x14ac:dyDescent="0.2">
      <c r="B83" s="153"/>
      <c r="C83" s="54">
        <f>$B$3</f>
        <v>2014</v>
      </c>
    </row>
    <row r="84" spans="2:4" x14ac:dyDescent="0.2">
      <c r="B84" s="210" t="s">
        <v>62</v>
      </c>
      <c r="C84" s="211">
        <v>424</v>
      </c>
    </row>
    <row r="85" spans="2:4" x14ac:dyDescent="0.2">
      <c r="B85" s="210" t="s">
        <v>63</v>
      </c>
      <c r="C85" s="211">
        <v>5686</v>
      </c>
    </row>
    <row r="86" spans="2:4" x14ac:dyDescent="0.2">
      <c r="B86" s="210" t="s">
        <v>64</v>
      </c>
      <c r="C86" s="211">
        <v>50</v>
      </c>
    </row>
    <row r="87" spans="2:4" x14ac:dyDescent="0.2">
      <c r="B87" s="210" t="s">
        <v>65</v>
      </c>
      <c r="C87" s="211">
        <v>671</v>
      </c>
    </row>
    <row r="88" spans="2:4" x14ac:dyDescent="0.2">
      <c r="B88" s="210" t="s">
        <v>66</v>
      </c>
      <c r="C88" s="211">
        <v>323393</v>
      </c>
    </row>
    <row r="89" spans="2:4" x14ac:dyDescent="0.2">
      <c r="B89" s="212" t="s">
        <v>99</v>
      </c>
      <c r="C89" s="382">
        <f>SUM(C84:C88)</f>
        <v>330224</v>
      </c>
    </row>
    <row r="92" spans="2:4" x14ac:dyDescent="0.2">
      <c r="B92" s="411" t="s">
        <v>175</v>
      </c>
      <c r="C92" s="365"/>
      <c r="D92" s="366"/>
    </row>
    <row r="93" spans="2:4" x14ac:dyDescent="0.2">
      <c r="B93" s="412" t="s">
        <v>546</v>
      </c>
      <c r="C93" s="444"/>
      <c r="D93" s="445"/>
    </row>
    <row r="94" spans="2:4" x14ac:dyDescent="0.2">
      <c r="B94" s="413"/>
      <c r="C94" s="446"/>
      <c r="D94" s="447"/>
    </row>
  </sheetData>
  <mergeCells count="4">
    <mergeCell ref="B7:E8"/>
    <mergeCell ref="D1:E1"/>
    <mergeCell ref="D2:E2"/>
    <mergeCell ref="D3:E3"/>
  </mergeCells>
  <pageMargins left="0.75" right="0.75" top="1" bottom="1" header="0.5" footer="0.5"/>
  <pageSetup paperSize="9" scale="72" orientation="portrait" r:id="rId1"/>
  <headerFooter alignWithMargins="0">
    <oddFooter>&amp;L&amp;D&amp;C&amp;A&amp;RPage &amp;P of &amp;N</oddFooter>
  </headerFooter>
  <rowBreaks count="1" manualBreakCount="1">
    <brk id="46" min="1" max="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sheetPr>
  <dimension ref="A1:DC330"/>
  <sheetViews>
    <sheetView showGridLines="0" view="pageBreakPreview" zoomScale="85" zoomScaleNormal="100" zoomScaleSheetLayoutView="85" workbookViewId="0">
      <selection activeCell="E238" sqref="E238:E239"/>
    </sheetView>
  </sheetViews>
  <sheetFormatPr defaultRowHeight="12.75" x14ac:dyDescent="0.2"/>
  <cols>
    <col min="1" max="1" width="8.85546875" style="153" customWidth="1"/>
    <col min="2" max="2" width="65.42578125" style="126" bestFit="1" customWidth="1"/>
    <col min="3" max="3" width="27.85546875" style="126" customWidth="1"/>
    <col min="4" max="4" width="15.5703125" style="126" bestFit="1" customWidth="1"/>
    <col min="5" max="6" width="14.7109375" style="126" customWidth="1"/>
    <col min="7" max="7" width="46.85546875" style="126" customWidth="1"/>
    <col min="8" max="8" width="60.7109375" style="126" customWidth="1"/>
    <col min="9" max="239" width="9.140625" style="126"/>
    <col min="240" max="240" width="7.85546875" style="126" customWidth="1"/>
    <col min="241" max="16384" width="9.140625" style="126"/>
  </cols>
  <sheetData>
    <row r="1" spans="1:8" ht="20.25" x14ac:dyDescent="0.2">
      <c r="B1" s="542" t="str">
        <f>Cover!E22</f>
        <v>JEN</v>
      </c>
      <c r="C1" s="42"/>
      <c r="H1" s="190"/>
    </row>
    <row r="2" spans="1:8" ht="20.25" customHeight="1" x14ac:dyDescent="0.2">
      <c r="B2" s="42" t="s">
        <v>143</v>
      </c>
      <c r="C2" s="684" t="s">
        <v>585</v>
      </c>
      <c r="D2" s="684"/>
    </row>
    <row r="3" spans="1:8" ht="20.25" x14ac:dyDescent="0.2">
      <c r="B3" s="94">
        <f>Cover!E26</f>
        <v>2014</v>
      </c>
      <c r="C3" s="685" t="s">
        <v>295</v>
      </c>
      <c r="D3" s="685"/>
    </row>
    <row r="4" spans="1:8" ht="14.25" customHeight="1" x14ac:dyDescent="0.2">
      <c r="C4" s="686" t="s">
        <v>588</v>
      </c>
      <c r="D4" s="686"/>
    </row>
    <row r="5" spans="1:8" ht="14.25" customHeight="1" x14ac:dyDescent="0.2"/>
    <row r="6" spans="1:8" ht="14.25" customHeight="1" x14ac:dyDescent="0.2"/>
    <row r="7" spans="1:8" ht="14.25" customHeight="1" x14ac:dyDescent="0.2">
      <c r="B7" s="681" t="s">
        <v>551</v>
      </c>
      <c r="C7" s="682"/>
      <c r="D7" s="682"/>
      <c r="E7" s="683"/>
    </row>
    <row r="8" spans="1:8" ht="14.25" customHeight="1" x14ac:dyDescent="0.2"/>
    <row r="9" spans="1:8" ht="14.25" customHeight="1" x14ac:dyDescent="0.2">
      <c r="B9" s="470" t="s">
        <v>153</v>
      </c>
      <c r="C9" s="479"/>
      <c r="D9" s="480"/>
      <c r="E9" s="480"/>
      <c r="F9" s="480"/>
      <c r="G9" s="481"/>
    </row>
    <row r="10" spans="1:8" ht="14.25" customHeight="1" x14ac:dyDescent="0.2">
      <c r="B10" s="412" t="s">
        <v>186</v>
      </c>
      <c r="C10" s="444"/>
      <c r="D10" s="482"/>
      <c r="E10" s="482"/>
      <c r="F10" s="482"/>
      <c r="G10" s="483"/>
    </row>
    <row r="11" spans="1:8" ht="14.25" customHeight="1" x14ac:dyDescent="0.2">
      <c r="B11" s="412" t="s">
        <v>187</v>
      </c>
      <c r="C11" s="444"/>
      <c r="D11" s="444"/>
      <c r="E11" s="444"/>
      <c r="F11" s="444"/>
      <c r="G11" s="445"/>
    </row>
    <row r="12" spans="1:8" ht="24" customHeight="1" x14ac:dyDescent="0.2">
      <c r="B12" s="819" t="s">
        <v>47</v>
      </c>
      <c r="C12" s="820"/>
      <c r="D12" s="820"/>
      <c r="E12" s="820"/>
      <c r="F12" s="820"/>
      <c r="G12" s="821"/>
    </row>
    <row r="13" spans="1:8" s="192" customFormat="1" ht="12" customHeight="1" x14ac:dyDescent="0.2">
      <c r="A13" s="191"/>
      <c r="B13" s="674" t="s">
        <v>334</v>
      </c>
      <c r="C13" s="675"/>
      <c r="D13" s="675"/>
      <c r="E13" s="675"/>
      <c r="F13" s="675"/>
      <c r="G13" s="676"/>
    </row>
    <row r="14" spans="1:8" ht="12.75" customHeight="1" x14ac:dyDescent="0.2">
      <c r="B14" s="819" t="s">
        <v>463</v>
      </c>
      <c r="C14" s="820"/>
      <c r="D14" s="820"/>
      <c r="E14" s="820"/>
      <c r="F14" s="820"/>
      <c r="G14" s="821"/>
    </row>
    <row r="15" spans="1:8" ht="12.75" customHeight="1" x14ac:dyDescent="0.2">
      <c r="B15" s="819" t="s">
        <v>464</v>
      </c>
      <c r="C15" s="833"/>
      <c r="D15" s="820"/>
      <c r="E15" s="820"/>
      <c r="F15" s="820"/>
      <c r="G15" s="821"/>
    </row>
    <row r="16" spans="1:8" ht="12.75" customHeight="1" x14ac:dyDescent="0.2">
      <c r="B16" s="819" t="s">
        <v>461</v>
      </c>
      <c r="C16" s="820"/>
      <c r="D16" s="820"/>
      <c r="E16" s="820"/>
      <c r="F16" s="820"/>
      <c r="G16" s="821"/>
    </row>
    <row r="17" spans="1:107" ht="12.75" customHeight="1" x14ac:dyDescent="0.2">
      <c r="B17" s="819" t="s">
        <v>462</v>
      </c>
      <c r="C17" s="690"/>
      <c r="D17" s="690"/>
      <c r="E17" s="690"/>
      <c r="F17" s="690"/>
      <c r="G17" s="822"/>
    </row>
    <row r="18" spans="1:107" ht="14.25" customHeight="1" x14ac:dyDescent="0.2">
      <c r="A18" s="193"/>
      <c r="B18" s="674" t="s">
        <v>626</v>
      </c>
      <c r="C18" s="675"/>
      <c r="D18" s="675"/>
      <c r="E18" s="675"/>
      <c r="F18" s="675"/>
      <c r="G18" s="676"/>
    </row>
    <row r="19" spans="1:107" ht="24" x14ac:dyDescent="0.2">
      <c r="B19" s="50" t="s">
        <v>142</v>
      </c>
      <c r="C19" s="401">
        <v>1.1088368908635777</v>
      </c>
      <c r="D19" s="484"/>
      <c r="E19" s="484"/>
      <c r="F19" s="484"/>
      <c r="G19" s="485"/>
    </row>
    <row r="20" spans="1:107" ht="14.25" customHeight="1" x14ac:dyDescent="0.2"/>
    <row r="21" spans="1:107" ht="14.25" customHeight="1" x14ac:dyDescent="0.2">
      <c r="B21" s="807" t="s">
        <v>32</v>
      </c>
      <c r="C21" s="808"/>
      <c r="D21" s="808"/>
      <c r="E21" s="808"/>
      <c r="F21" s="808"/>
      <c r="G21" s="808"/>
    </row>
    <row r="22" spans="1:107" x14ac:dyDescent="0.2">
      <c r="B22" s="809"/>
      <c r="C22" s="809"/>
      <c r="D22" s="809"/>
      <c r="E22" s="809"/>
      <c r="F22" s="809"/>
      <c r="G22" s="809"/>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row>
    <row r="23" spans="1:107" ht="54" customHeight="1" x14ac:dyDescent="0.2">
      <c r="B23" s="43" t="s">
        <v>198</v>
      </c>
      <c r="C23" s="43" t="s">
        <v>38</v>
      </c>
      <c r="D23" s="810" t="s">
        <v>175</v>
      </c>
      <c r="E23" s="811"/>
      <c r="F23" s="811"/>
      <c r="G23" s="812"/>
      <c r="H23" s="43" t="s">
        <v>200</v>
      </c>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row>
    <row r="24" spans="1:107" ht="25.5" x14ac:dyDescent="0.2">
      <c r="B24" s="38" t="s">
        <v>48</v>
      </c>
      <c r="C24" s="403" t="s">
        <v>824</v>
      </c>
      <c r="D24" s="806" t="s">
        <v>831</v>
      </c>
      <c r="E24" s="806"/>
      <c r="F24" s="806"/>
      <c r="G24" s="806"/>
      <c r="H24" s="404" t="s">
        <v>851</v>
      </c>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194"/>
      <c r="CM24" s="194"/>
      <c r="CN24" s="194"/>
      <c r="CO24" s="194"/>
      <c r="CP24" s="194"/>
      <c r="CQ24" s="194"/>
      <c r="CR24" s="194"/>
      <c r="CS24" s="194"/>
      <c r="CT24" s="194"/>
      <c r="CU24" s="194"/>
      <c r="CV24" s="194"/>
      <c r="CW24" s="194"/>
      <c r="CX24" s="194"/>
      <c r="CY24" s="194"/>
      <c r="CZ24" s="194"/>
      <c r="DA24" s="194"/>
      <c r="DB24" s="194"/>
    </row>
    <row r="25" spans="1:107" ht="25.5" x14ac:dyDescent="0.2">
      <c r="B25" s="38" t="s">
        <v>49</v>
      </c>
      <c r="C25" s="403" t="s">
        <v>824</v>
      </c>
      <c r="D25" s="806" t="s">
        <v>832</v>
      </c>
      <c r="E25" s="806"/>
      <c r="F25" s="806"/>
      <c r="G25" s="806"/>
      <c r="H25" s="404" t="s">
        <v>852</v>
      </c>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row>
    <row r="26" spans="1:107" ht="38.25" x14ac:dyDescent="0.2">
      <c r="B26" s="38" t="s">
        <v>50</v>
      </c>
      <c r="C26" s="403" t="s">
        <v>824</v>
      </c>
      <c r="D26" s="806" t="s">
        <v>833</v>
      </c>
      <c r="E26" s="806"/>
      <c r="F26" s="806"/>
      <c r="G26" s="806"/>
      <c r="H26" s="404" t="s">
        <v>853</v>
      </c>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row>
    <row r="27" spans="1:107" ht="38.25" x14ac:dyDescent="0.2">
      <c r="B27" s="38" t="s">
        <v>51</v>
      </c>
      <c r="C27" s="403" t="s">
        <v>825</v>
      </c>
      <c r="D27" s="806" t="s">
        <v>834</v>
      </c>
      <c r="E27" s="806"/>
      <c r="F27" s="806"/>
      <c r="G27" s="806"/>
      <c r="H27" s="404" t="s">
        <v>854</v>
      </c>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row>
    <row r="28" spans="1:107" ht="38.25" x14ac:dyDescent="0.2">
      <c r="B28" s="38" t="s">
        <v>40</v>
      </c>
      <c r="C28" s="403" t="s">
        <v>825</v>
      </c>
      <c r="D28" s="806" t="s">
        <v>835</v>
      </c>
      <c r="E28" s="806"/>
      <c r="F28" s="806"/>
      <c r="G28" s="806"/>
      <c r="H28" s="404" t="s">
        <v>855</v>
      </c>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row>
    <row r="29" spans="1:107" ht="38.25" x14ac:dyDescent="0.2">
      <c r="B29" s="38" t="s">
        <v>52</v>
      </c>
      <c r="C29" s="403" t="s">
        <v>824</v>
      </c>
      <c r="D29" s="806" t="s">
        <v>836</v>
      </c>
      <c r="E29" s="806"/>
      <c r="F29" s="806"/>
      <c r="G29" s="806"/>
      <c r="H29" s="404" t="s">
        <v>856</v>
      </c>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row>
    <row r="30" spans="1:107" ht="38.25" x14ac:dyDescent="0.2">
      <c r="B30" s="38" t="s">
        <v>53</v>
      </c>
      <c r="C30" s="403" t="s">
        <v>824</v>
      </c>
      <c r="D30" s="806" t="s">
        <v>837</v>
      </c>
      <c r="E30" s="806"/>
      <c r="F30" s="806"/>
      <c r="G30" s="806"/>
      <c r="H30" s="404" t="s">
        <v>857</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row>
    <row r="31" spans="1:107" ht="25.5" x14ac:dyDescent="0.2">
      <c r="B31" s="38" t="s">
        <v>54</v>
      </c>
      <c r="C31" s="403" t="s">
        <v>824</v>
      </c>
      <c r="D31" s="806" t="s">
        <v>838</v>
      </c>
      <c r="E31" s="806"/>
      <c r="F31" s="806"/>
      <c r="G31" s="806"/>
      <c r="H31" s="404" t="s">
        <v>858</v>
      </c>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row>
    <row r="32" spans="1:107" ht="38.25" x14ac:dyDescent="0.2">
      <c r="B32" s="38" t="s">
        <v>55</v>
      </c>
      <c r="C32" s="403" t="s">
        <v>824</v>
      </c>
      <c r="D32" s="806" t="s">
        <v>839</v>
      </c>
      <c r="E32" s="806"/>
      <c r="F32" s="806"/>
      <c r="G32" s="806"/>
      <c r="H32" s="404" t="s">
        <v>859</v>
      </c>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row>
    <row r="33" spans="1:106" ht="38.25" x14ac:dyDescent="0.2">
      <c r="B33" s="38" t="s">
        <v>56</v>
      </c>
      <c r="C33" s="403" t="s">
        <v>824</v>
      </c>
      <c r="D33" s="806" t="s">
        <v>840</v>
      </c>
      <c r="E33" s="806"/>
      <c r="F33" s="806"/>
      <c r="G33" s="806"/>
      <c r="H33" s="404" t="s">
        <v>860</v>
      </c>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row>
    <row r="34" spans="1:106" ht="38.25" x14ac:dyDescent="0.2">
      <c r="B34" s="38" t="s">
        <v>57</v>
      </c>
      <c r="C34" s="403" t="s">
        <v>824</v>
      </c>
      <c r="D34" s="806" t="s">
        <v>841</v>
      </c>
      <c r="E34" s="806"/>
      <c r="F34" s="806"/>
      <c r="G34" s="806"/>
      <c r="H34" s="404" t="s">
        <v>861</v>
      </c>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row>
    <row r="35" spans="1:106" ht="12.75" customHeight="1" x14ac:dyDescent="0.2">
      <c r="B35" s="38" t="s">
        <v>58</v>
      </c>
      <c r="C35" s="403" t="s">
        <v>825</v>
      </c>
      <c r="D35" s="806" t="s">
        <v>842</v>
      </c>
      <c r="E35" s="806"/>
      <c r="F35" s="806"/>
      <c r="G35" s="806"/>
      <c r="H35" s="404" t="s">
        <v>862</v>
      </c>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row>
    <row r="36" spans="1:106" ht="38.25" x14ac:dyDescent="0.2">
      <c r="B36" s="38" t="s">
        <v>59</v>
      </c>
      <c r="C36" s="403" t="s">
        <v>824</v>
      </c>
      <c r="D36" s="806" t="s">
        <v>843</v>
      </c>
      <c r="E36" s="806"/>
      <c r="F36" s="806"/>
      <c r="G36" s="806"/>
      <c r="H36" s="404" t="s">
        <v>863</v>
      </c>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row>
    <row r="37" spans="1:106" ht="18" customHeight="1" x14ac:dyDescent="0.2">
      <c r="B37" s="38" t="s">
        <v>60</v>
      </c>
      <c r="C37" s="403" t="s">
        <v>824</v>
      </c>
      <c r="D37" s="806" t="s">
        <v>844</v>
      </c>
      <c r="E37" s="806"/>
      <c r="F37" s="806"/>
      <c r="G37" s="806"/>
      <c r="H37" s="404" t="s">
        <v>864</v>
      </c>
    </row>
    <row r="38" spans="1:106" ht="25.5" x14ac:dyDescent="0.2">
      <c r="B38" s="38" t="s">
        <v>176</v>
      </c>
      <c r="C38" s="403" t="s">
        <v>824</v>
      </c>
      <c r="D38" s="806" t="s">
        <v>845</v>
      </c>
      <c r="E38" s="806"/>
      <c r="F38" s="806"/>
      <c r="G38" s="806"/>
      <c r="H38" s="404" t="s">
        <v>865</v>
      </c>
    </row>
    <row r="39" spans="1:106" ht="25.5" x14ac:dyDescent="0.2">
      <c r="B39" s="38" t="s">
        <v>177</v>
      </c>
      <c r="C39" s="403" t="s">
        <v>824</v>
      </c>
      <c r="D39" s="806" t="s">
        <v>845</v>
      </c>
      <c r="E39" s="806"/>
      <c r="F39" s="806"/>
      <c r="G39" s="806"/>
      <c r="H39" s="404" t="s">
        <v>866</v>
      </c>
    </row>
    <row r="40" spans="1:106" s="585" customFormat="1" ht="38.25" x14ac:dyDescent="0.2">
      <c r="A40" s="153"/>
      <c r="B40" s="38" t="s">
        <v>826</v>
      </c>
      <c r="C40" s="403" t="s">
        <v>824</v>
      </c>
      <c r="D40" s="813" t="s">
        <v>846</v>
      </c>
      <c r="E40" s="814"/>
      <c r="F40" s="814"/>
      <c r="G40" s="815"/>
      <c r="H40" s="586" t="s">
        <v>867</v>
      </c>
    </row>
    <row r="41" spans="1:106" s="585" customFormat="1" ht="38.25" x14ac:dyDescent="0.2">
      <c r="A41" s="153"/>
      <c r="B41" s="38" t="s">
        <v>827</v>
      </c>
      <c r="C41" s="403" t="s">
        <v>825</v>
      </c>
      <c r="D41" s="813" t="s">
        <v>847</v>
      </c>
      <c r="E41" s="814"/>
      <c r="F41" s="814"/>
      <c r="G41" s="815"/>
      <c r="H41" s="586" t="s">
        <v>868</v>
      </c>
    </row>
    <row r="42" spans="1:106" s="585" customFormat="1" ht="38.25" x14ac:dyDescent="0.2">
      <c r="A42" s="153"/>
      <c r="B42" s="38" t="s">
        <v>828</v>
      </c>
      <c r="C42" s="403" t="s">
        <v>825</v>
      </c>
      <c r="D42" s="813" t="s">
        <v>848</v>
      </c>
      <c r="E42" s="814"/>
      <c r="F42" s="814"/>
      <c r="G42" s="815"/>
      <c r="H42" s="586" t="s">
        <v>869</v>
      </c>
    </row>
    <row r="43" spans="1:106" s="585" customFormat="1" ht="38.25" x14ac:dyDescent="0.2">
      <c r="A43" s="153"/>
      <c r="B43" s="38" t="s">
        <v>829</v>
      </c>
      <c r="C43" s="403" t="s">
        <v>824</v>
      </c>
      <c r="D43" s="813" t="s">
        <v>849</v>
      </c>
      <c r="E43" s="814"/>
      <c r="F43" s="814"/>
      <c r="G43" s="815"/>
      <c r="H43" s="586" t="s">
        <v>870</v>
      </c>
    </row>
    <row r="44" spans="1:106" s="585" customFormat="1" ht="38.25" x14ac:dyDescent="0.2">
      <c r="A44" s="153"/>
      <c r="B44" s="38" t="s">
        <v>830</v>
      </c>
      <c r="C44" s="403" t="s">
        <v>824</v>
      </c>
      <c r="D44" s="813" t="s">
        <v>850</v>
      </c>
      <c r="E44" s="814"/>
      <c r="F44" s="814"/>
      <c r="G44" s="815"/>
      <c r="H44" s="586" t="s">
        <v>871</v>
      </c>
    </row>
    <row r="45" spans="1:106" x14ac:dyDescent="0.2">
      <c r="B45" s="61" t="s">
        <v>201</v>
      </c>
      <c r="C45" s="61"/>
      <c r="D45" s="813"/>
      <c r="E45" s="814"/>
      <c r="F45" s="814"/>
      <c r="G45" s="815"/>
      <c r="H45" s="404"/>
    </row>
    <row r="46" spans="1:106" x14ac:dyDescent="0.2">
      <c r="B46" s="194"/>
      <c r="C46" s="194"/>
      <c r="D46" s="194"/>
      <c r="E46" s="194"/>
      <c r="F46" s="194"/>
      <c r="G46" s="194"/>
      <c r="H46" s="194"/>
    </row>
    <row r="47" spans="1:106" x14ac:dyDescent="0.2">
      <c r="B47" s="816" t="s">
        <v>457</v>
      </c>
      <c r="C47" s="775"/>
      <c r="D47" s="775"/>
      <c r="E47" s="775"/>
      <c r="F47" s="775"/>
      <c r="G47" s="775"/>
      <c r="H47" s="194"/>
    </row>
    <row r="48" spans="1:106" x14ac:dyDescent="0.2">
      <c r="B48" s="817"/>
      <c r="C48" s="817"/>
      <c r="D48" s="817"/>
      <c r="E48" s="817"/>
      <c r="F48" s="817"/>
      <c r="G48" s="817"/>
      <c r="H48" s="194"/>
    </row>
    <row r="49" spans="2:7" ht="45.75" customHeight="1" x14ac:dyDescent="0.2">
      <c r="B49" s="43" t="s">
        <v>171</v>
      </c>
      <c r="C49" s="43" t="s">
        <v>178</v>
      </c>
      <c r="D49" s="43" t="s">
        <v>41</v>
      </c>
      <c r="E49" s="43" t="s">
        <v>199</v>
      </c>
      <c r="F49" s="58" t="s">
        <v>571</v>
      </c>
      <c r="G49" s="58" t="s">
        <v>627</v>
      </c>
    </row>
    <row r="50" spans="2:7" x14ac:dyDescent="0.2">
      <c r="B50" s="38" t="s">
        <v>48</v>
      </c>
      <c r="C50" s="38" t="s">
        <v>42</v>
      </c>
      <c r="D50" s="401">
        <v>0</v>
      </c>
      <c r="E50" s="401">
        <v>0</v>
      </c>
      <c r="F50" s="389">
        <f>D50-E50</f>
        <v>0</v>
      </c>
      <c r="G50" s="591" t="s">
        <v>845</v>
      </c>
    </row>
    <row r="51" spans="2:7" x14ac:dyDescent="0.2">
      <c r="B51" s="38" t="s">
        <v>49</v>
      </c>
      <c r="C51" s="38" t="s">
        <v>42</v>
      </c>
      <c r="D51" s="401">
        <v>0</v>
      </c>
      <c r="E51" s="401">
        <v>0</v>
      </c>
      <c r="F51" s="389">
        <f t="shared" ref="F51:F68" si="0">D51-E51</f>
        <v>0</v>
      </c>
      <c r="G51" s="591" t="s">
        <v>845</v>
      </c>
    </row>
    <row r="52" spans="2:7" x14ac:dyDescent="0.2">
      <c r="B52" s="38" t="s">
        <v>50</v>
      </c>
      <c r="C52" s="38" t="s">
        <v>43</v>
      </c>
      <c r="D52" s="401">
        <v>0</v>
      </c>
      <c r="E52" s="401">
        <v>0</v>
      </c>
      <c r="F52" s="389">
        <f t="shared" si="0"/>
        <v>0</v>
      </c>
      <c r="G52" s="591" t="s">
        <v>845</v>
      </c>
    </row>
    <row r="53" spans="2:7" ht="38.25" x14ac:dyDescent="0.2">
      <c r="B53" s="38" t="s">
        <v>51</v>
      </c>
      <c r="C53" s="38" t="s">
        <v>44</v>
      </c>
      <c r="D53" s="401">
        <v>2.6</v>
      </c>
      <c r="E53" s="401">
        <v>0</v>
      </c>
      <c r="F53" s="389">
        <f t="shared" si="0"/>
        <v>2.6</v>
      </c>
      <c r="G53" s="591" t="s">
        <v>875</v>
      </c>
    </row>
    <row r="54" spans="2:7" ht="51" x14ac:dyDescent="0.2">
      <c r="B54" s="38" t="s">
        <v>40</v>
      </c>
      <c r="C54" s="38" t="s">
        <v>45</v>
      </c>
      <c r="D54" s="401">
        <v>0.6</v>
      </c>
      <c r="E54" s="401">
        <v>0</v>
      </c>
      <c r="F54" s="389">
        <f>D54-E54</f>
        <v>0.6</v>
      </c>
      <c r="G54" s="591" t="s">
        <v>876</v>
      </c>
    </row>
    <row r="55" spans="2:7" ht="12.75" customHeight="1" x14ac:dyDescent="0.2">
      <c r="B55" s="38" t="s">
        <v>52</v>
      </c>
      <c r="C55" s="38" t="s">
        <v>61</v>
      </c>
      <c r="D55" s="401">
        <v>0</v>
      </c>
      <c r="E55" s="401">
        <v>0</v>
      </c>
      <c r="F55" s="389">
        <f t="shared" si="0"/>
        <v>0</v>
      </c>
      <c r="G55" s="591" t="s">
        <v>845</v>
      </c>
    </row>
    <row r="56" spans="2:7" x14ac:dyDescent="0.2">
      <c r="B56" s="38" t="s">
        <v>53</v>
      </c>
      <c r="C56" s="38" t="s">
        <v>179</v>
      </c>
      <c r="D56" s="401">
        <v>0</v>
      </c>
      <c r="E56" s="401">
        <v>0</v>
      </c>
      <c r="F56" s="389">
        <f t="shared" si="0"/>
        <v>0</v>
      </c>
      <c r="G56" s="591" t="s">
        <v>845</v>
      </c>
    </row>
    <row r="57" spans="2:7" ht="15" customHeight="1" x14ac:dyDescent="0.2">
      <c r="B57" s="38" t="s">
        <v>54</v>
      </c>
      <c r="C57" s="38" t="s">
        <v>180</v>
      </c>
      <c r="D57" s="401">
        <v>0</v>
      </c>
      <c r="E57" s="401">
        <v>0</v>
      </c>
      <c r="F57" s="389">
        <f t="shared" si="0"/>
        <v>0</v>
      </c>
      <c r="G57" s="591" t="s">
        <v>845</v>
      </c>
    </row>
    <row r="58" spans="2:7" x14ac:dyDescent="0.2">
      <c r="B58" s="38" t="s">
        <v>55</v>
      </c>
      <c r="C58" s="38" t="s">
        <v>180</v>
      </c>
      <c r="D58" s="401">
        <v>0</v>
      </c>
      <c r="E58" s="401">
        <v>0</v>
      </c>
      <c r="F58" s="389">
        <f t="shared" si="0"/>
        <v>0</v>
      </c>
      <c r="G58" s="591" t="s">
        <v>845</v>
      </c>
    </row>
    <row r="59" spans="2:7" x14ac:dyDescent="0.2">
      <c r="B59" s="38" t="s">
        <v>56</v>
      </c>
      <c r="C59" s="38" t="s">
        <v>180</v>
      </c>
      <c r="D59" s="401">
        <v>0</v>
      </c>
      <c r="E59" s="401">
        <v>0</v>
      </c>
      <c r="F59" s="389">
        <f t="shared" si="0"/>
        <v>0</v>
      </c>
      <c r="G59" s="591" t="s">
        <v>845</v>
      </c>
    </row>
    <row r="60" spans="2:7" x14ac:dyDescent="0.2">
      <c r="B60" s="38" t="s">
        <v>57</v>
      </c>
      <c r="C60" s="38" t="s">
        <v>180</v>
      </c>
      <c r="D60" s="401">
        <v>0</v>
      </c>
      <c r="E60" s="401">
        <v>0</v>
      </c>
      <c r="F60" s="389">
        <f t="shared" si="0"/>
        <v>0</v>
      </c>
      <c r="G60" s="591" t="s">
        <v>845</v>
      </c>
    </row>
    <row r="61" spans="2:7" ht="25.5" x14ac:dyDescent="0.2">
      <c r="B61" s="38" t="s">
        <v>58</v>
      </c>
      <c r="C61" s="38" t="s">
        <v>46</v>
      </c>
      <c r="D61" s="401">
        <v>22.4</v>
      </c>
      <c r="E61" s="401">
        <v>39.620000000000005</v>
      </c>
      <c r="F61" s="389">
        <f t="shared" si="0"/>
        <v>-17.220000000000006</v>
      </c>
      <c r="G61" s="591" t="s">
        <v>877</v>
      </c>
    </row>
    <row r="62" spans="2:7" ht="15" customHeight="1" x14ac:dyDescent="0.2">
      <c r="B62" s="38" t="s">
        <v>59</v>
      </c>
      <c r="C62" s="38" t="s">
        <v>42</v>
      </c>
      <c r="D62" s="401">
        <v>0</v>
      </c>
      <c r="E62" s="401">
        <v>0</v>
      </c>
      <c r="F62" s="389">
        <f t="shared" si="0"/>
        <v>0</v>
      </c>
      <c r="G62" s="591" t="s">
        <v>845</v>
      </c>
    </row>
    <row r="63" spans="2:7" ht="15.75" customHeight="1" x14ac:dyDescent="0.2">
      <c r="B63" s="38" t="s">
        <v>60</v>
      </c>
      <c r="C63" s="38" t="s">
        <v>42</v>
      </c>
      <c r="D63" s="401">
        <v>0</v>
      </c>
      <c r="E63" s="401">
        <v>0</v>
      </c>
      <c r="F63" s="389">
        <f t="shared" si="0"/>
        <v>0</v>
      </c>
      <c r="G63" s="591" t="s">
        <v>845</v>
      </c>
    </row>
    <row r="64" spans="2:7" ht="15.75" customHeight="1" x14ac:dyDescent="0.2">
      <c r="B64" s="38" t="s">
        <v>176</v>
      </c>
      <c r="C64" s="38" t="s">
        <v>181</v>
      </c>
      <c r="D64" s="401">
        <v>0</v>
      </c>
      <c r="E64" s="401">
        <v>0</v>
      </c>
      <c r="F64" s="389">
        <f t="shared" si="0"/>
        <v>0</v>
      </c>
      <c r="G64" s="591" t="s">
        <v>865</v>
      </c>
    </row>
    <row r="65" spans="1:7" ht="25.5" x14ac:dyDescent="0.2">
      <c r="B65" s="38" t="s">
        <v>177</v>
      </c>
      <c r="C65" s="38" t="s">
        <v>182</v>
      </c>
      <c r="D65" s="401">
        <v>0</v>
      </c>
      <c r="E65" s="401">
        <v>0</v>
      </c>
      <c r="F65" s="389">
        <f t="shared" si="0"/>
        <v>0</v>
      </c>
      <c r="G65" s="591" t="s">
        <v>866</v>
      </c>
    </row>
    <row r="66" spans="1:7" s="585" customFormat="1" ht="63.75" x14ac:dyDescent="0.2">
      <c r="A66" s="153"/>
      <c r="B66" s="38" t="s">
        <v>872</v>
      </c>
      <c r="C66" s="38" t="s">
        <v>873</v>
      </c>
      <c r="D66" s="589">
        <v>0</v>
      </c>
      <c r="E66" s="401">
        <v>2068</v>
      </c>
      <c r="F66" s="389"/>
      <c r="G66" s="591" t="s">
        <v>878</v>
      </c>
    </row>
    <row r="67" spans="1:7" s="585" customFormat="1" ht="63.75" x14ac:dyDescent="0.2">
      <c r="A67" s="153"/>
      <c r="B67" s="38" t="s">
        <v>828</v>
      </c>
      <c r="C67" s="38" t="s">
        <v>874</v>
      </c>
      <c r="D67" s="589">
        <v>0</v>
      </c>
      <c r="E67" s="401">
        <v>76</v>
      </c>
      <c r="F67" s="389"/>
      <c r="G67" s="591" t="s">
        <v>878</v>
      </c>
    </row>
    <row r="68" spans="1:7" x14ac:dyDescent="0.2">
      <c r="B68" s="61" t="s">
        <v>201</v>
      </c>
      <c r="C68" s="61" t="s">
        <v>201</v>
      </c>
      <c r="D68" s="61"/>
      <c r="E68" s="61"/>
      <c r="F68" s="389">
        <f t="shared" si="0"/>
        <v>0</v>
      </c>
      <c r="G68" s="590"/>
    </row>
    <row r="70" spans="1:7" x14ac:dyDescent="0.2">
      <c r="B70" s="816" t="s">
        <v>33</v>
      </c>
      <c r="C70" s="775"/>
      <c r="D70" s="775"/>
      <c r="E70" s="775"/>
      <c r="F70" s="775"/>
      <c r="G70" s="775"/>
    </row>
    <row r="71" spans="1:7" x14ac:dyDescent="0.2">
      <c r="B71" s="817"/>
      <c r="C71" s="817"/>
      <c r="D71" s="817"/>
      <c r="E71" s="817"/>
      <c r="F71" s="817"/>
      <c r="G71" s="817"/>
    </row>
    <row r="72" spans="1:7" ht="42.75" customHeight="1" x14ac:dyDescent="0.2">
      <c r="B72" s="43" t="s">
        <v>171</v>
      </c>
      <c r="C72" s="43" t="s">
        <v>178</v>
      </c>
      <c r="D72" s="43" t="s">
        <v>41</v>
      </c>
      <c r="E72" s="43" t="s">
        <v>199</v>
      </c>
      <c r="F72" s="58" t="s">
        <v>571</v>
      </c>
      <c r="G72" s="58" t="s">
        <v>627</v>
      </c>
    </row>
    <row r="73" spans="1:7" ht="63.75" x14ac:dyDescent="0.2">
      <c r="B73" s="38" t="s">
        <v>48</v>
      </c>
      <c r="C73" s="38" t="s">
        <v>42</v>
      </c>
      <c r="D73" s="401">
        <v>6000</v>
      </c>
      <c r="E73" s="401">
        <v>6201</v>
      </c>
      <c r="F73" s="389">
        <f>D73-E73</f>
        <v>-201</v>
      </c>
      <c r="G73" s="586" t="s">
        <v>882</v>
      </c>
    </row>
    <row r="74" spans="1:7" ht="38.25" x14ac:dyDescent="0.2">
      <c r="B74" s="38" t="s">
        <v>49</v>
      </c>
      <c r="C74" s="38" t="s">
        <v>42</v>
      </c>
      <c r="D74" s="401">
        <v>341</v>
      </c>
      <c r="E74" s="401">
        <v>1230</v>
      </c>
      <c r="F74" s="389">
        <f t="shared" ref="F74:F92" si="1">D74-E74</f>
        <v>-889</v>
      </c>
      <c r="G74" s="586" t="s">
        <v>883</v>
      </c>
    </row>
    <row r="75" spans="1:7" ht="25.5" x14ac:dyDescent="0.2">
      <c r="B75" s="38" t="s">
        <v>50</v>
      </c>
      <c r="C75" s="38" t="s">
        <v>43</v>
      </c>
      <c r="D75" s="401">
        <v>1700</v>
      </c>
      <c r="E75" s="401">
        <v>2330</v>
      </c>
      <c r="F75" s="389">
        <f t="shared" si="1"/>
        <v>-630</v>
      </c>
      <c r="G75" s="586" t="s">
        <v>884</v>
      </c>
    </row>
    <row r="76" spans="1:7" x14ac:dyDescent="0.2">
      <c r="B76" s="38" t="s">
        <v>51</v>
      </c>
      <c r="C76" s="38" t="s">
        <v>44</v>
      </c>
      <c r="D76" s="401">
        <v>0</v>
      </c>
      <c r="E76" s="401">
        <v>0</v>
      </c>
      <c r="F76" s="389">
        <f t="shared" si="1"/>
        <v>0</v>
      </c>
      <c r="G76" s="586" t="s">
        <v>845</v>
      </c>
    </row>
    <row r="77" spans="1:7" x14ac:dyDescent="0.2">
      <c r="B77" s="38" t="s">
        <v>40</v>
      </c>
      <c r="C77" s="38" t="s">
        <v>45</v>
      </c>
      <c r="D77" s="401">
        <v>0</v>
      </c>
      <c r="E77" s="401">
        <v>0</v>
      </c>
      <c r="F77" s="389">
        <f t="shared" si="1"/>
        <v>0</v>
      </c>
      <c r="G77" s="586" t="s">
        <v>845</v>
      </c>
    </row>
    <row r="78" spans="1:7" ht="38.25" x14ac:dyDescent="0.2">
      <c r="B78" s="38" t="s">
        <v>52</v>
      </c>
      <c r="C78" s="38" t="s">
        <v>61</v>
      </c>
      <c r="D78" s="401">
        <v>567</v>
      </c>
      <c r="E78" s="401">
        <v>823</v>
      </c>
      <c r="F78" s="389">
        <f t="shared" si="1"/>
        <v>-256</v>
      </c>
      <c r="G78" s="586" t="s">
        <v>885</v>
      </c>
    </row>
    <row r="79" spans="1:7" ht="102" x14ac:dyDescent="0.2">
      <c r="B79" s="38" t="s">
        <v>53</v>
      </c>
      <c r="C79" s="38" t="s">
        <v>179</v>
      </c>
      <c r="D79" s="401">
        <v>2823.4</v>
      </c>
      <c r="E79" s="401">
        <v>1156</v>
      </c>
      <c r="F79" s="389">
        <f t="shared" si="1"/>
        <v>1667.4</v>
      </c>
      <c r="G79" s="586" t="s">
        <v>886</v>
      </c>
    </row>
    <row r="80" spans="1:7" ht="102" x14ac:dyDescent="0.2">
      <c r="B80" s="38" t="s">
        <v>54</v>
      </c>
      <c r="C80" s="38" t="s">
        <v>180</v>
      </c>
      <c r="D80" s="401">
        <v>258.8</v>
      </c>
      <c r="E80" s="401">
        <v>447</v>
      </c>
      <c r="F80" s="389">
        <f t="shared" si="1"/>
        <v>-188.2</v>
      </c>
      <c r="G80" s="586" t="s">
        <v>887</v>
      </c>
    </row>
    <row r="81" spans="1:107" ht="63.75" x14ac:dyDescent="0.2">
      <c r="B81" s="38" t="s">
        <v>55</v>
      </c>
      <c r="C81" s="38" t="s">
        <v>180</v>
      </c>
      <c r="D81" s="401">
        <v>222.8</v>
      </c>
      <c r="E81" s="401">
        <v>662</v>
      </c>
      <c r="F81" s="389">
        <f t="shared" si="1"/>
        <v>-439.2</v>
      </c>
      <c r="G81" s="586" t="s">
        <v>888</v>
      </c>
    </row>
    <row r="82" spans="1:107" ht="114.75" x14ac:dyDescent="0.2">
      <c r="B82" s="38" t="s">
        <v>56</v>
      </c>
      <c r="C82" s="38" t="s">
        <v>180</v>
      </c>
      <c r="D82" s="401">
        <v>277</v>
      </c>
      <c r="E82" s="401">
        <v>247</v>
      </c>
      <c r="F82" s="389">
        <f t="shared" si="1"/>
        <v>30</v>
      </c>
      <c r="G82" s="586" t="s">
        <v>889</v>
      </c>
    </row>
    <row r="83" spans="1:107" ht="25.5" x14ac:dyDescent="0.2">
      <c r="B83" s="38" t="s">
        <v>57</v>
      </c>
      <c r="C83" s="38" t="s">
        <v>180</v>
      </c>
      <c r="D83" s="401">
        <v>220</v>
      </c>
      <c r="E83" s="401">
        <v>753</v>
      </c>
      <c r="F83" s="389">
        <f t="shared" si="1"/>
        <v>-533</v>
      </c>
      <c r="G83" s="586" t="s">
        <v>884</v>
      </c>
    </row>
    <row r="84" spans="1:107" x14ac:dyDescent="0.2">
      <c r="B84" s="38" t="s">
        <v>58</v>
      </c>
      <c r="C84" s="38" t="s">
        <v>46</v>
      </c>
      <c r="D84" s="401">
        <v>0</v>
      </c>
      <c r="E84" s="401">
        <v>0</v>
      </c>
      <c r="F84" s="389">
        <f t="shared" si="1"/>
        <v>0</v>
      </c>
      <c r="G84" s="586" t="s">
        <v>845</v>
      </c>
    </row>
    <row r="85" spans="1:107" ht="102" x14ac:dyDescent="0.2">
      <c r="B85" s="38" t="s">
        <v>59</v>
      </c>
      <c r="C85" s="38" t="s">
        <v>42</v>
      </c>
      <c r="D85" s="401">
        <v>57</v>
      </c>
      <c r="E85" s="401">
        <v>19</v>
      </c>
      <c r="F85" s="389">
        <f t="shared" si="1"/>
        <v>38</v>
      </c>
      <c r="G85" s="586" t="s">
        <v>890</v>
      </c>
    </row>
    <row r="86" spans="1:107" ht="38.25" x14ac:dyDescent="0.2">
      <c r="B86" s="38" t="s">
        <v>60</v>
      </c>
      <c r="C86" s="38" t="s">
        <v>42</v>
      </c>
      <c r="D86" s="401">
        <v>14</v>
      </c>
      <c r="E86" s="401">
        <v>0</v>
      </c>
      <c r="F86" s="389">
        <f t="shared" si="1"/>
        <v>14</v>
      </c>
      <c r="G86" s="586" t="s">
        <v>891</v>
      </c>
    </row>
    <row r="87" spans="1:107" ht="25.5" x14ac:dyDescent="0.2">
      <c r="B87" s="38" t="s">
        <v>176</v>
      </c>
      <c r="C87" s="38" t="s">
        <v>181</v>
      </c>
      <c r="D87" s="401">
        <v>0</v>
      </c>
      <c r="E87" s="401">
        <v>0</v>
      </c>
      <c r="F87" s="389">
        <f t="shared" si="1"/>
        <v>0</v>
      </c>
      <c r="G87" s="586" t="s">
        <v>865</v>
      </c>
    </row>
    <row r="88" spans="1:107" ht="25.5" x14ac:dyDescent="0.2">
      <c r="B88" s="38" t="s">
        <v>177</v>
      </c>
      <c r="C88" s="38" t="s">
        <v>182</v>
      </c>
      <c r="D88" s="401">
        <v>0</v>
      </c>
      <c r="E88" s="401">
        <v>0</v>
      </c>
      <c r="F88" s="389">
        <f t="shared" si="1"/>
        <v>0</v>
      </c>
      <c r="G88" s="586" t="s">
        <v>866</v>
      </c>
    </row>
    <row r="89" spans="1:107" s="585" customFormat="1" ht="25.5" x14ac:dyDescent="0.2">
      <c r="A89" s="153"/>
      <c r="B89" s="38" t="s">
        <v>826</v>
      </c>
      <c r="C89" s="38" t="s">
        <v>879</v>
      </c>
      <c r="D89" s="589">
        <v>0</v>
      </c>
      <c r="E89" s="592">
        <v>25</v>
      </c>
      <c r="F89" s="389">
        <f t="shared" si="1"/>
        <v>-25</v>
      </c>
      <c r="G89" s="590" t="s">
        <v>892</v>
      </c>
    </row>
    <row r="90" spans="1:107" s="585" customFormat="1" ht="25.5" x14ac:dyDescent="0.2">
      <c r="A90" s="153"/>
      <c r="B90" s="38" t="s">
        <v>829</v>
      </c>
      <c r="C90" s="38" t="s">
        <v>880</v>
      </c>
      <c r="D90" s="589">
        <v>0</v>
      </c>
      <c r="E90" s="592">
        <v>4</v>
      </c>
      <c r="F90" s="389">
        <f t="shared" si="1"/>
        <v>-4</v>
      </c>
      <c r="G90" s="590" t="s">
        <v>892</v>
      </c>
    </row>
    <row r="91" spans="1:107" s="585" customFormat="1" ht="25.5" x14ac:dyDescent="0.2">
      <c r="A91" s="153"/>
      <c r="B91" s="38" t="s">
        <v>830</v>
      </c>
      <c r="C91" s="38" t="s">
        <v>881</v>
      </c>
      <c r="D91" s="589">
        <v>0</v>
      </c>
      <c r="E91" s="592">
        <v>0</v>
      </c>
      <c r="F91" s="389">
        <f t="shared" si="1"/>
        <v>0</v>
      </c>
      <c r="G91" s="590" t="s">
        <v>893</v>
      </c>
    </row>
    <row r="92" spans="1:107" x14ac:dyDescent="0.2">
      <c r="B92" s="61" t="s">
        <v>201</v>
      </c>
      <c r="C92" s="61" t="s">
        <v>201</v>
      </c>
      <c r="D92" s="61"/>
      <c r="E92" s="61"/>
      <c r="F92" s="389">
        <f t="shared" si="1"/>
        <v>0</v>
      </c>
      <c r="G92" s="61">
        <v>0</v>
      </c>
    </row>
    <row r="93" spans="1:107" x14ac:dyDescent="0.2">
      <c r="B93" s="195"/>
      <c r="C93" s="195"/>
      <c r="D93" s="195"/>
      <c r="E93" s="195"/>
      <c r="F93" s="195"/>
    </row>
    <row r="94" spans="1:107" x14ac:dyDescent="0.2">
      <c r="B94" s="828" t="s">
        <v>456</v>
      </c>
      <c r="C94" s="828"/>
      <c r="D94" s="828"/>
      <c r="E94" s="829"/>
      <c r="F94" s="829"/>
      <c r="G94" s="829"/>
    </row>
    <row r="95" spans="1:107" s="160" customFormat="1" x14ac:dyDescent="0.2">
      <c r="A95" s="153"/>
      <c r="B95" s="827"/>
      <c r="C95" s="827"/>
      <c r="D95" s="827"/>
      <c r="E95" s="830"/>
      <c r="F95" s="830"/>
      <c r="G95" s="830"/>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c r="CX95" s="126"/>
      <c r="CY95" s="126"/>
      <c r="CZ95" s="126"/>
      <c r="DA95" s="126"/>
      <c r="DB95" s="126"/>
      <c r="DC95" s="126"/>
    </row>
    <row r="96" spans="1:107" s="160" customFormat="1" ht="68.25" customHeight="1" x14ac:dyDescent="0.2">
      <c r="A96" s="153"/>
      <c r="B96" s="43" t="s">
        <v>171</v>
      </c>
      <c r="C96" s="43" t="s">
        <v>39</v>
      </c>
      <c r="D96" s="43" t="s">
        <v>473</v>
      </c>
      <c r="E96" s="43" t="s">
        <v>646</v>
      </c>
      <c r="F96" s="58" t="s">
        <v>647</v>
      </c>
      <c r="G96" s="58" t="s">
        <v>627</v>
      </c>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c r="CX96" s="126"/>
      <c r="CY96" s="126"/>
      <c r="CZ96" s="126"/>
      <c r="DA96" s="126"/>
      <c r="DB96" s="126"/>
      <c r="DC96" s="126"/>
    </row>
    <row r="97" spans="1:107" s="160" customFormat="1" x14ac:dyDescent="0.2">
      <c r="A97" s="153"/>
      <c r="B97" s="38" t="s">
        <v>48</v>
      </c>
      <c r="C97" s="403" t="s">
        <v>824</v>
      </c>
      <c r="D97" s="401">
        <v>0</v>
      </c>
      <c r="E97" s="401">
        <v>0</v>
      </c>
      <c r="F97" s="389">
        <f>D97*$C$19-E97</f>
        <v>0</v>
      </c>
      <c r="G97" s="586" t="s">
        <v>845</v>
      </c>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c r="CX97" s="126"/>
      <c r="CY97" s="126"/>
      <c r="CZ97" s="126"/>
      <c r="DA97" s="126"/>
      <c r="DB97" s="126"/>
      <c r="DC97" s="126"/>
    </row>
    <row r="98" spans="1:107" ht="15" customHeight="1" x14ac:dyDescent="0.2">
      <c r="B98" s="38" t="s">
        <v>49</v>
      </c>
      <c r="C98" s="403" t="s">
        <v>824</v>
      </c>
      <c r="D98" s="401">
        <v>0</v>
      </c>
      <c r="E98" s="401">
        <v>0</v>
      </c>
      <c r="F98" s="389">
        <f t="shared" ref="F98:F115" si="2">D98*$C$19-E98</f>
        <v>0</v>
      </c>
      <c r="G98" s="586" t="s">
        <v>845</v>
      </c>
    </row>
    <row r="99" spans="1:107" ht="15.75" customHeight="1" x14ac:dyDescent="0.2">
      <c r="B99" s="38" t="s">
        <v>50</v>
      </c>
      <c r="C99" s="403" t="s">
        <v>824</v>
      </c>
      <c r="D99" s="401">
        <v>0</v>
      </c>
      <c r="E99" s="401">
        <v>0</v>
      </c>
      <c r="F99" s="389">
        <f t="shared" si="2"/>
        <v>0</v>
      </c>
      <c r="G99" s="586" t="s">
        <v>845</v>
      </c>
    </row>
    <row r="100" spans="1:107" ht="18.75" customHeight="1" x14ac:dyDescent="0.2">
      <c r="B100" s="38" t="s">
        <v>51</v>
      </c>
      <c r="C100" s="403" t="s">
        <v>825</v>
      </c>
      <c r="D100" s="401">
        <v>460.73873873873873</v>
      </c>
      <c r="E100" s="401">
        <v>0</v>
      </c>
      <c r="F100" s="389">
        <f t="shared" si="2"/>
        <v>510.88411056346928</v>
      </c>
      <c r="G100" s="586" t="s">
        <v>894</v>
      </c>
    </row>
    <row r="101" spans="1:107" ht="51" x14ac:dyDescent="0.2">
      <c r="B101" s="38" t="s">
        <v>40</v>
      </c>
      <c r="C101" s="403" t="s">
        <v>825</v>
      </c>
      <c r="D101" s="401">
        <v>874.89729729729731</v>
      </c>
      <c r="E101" s="401">
        <v>124.34725999999999</v>
      </c>
      <c r="F101" s="389">
        <f t="shared" si="2"/>
        <v>845.77113896008234</v>
      </c>
      <c r="G101" s="586" t="s">
        <v>876</v>
      </c>
    </row>
    <row r="102" spans="1:107" x14ac:dyDescent="0.2">
      <c r="B102" s="38" t="s">
        <v>52</v>
      </c>
      <c r="C102" s="403" t="s">
        <v>824</v>
      </c>
      <c r="D102" s="401">
        <v>0</v>
      </c>
      <c r="E102" s="401">
        <v>0</v>
      </c>
      <c r="F102" s="389">
        <f t="shared" si="2"/>
        <v>0</v>
      </c>
      <c r="G102" s="586" t="s">
        <v>845</v>
      </c>
    </row>
    <row r="103" spans="1:107" x14ac:dyDescent="0.2">
      <c r="B103" s="38" t="s">
        <v>53</v>
      </c>
      <c r="C103" s="403" t="s">
        <v>824</v>
      </c>
      <c r="D103" s="401">
        <v>0</v>
      </c>
      <c r="E103" s="401">
        <v>0</v>
      </c>
      <c r="F103" s="389">
        <f t="shared" si="2"/>
        <v>0</v>
      </c>
      <c r="G103" s="586" t="s">
        <v>845</v>
      </c>
    </row>
    <row r="104" spans="1:107" x14ac:dyDescent="0.2">
      <c r="B104" s="38" t="s">
        <v>54</v>
      </c>
      <c r="C104" s="403" t="s">
        <v>824</v>
      </c>
      <c r="D104" s="401">
        <v>0</v>
      </c>
      <c r="E104" s="401">
        <v>0</v>
      </c>
      <c r="F104" s="389">
        <f t="shared" si="2"/>
        <v>0</v>
      </c>
      <c r="G104" s="586" t="s">
        <v>845</v>
      </c>
    </row>
    <row r="105" spans="1:107" ht="12.75" customHeight="1" x14ac:dyDescent="0.2">
      <c r="B105" s="38" t="s">
        <v>55</v>
      </c>
      <c r="C105" s="403" t="s">
        <v>824</v>
      </c>
      <c r="D105" s="401">
        <v>0</v>
      </c>
      <c r="E105" s="401">
        <v>0</v>
      </c>
      <c r="F105" s="389">
        <f t="shared" si="2"/>
        <v>0</v>
      </c>
      <c r="G105" s="586" t="s">
        <v>845</v>
      </c>
    </row>
    <row r="106" spans="1:107" x14ac:dyDescent="0.2">
      <c r="B106" s="38" t="s">
        <v>56</v>
      </c>
      <c r="C106" s="403" t="s">
        <v>824</v>
      </c>
      <c r="D106" s="401">
        <v>0</v>
      </c>
      <c r="E106" s="401">
        <v>0</v>
      </c>
      <c r="F106" s="389">
        <f t="shared" si="2"/>
        <v>0</v>
      </c>
      <c r="G106" s="586" t="s">
        <v>845</v>
      </c>
    </row>
    <row r="107" spans="1:107" ht="15" customHeight="1" x14ac:dyDescent="0.2">
      <c r="B107" s="38" t="s">
        <v>57</v>
      </c>
      <c r="C107" s="403" t="s">
        <v>824</v>
      </c>
      <c r="D107" s="401">
        <v>0</v>
      </c>
      <c r="E107" s="401">
        <v>0</v>
      </c>
      <c r="F107" s="389">
        <f t="shared" si="2"/>
        <v>0</v>
      </c>
      <c r="G107" s="586" t="s">
        <v>845</v>
      </c>
    </row>
    <row r="108" spans="1:107" ht="15.75" customHeight="1" x14ac:dyDescent="0.2">
      <c r="B108" s="38" t="s">
        <v>58</v>
      </c>
      <c r="C108" s="403" t="s">
        <v>825</v>
      </c>
      <c r="D108" s="401">
        <v>1247.5387387387386</v>
      </c>
      <c r="E108" s="401">
        <v>1706.966079999999</v>
      </c>
      <c r="F108" s="389">
        <f t="shared" si="2"/>
        <v>-323.64910370506686</v>
      </c>
      <c r="G108" s="586" t="s">
        <v>895</v>
      </c>
    </row>
    <row r="109" spans="1:107" ht="15" customHeight="1" x14ac:dyDescent="0.2">
      <c r="B109" s="38" t="s">
        <v>59</v>
      </c>
      <c r="C109" s="403" t="s">
        <v>824</v>
      </c>
      <c r="D109" s="401">
        <v>0</v>
      </c>
      <c r="E109" s="401">
        <v>0</v>
      </c>
      <c r="F109" s="389">
        <f t="shared" si="2"/>
        <v>0</v>
      </c>
      <c r="G109" s="586" t="s">
        <v>845</v>
      </c>
    </row>
    <row r="110" spans="1:107" x14ac:dyDescent="0.2">
      <c r="B110" s="38" t="s">
        <v>60</v>
      </c>
      <c r="C110" s="403" t="s">
        <v>824</v>
      </c>
      <c r="D110" s="401">
        <v>0</v>
      </c>
      <c r="E110" s="401">
        <v>0</v>
      </c>
      <c r="F110" s="389">
        <f t="shared" si="2"/>
        <v>0</v>
      </c>
      <c r="G110" s="586" t="s">
        <v>845</v>
      </c>
    </row>
    <row r="111" spans="1:107" ht="25.5" x14ac:dyDescent="0.2">
      <c r="B111" s="38" t="s">
        <v>176</v>
      </c>
      <c r="C111" s="403" t="s">
        <v>824</v>
      </c>
      <c r="D111" s="401">
        <v>0</v>
      </c>
      <c r="E111" s="401">
        <v>0</v>
      </c>
      <c r="F111" s="389">
        <f t="shared" si="2"/>
        <v>0</v>
      </c>
      <c r="G111" s="586" t="s">
        <v>865</v>
      </c>
    </row>
    <row r="112" spans="1:107" ht="25.5" x14ac:dyDescent="0.2">
      <c r="B112" s="38" t="s">
        <v>177</v>
      </c>
      <c r="C112" s="403" t="s">
        <v>824</v>
      </c>
      <c r="D112" s="401">
        <v>0</v>
      </c>
      <c r="E112" s="401">
        <v>0</v>
      </c>
      <c r="F112" s="389">
        <f t="shared" si="2"/>
        <v>0</v>
      </c>
      <c r="G112" s="586" t="s">
        <v>866</v>
      </c>
    </row>
    <row r="113" spans="1:7" s="585" customFormat="1" ht="76.5" x14ac:dyDescent="0.2">
      <c r="A113" s="153"/>
      <c r="B113" s="38" t="s">
        <v>872</v>
      </c>
      <c r="C113" s="403" t="s">
        <v>825</v>
      </c>
      <c r="D113" s="401">
        <v>0</v>
      </c>
      <c r="E113" s="589">
        <v>576.8854499999992</v>
      </c>
      <c r="F113" s="389"/>
      <c r="G113" s="586" t="s">
        <v>896</v>
      </c>
    </row>
    <row r="114" spans="1:7" s="585" customFormat="1" ht="76.5" x14ac:dyDescent="0.2">
      <c r="A114" s="153"/>
      <c r="B114" s="38" t="s">
        <v>828</v>
      </c>
      <c r="C114" s="403" t="s">
        <v>825</v>
      </c>
      <c r="D114" s="401">
        <v>0</v>
      </c>
      <c r="E114" s="589">
        <v>0</v>
      </c>
      <c r="F114" s="389"/>
      <c r="G114" s="586" t="s">
        <v>896</v>
      </c>
    </row>
    <row r="115" spans="1:7" x14ac:dyDescent="0.2">
      <c r="B115" s="61" t="s">
        <v>201</v>
      </c>
      <c r="C115" s="61" t="s">
        <v>201</v>
      </c>
      <c r="D115" s="61"/>
      <c r="E115" s="61"/>
      <c r="F115" s="389">
        <f t="shared" si="2"/>
        <v>0</v>
      </c>
      <c r="G115" s="61"/>
    </row>
    <row r="116" spans="1:7" s="153" customFormat="1" x14ac:dyDescent="0.2">
      <c r="B116" s="196"/>
      <c r="C116" s="196"/>
      <c r="D116" s="53"/>
      <c r="E116" s="53"/>
      <c r="F116" s="53"/>
      <c r="G116" s="53"/>
    </row>
    <row r="117" spans="1:7" x14ac:dyDescent="0.2">
      <c r="B117" s="823" t="s">
        <v>183</v>
      </c>
      <c r="C117" s="824"/>
      <c r="D117" s="824"/>
      <c r="E117" s="824"/>
      <c r="F117" s="824"/>
      <c r="G117" s="825"/>
    </row>
    <row r="118" spans="1:7" s="153" customFormat="1" x14ac:dyDescent="0.2">
      <c r="B118" s="196"/>
      <c r="C118" s="196"/>
      <c r="D118" s="53"/>
      <c r="E118" s="53"/>
      <c r="F118" s="53"/>
      <c r="G118" s="53"/>
    </row>
    <row r="119" spans="1:7" x14ac:dyDescent="0.2">
      <c r="B119" s="835" t="s">
        <v>34</v>
      </c>
      <c r="C119" s="835"/>
      <c r="D119" s="835"/>
      <c r="E119" s="836"/>
      <c r="F119" s="836"/>
      <c r="G119" s="836"/>
    </row>
    <row r="120" spans="1:7" x14ac:dyDescent="0.2">
      <c r="B120" s="835"/>
      <c r="C120" s="835"/>
      <c r="D120" s="835"/>
      <c r="E120" s="836"/>
      <c r="F120" s="836"/>
      <c r="G120" s="836"/>
    </row>
    <row r="121" spans="1:7" ht="66" customHeight="1" x14ac:dyDescent="0.2">
      <c r="B121" s="59" t="s">
        <v>171</v>
      </c>
      <c r="C121" s="59" t="s">
        <v>39</v>
      </c>
      <c r="D121" s="43" t="s">
        <v>473</v>
      </c>
      <c r="E121" s="59" t="s">
        <v>648</v>
      </c>
      <c r="F121" s="58" t="s">
        <v>647</v>
      </c>
      <c r="G121" s="44" t="s">
        <v>627</v>
      </c>
    </row>
    <row r="122" spans="1:7" ht="76.5" x14ac:dyDescent="0.2">
      <c r="B122" s="38" t="s">
        <v>48</v>
      </c>
      <c r="C122" s="403" t="s">
        <v>824</v>
      </c>
      <c r="D122" s="593">
        <v>1822.7027027027027</v>
      </c>
      <c r="E122" s="594">
        <v>4771.1056799999997</v>
      </c>
      <c r="F122" s="389">
        <f>D122*$C$19-E122</f>
        <v>-2750.0256821664948</v>
      </c>
      <c r="G122" s="586" t="s">
        <v>897</v>
      </c>
    </row>
    <row r="123" spans="1:7" ht="51" x14ac:dyDescent="0.2">
      <c r="B123" s="38" t="s">
        <v>49</v>
      </c>
      <c r="C123" s="403" t="s">
        <v>824</v>
      </c>
      <c r="D123" s="593">
        <v>103.59027027027027</v>
      </c>
      <c r="E123" s="593">
        <v>0</v>
      </c>
      <c r="F123" s="389">
        <f t="shared" ref="F123:F141" si="3">D123*$C$19-E123</f>
        <v>114.86471321020419</v>
      </c>
      <c r="G123" s="586" t="s">
        <v>898</v>
      </c>
    </row>
    <row r="124" spans="1:7" ht="76.5" x14ac:dyDescent="0.2">
      <c r="B124" s="38" t="s">
        <v>50</v>
      </c>
      <c r="C124" s="403" t="s">
        <v>824</v>
      </c>
      <c r="D124" s="593">
        <v>306.41657657657652</v>
      </c>
      <c r="E124" s="593">
        <v>614.66892682502532</v>
      </c>
      <c r="F124" s="389">
        <f t="shared" si="3"/>
        <v>-274.90292274479282</v>
      </c>
      <c r="G124" s="586" t="s">
        <v>899</v>
      </c>
    </row>
    <row r="125" spans="1:7" x14ac:dyDescent="0.2">
      <c r="B125" s="38" t="s">
        <v>51</v>
      </c>
      <c r="C125" s="403" t="s">
        <v>825</v>
      </c>
      <c r="D125" s="593">
        <v>0</v>
      </c>
      <c r="E125" s="593">
        <v>0</v>
      </c>
      <c r="F125" s="389">
        <f t="shared" si="3"/>
        <v>0</v>
      </c>
      <c r="G125" s="586" t="s">
        <v>845</v>
      </c>
    </row>
    <row r="126" spans="1:7" x14ac:dyDescent="0.2">
      <c r="B126" s="38" t="s">
        <v>40</v>
      </c>
      <c r="C126" s="403" t="s">
        <v>825</v>
      </c>
      <c r="D126" s="593">
        <v>0</v>
      </c>
      <c r="E126" s="593">
        <v>0</v>
      </c>
      <c r="F126" s="389">
        <f t="shared" si="3"/>
        <v>0</v>
      </c>
      <c r="G126" s="586" t="s">
        <v>845</v>
      </c>
    </row>
    <row r="127" spans="1:7" ht="51" x14ac:dyDescent="0.2">
      <c r="B127" s="38" t="s">
        <v>52</v>
      </c>
      <c r="C127" s="403" t="s">
        <v>824</v>
      </c>
      <c r="D127" s="593">
        <v>1371.6475783783781</v>
      </c>
      <c r="E127" s="593">
        <v>2710.5882999999999</v>
      </c>
      <c r="F127" s="389">
        <f t="shared" si="3"/>
        <v>-1189.6548638303636</v>
      </c>
      <c r="G127" s="586" t="s">
        <v>900</v>
      </c>
    </row>
    <row r="128" spans="1:7" ht="165.75" x14ac:dyDescent="0.2">
      <c r="B128" s="38" t="s">
        <v>53</v>
      </c>
      <c r="C128" s="403" t="s">
        <v>824</v>
      </c>
      <c r="D128" s="593">
        <v>5292.0283437837843</v>
      </c>
      <c r="E128" s="593">
        <v>3179.373300000002</v>
      </c>
      <c r="F128" s="389">
        <f t="shared" si="3"/>
        <v>2688.6229550831376</v>
      </c>
      <c r="G128" s="586" t="s">
        <v>901</v>
      </c>
    </row>
    <row r="129" spans="1:7" ht="165.75" x14ac:dyDescent="0.2">
      <c r="B129" s="38" t="s">
        <v>54</v>
      </c>
      <c r="C129" s="403" t="s">
        <v>824</v>
      </c>
      <c r="D129" s="593">
        <v>1288.0452684684685</v>
      </c>
      <c r="E129" s="593">
        <v>3504.8192499999996</v>
      </c>
      <c r="F129" s="389">
        <f t="shared" si="3"/>
        <v>-2076.5871392198806</v>
      </c>
      <c r="G129" s="586" t="s">
        <v>902</v>
      </c>
    </row>
    <row r="130" spans="1:7" ht="38.25" x14ac:dyDescent="0.2">
      <c r="B130" s="38" t="s">
        <v>55</v>
      </c>
      <c r="C130" s="403" t="s">
        <v>824</v>
      </c>
      <c r="D130" s="593">
        <v>164.24414558558558</v>
      </c>
      <c r="E130" s="593">
        <v>1055.6972500000002</v>
      </c>
      <c r="F130" s="389">
        <f t="shared" si="3"/>
        <v>-873.57728226633458</v>
      </c>
      <c r="G130" s="586" t="s">
        <v>903</v>
      </c>
    </row>
    <row r="131" spans="1:7" ht="76.5" x14ac:dyDescent="0.2">
      <c r="B131" s="38" t="s">
        <v>56</v>
      </c>
      <c r="C131" s="403" t="s">
        <v>824</v>
      </c>
      <c r="D131" s="593">
        <v>1265.0265585585585</v>
      </c>
      <c r="E131" s="593">
        <v>303.38788999999991</v>
      </c>
      <c r="F131" s="389">
        <f t="shared" si="3"/>
        <v>1099.3202260519236</v>
      </c>
      <c r="G131" s="586" t="s">
        <v>904</v>
      </c>
    </row>
    <row r="132" spans="1:7" ht="51" x14ac:dyDescent="0.2">
      <c r="B132" s="38" t="s">
        <v>57</v>
      </c>
      <c r="C132" s="403" t="s">
        <v>824</v>
      </c>
      <c r="D132" s="593">
        <v>160.84338738738737</v>
      </c>
      <c r="E132" s="593">
        <v>508.36216000000002</v>
      </c>
      <c r="F132" s="389">
        <f t="shared" si="3"/>
        <v>-330.01307841340338</v>
      </c>
      <c r="G132" s="586" t="s">
        <v>905</v>
      </c>
    </row>
    <row r="133" spans="1:7" x14ac:dyDescent="0.2">
      <c r="B133" s="38" t="s">
        <v>58</v>
      </c>
      <c r="C133" s="403" t="s">
        <v>825</v>
      </c>
      <c r="D133" s="593">
        <v>0</v>
      </c>
      <c r="E133" s="593">
        <v>0</v>
      </c>
      <c r="F133" s="389">
        <f t="shared" si="3"/>
        <v>0</v>
      </c>
      <c r="G133" s="586" t="s">
        <v>845</v>
      </c>
    </row>
    <row r="134" spans="1:7" ht="102" x14ac:dyDescent="0.2">
      <c r="B134" s="38" t="s">
        <v>59</v>
      </c>
      <c r="C134" s="403" t="s">
        <v>824</v>
      </c>
      <c r="D134" s="593">
        <v>17.315675675675678</v>
      </c>
      <c r="E134" s="593">
        <v>397.85607999999991</v>
      </c>
      <c r="F134" s="389">
        <f t="shared" si="3"/>
        <v>-378.65582002058159</v>
      </c>
      <c r="G134" s="586" t="s">
        <v>890</v>
      </c>
    </row>
    <row r="135" spans="1:7" ht="38.25" x14ac:dyDescent="0.2">
      <c r="B135" s="38" t="s">
        <v>60</v>
      </c>
      <c r="C135" s="403" t="s">
        <v>824</v>
      </c>
      <c r="D135" s="593">
        <v>70.882882882882882</v>
      </c>
      <c r="E135" s="593">
        <v>0</v>
      </c>
      <c r="F135" s="389">
        <f t="shared" si="3"/>
        <v>78.597555471302968</v>
      </c>
      <c r="G135" s="586" t="s">
        <v>891</v>
      </c>
    </row>
    <row r="136" spans="1:7" ht="25.5" x14ac:dyDescent="0.2">
      <c r="B136" s="38" t="s">
        <v>176</v>
      </c>
      <c r="C136" s="403" t="s">
        <v>824</v>
      </c>
      <c r="D136" s="593">
        <v>0</v>
      </c>
      <c r="E136" s="593">
        <v>0</v>
      </c>
      <c r="F136" s="389">
        <f t="shared" si="3"/>
        <v>0</v>
      </c>
      <c r="G136" s="586" t="s">
        <v>865</v>
      </c>
    </row>
    <row r="137" spans="1:7" ht="25.5" x14ac:dyDescent="0.2">
      <c r="B137" s="38" t="s">
        <v>177</v>
      </c>
      <c r="C137" s="403" t="s">
        <v>824</v>
      </c>
      <c r="D137" s="593">
        <v>0</v>
      </c>
      <c r="E137" s="593">
        <v>0</v>
      </c>
      <c r="F137" s="389">
        <f t="shared" si="3"/>
        <v>0</v>
      </c>
      <c r="G137" s="586" t="s">
        <v>866</v>
      </c>
    </row>
    <row r="138" spans="1:7" s="585" customFormat="1" ht="25.5" x14ac:dyDescent="0.2">
      <c r="A138" s="153"/>
      <c r="B138" s="38" t="s">
        <v>826</v>
      </c>
      <c r="C138" s="403" t="s">
        <v>824</v>
      </c>
      <c r="D138" s="593">
        <v>0</v>
      </c>
      <c r="E138" s="593">
        <v>1046.4004800000009</v>
      </c>
      <c r="F138" s="389"/>
      <c r="G138" s="586" t="s">
        <v>892</v>
      </c>
    </row>
    <row r="139" spans="1:7" s="585" customFormat="1" ht="25.5" x14ac:dyDescent="0.2">
      <c r="A139" s="153"/>
      <c r="B139" s="38" t="s">
        <v>829</v>
      </c>
      <c r="C139" s="403" t="s">
        <v>824</v>
      </c>
      <c r="D139" s="593">
        <v>0</v>
      </c>
      <c r="E139" s="593">
        <v>159.37660000000005</v>
      </c>
      <c r="F139" s="389"/>
      <c r="G139" s="586" t="s">
        <v>892</v>
      </c>
    </row>
    <row r="140" spans="1:7" s="585" customFormat="1" ht="25.5" x14ac:dyDescent="0.2">
      <c r="A140" s="153"/>
      <c r="B140" s="38" t="s">
        <v>830</v>
      </c>
      <c r="C140" s="403" t="s">
        <v>824</v>
      </c>
      <c r="D140" s="593">
        <v>0</v>
      </c>
      <c r="E140" s="593">
        <v>0</v>
      </c>
      <c r="F140" s="389"/>
      <c r="G140" s="586" t="s">
        <v>893</v>
      </c>
    </row>
    <row r="141" spans="1:7" x14ac:dyDescent="0.2">
      <c r="B141" s="61" t="s">
        <v>201</v>
      </c>
      <c r="C141" s="61" t="s">
        <v>201</v>
      </c>
      <c r="D141" s="61"/>
      <c r="E141" s="61"/>
      <c r="F141" s="389">
        <f t="shared" si="3"/>
        <v>0</v>
      </c>
      <c r="G141" s="590"/>
    </row>
    <row r="142" spans="1:7" s="153" customFormat="1" x14ac:dyDescent="0.2">
      <c r="B142" s="196"/>
      <c r="C142" s="196"/>
      <c r="D142" s="53"/>
      <c r="E142" s="53"/>
      <c r="F142" s="53"/>
      <c r="G142" s="53"/>
    </row>
    <row r="143" spans="1:7" ht="12.75" customHeight="1" x14ac:dyDescent="0.2">
      <c r="B143" s="823" t="s">
        <v>183</v>
      </c>
      <c r="C143" s="824"/>
      <c r="D143" s="824"/>
      <c r="E143" s="824"/>
      <c r="F143" s="824"/>
      <c r="G143" s="825"/>
    </row>
    <row r="144" spans="1:7" s="153" customFormat="1" ht="15.75" customHeight="1" x14ac:dyDescent="0.2">
      <c r="B144" s="197"/>
      <c r="C144" s="198"/>
      <c r="D144" s="198"/>
      <c r="E144" s="198"/>
      <c r="F144" s="198"/>
      <c r="G144" s="198"/>
    </row>
    <row r="145" spans="1:107" ht="28.5" customHeight="1" x14ac:dyDescent="0.2">
      <c r="B145" s="826" t="s">
        <v>459</v>
      </c>
      <c r="C145" s="826"/>
      <c r="D145" s="826"/>
      <c r="E145" s="826"/>
      <c r="F145" s="826"/>
      <c r="G145" s="826"/>
    </row>
    <row r="146" spans="1:107" x14ac:dyDescent="0.2">
      <c r="B146" s="827"/>
      <c r="C146" s="827"/>
      <c r="D146" s="827"/>
      <c r="E146" s="827"/>
      <c r="F146" s="827"/>
      <c r="G146" s="827"/>
    </row>
    <row r="147" spans="1:107" ht="71.25" customHeight="1" x14ac:dyDescent="0.2">
      <c r="B147" s="43" t="s">
        <v>171</v>
      </c>
      <c r="C147" s="43" t="s">
        <v>39</v>
      </c>
      <c r="D147" s="43" t="s">
        <v>473</v>
      </c>
      <c r="E147" s="59" t="s">
        <v>648</v>
      </c>
      <c r="F147" s="58" t="s">
        <v>647</v>
      </c>
      <c r="G147" s="44" t="s">
        <v>627</v>
      </c>
    </row>
    <row r="148" spans="1:107" x14ac:dyDescent="0.2">
      <c r="B148" s="38" t="s">
        <v>48</v>
      </c>
      <c r="C148" s="403" t="s">
        <v>824</v>
      </c>
      <c r="D148" s="593">
        <v>0</v>
      </c>
      <c r="E148" s="593">
        <v>0</v>
      </c>
      <c r="F148" s="389">
        <v>0</v>
      </c>
      <c r="G148" s="401" t="s">
        <v>845</v>
      </c>
    </row>
    <row r="149" spans="1:107" s="160" customFormat="1" x14ac:dyDescent="0.2">
      <c r="A149" s="153"/>
      <c r="B149" s="38" t="s">
        <v>49</v>
      </c>
      <c r="C149" s="403" t="s">
        <v>824</v>
      </c>
      <c r="D149" s="593">
        <v>0</v>
      </c>
      <c r="E149" s="593">
        <v>0</v>
      </c>
      <c r="F149" s="389">
        <v>0</v>
      </c>
      <c r="G149" s="401" t="s">
        <v>845</v>
      </c>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c r="CX149" s="126"/>
      <c r="CY149" s="126"/>
      <c r="CZ149" s="126"/>
      <c r="DA149" s="126"/>
      <c r="DB149" s="126"/>
      <c r="DC149" s="126"/>
    </row>
    <row r="150" spans="1:107" s="160" customFormat="1" ht="12.75" customHeight="1" x14ac:dyDescent="0.2">
      <c r="A150" s="153"/>
      <c r="B150" s="38" t="s">
        <v>50</v>
      </c>
      <c r="C150" s="403" t="s">
        <v>824</v>
      </c>
      <c r="D150" s="593">
        <v>0</v>
      </c>
      <c r="E150" s="593">
        <v>0</v>
      </c>
      <c r="F150" s="389">
        <v>0</v>
      </c>
      <c r="G150" s="401" t="s">
        <v>845</v>
      </c>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c r="CX150" s="126"/>
      <c r="CY150" s="126"/>
      <c r="CZ150" s="126"/>
      <c r="DA150" s="126"/>
      <c r="DB150" s="126"/>
      <c r="DC150" s="126"/>
    </row>
    <row r="151" spans="1:107" s="160" customFormat="1" x14ac:dyDescent="0.2">
      <c r="A151" s="153"/>
      <c r="B151" s="38" t="s">
        <v>51</v>
      </c>
      <c r="C151" s="403" t="s">
        <v>825</v>
      </c>
      <c r="D151" s="605"/>
      <c r="E151" s="606"/>
      <c r="F151" s="607"/>
      <c r="G151" s="401" t="s">
        <v>906</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c r="CX151" s="126"/>
      <c r="CY151" s="126"/>
      <c r="CZ151" s="126"/>
      <c r="DA151" s="126"/>
      <c r="DB151" s="126"/>
      <c r="DC151" s="126"/>
    </row>
    <row r="152" spans="1:107" ht="12.75" customHeight="1" x14ac:dyDescent="0.2">
      <c r="B152" s="38" t="s">
        <v>40</v>
      </c>
      <c r="C152" s="403" t="s">
        <v>825</v>
      </c>
      <c r="D152" s="605"/>
      <c r="E152" s="606"/>
      <c r="F152" s="607"/>
      <c r="G152" s="401" t="s">
        <v>906</v>
      </c>
    </row>
    <row r="153" spans="1:107" x14ac:dyDescent="0.2">
      <c r="B153" s="38" t="s">
        <v>52</v>
      </c>
      <c r="C153" s="403" t="s">
        <v>824</v>
      </c>
      <c r="D153" s="593">
        <v>0</v>
      </c>
      <c r="E153" s="593">
        <v>0</v>
      </c>
      <c r="F153" s="389">
        <v>0</v>
      </c>
      <c r="G153" s="401" t="s">
        <v>845</v>
      </c>
    </row>
    <row r="154" spans="1:107" ht="16.5" customHeight="1" x14ac:dyDescent="0.2">
      <c r="B154" s="38" t="s">
        <v>53</v>
      </c>
      <c r="C154" s="403" t="s">
        <v>824</v>
      </c>
      <c r="D154" s="593">
        <v>0</v>
      </c>
      <c r="E154" s="593">
        <v>0</v>
      </c>
      <c r="F154" s="389">
        <v>0</v>
      </c>
      <c r="G154" s="401" t="s">
        <v>845</v>
      </c>
    </row>
    <row r="155" spans="1:107" x14ac:dyDescent="0.2">
      <c r="B155" s="38" t="s">
        <v>54</v>
      </c>
      <c r="C155" s="403" t="s">
        <v>824</v>
      </c>
      <c r="D155" s="593">
        <v>0</v>
      </c>
      <c r="E155" s="593">
        <v>0</v>
      </c>
      <c r="F155" s="389">
        <v>0</v>
      </c>
      <c r="G155" s="401" t="s">
        <v>845</v>
      </c>
    </row>
    <row r="156" spans="1:107" x14ac:dyDescent="0.2">
      <c r="B156" s="38" t="s">
        <v>55</v>
      </c>
      <c r="C156" s="403" t="s">
        <v>824</v>
      </c>
      <c r="D156" s="593">
        <v>0</v>
      </c>
      <c r="E156" s="593">
        <v>0</v>
      </c>
      <c r="F156" s="389">
        <v>0</v>
      </c>
      <c r="G156" s="401" t="s">
        <v>845</v>
      </c>
    </row>
    <row r="157" spans="1:107" x14ac:dyDescent="0.2">
      <c r="B157" s="38" t="s">
        <v>56</v>
      </c>
      <c r="C157" s="403" t="s">
        <v>824</v>
      </c>
      <c r="D157" s="593">
        <v>0</v>
      </c>
      <c r="E157" s="593">
        <v>0</v>
      </c>
      <c r="F157" s="389">
        <v>0</v>
      </c>
      <c r="G157" s="401" t="s">
        <v>845</v>
      </c>
    </row>
    <row r="158" spans="1:107" x14ac:dyDescent="0.2">
      <c r="B158" s="38" t="s">
        <v>57</v>
      </c>
      <c r="C158" s="403" t="s">
        <v>824</v>
      </c>
      <c r="D158" s="593">
        <v>0</v>
      </c>
      <c r="E158" s="593">
        <v>0</v>
      </c>
      <c r="F158" s="389">
        <v>0</v>
      </c>
      <c r="G158" s="401" t="s">
        <v>845</v>
      </c>
    </row>
    <row r="159" spans="1:107" x14ac:dyDescent="0.2">
      <c r="B159" s="38" t="s">
        <v>58</v>
      </c>
      <c r="C159" s="403" t="s">
        <v>825</v>
      </c>
      <c r="D159" s="605"/>
      <c r="E159" s="606"/>
      <c r="F159" s="607"/>
      <c r="G159" s="401" t="s">
        <v>906</v>
      </c>
    </row>
    <row r="160" spans="1:107" x14ac:dyDescent="0.2">
      <c r="B160" s="38" t="s">
        <v>59</v>
      </c>
      <c r="C160" s="403" t="s">
        <v>824</v>
      </c>
      <c r="D160" s="593">
        <v>0</v>
      </c>
      <c r="E160" s="593">
        <v>0</v>
      </c>
      <c r="F160" s="389">
        <v>0</v>
      </c>
      <c r="G160" s="401" t="s">
        <v>845</v>
      </c>
    </row>
    <row r="161" spans="1:7" x14ac:dyDescent="0.2">
      <c r="B161" s="38" t="s">
        <v>60</v>
      </c>
      <c r="C161" s="403" t="s">
        <v>824</v>
      </c>
      <c r="D161" s="593">
        <v>0</v>
      </c>
      <c r="E161" s="593">
        <v>0</v>
      </c>
      <c r="F161" s="389">
        <v>0</v>
      </c>
      <c r="G161" s="401" t="s">
        <v>845</v>
      </c>
    </row>
    <row r="162" spans="1:7" x14ac:dyDescent="0.2">
      <c r="B162" s="38" t="s">
        <v>176</v>
      </c>
      <c r="C162" s="403" t="s">
        <v>824</v>
      </c>
      <c r="D162" s="593">
        <v>0</v>
      </c>
      <c r="E162" s="593">
        <v>0</v>
      </c>
      <c r="F162" s="389">
        <v>0</v>
      </c>
      <c r="G162" s="401" t="s">
        <v>845</v>
      </c>
    </row>
    <row r="163" spans="1:7" x14ac:dyDescent="0.2">
      <c r="B163" s="38" t="s">
        <v>177</v>
      </c>
      <c r="C163" s="403" t="s">
        <v>824</v>
      </c>
      <c r="D163" s="593">
        <v>0</v>
      </c>
      <c r="E163" s="593">
        <v>0</v>
      </c>
      <c r="F163" s="389">
        <v>0</v>
      </c>
      <c r="G163" s="401" t="s">
        <v>845</v>
      </c>
    </row>
    <row r="164" spans="1:7" s="585" customFormat="1" x14ac:dyDescent="0.2">
      <c r="A164" s="153"/>
      <c r="B164" s="38" t="s">
        <v>872</v>
      </c>
      <c r="C164" s="403" t="s">
        <v>825</v>
      </c>
      <c r="D164" s="593">
        <v>0</v>
      </c>
      <c r="E164" s="608"/>
      <c r="F164" s="389"/>
      <c r="G164" s="401" t="s">
        <v>906</v>
      </c>
    </row>
    <row r="165" spans="1:7" s="585" customFormat="1" x14ac:dyDescent="0.2">
      <c r="A165" s="153"/>
      <c r="B165" s="38" t="s">
        <v>828</v>
      </c>
      <c r="C165" s="403" t="s">
        <v>825</v>
      </c>
      <c r="D165" s="593">
        <v>0</v>
      </c>
      <c r="E165" s="593">
        <v>0</v>
      </c>
      <c r="F165" s="389"/>
      <c r="G165" s="401" t="s">
        <v>906</v>
      </c>
    </row>
    <row r="166" spans="1:7" x14ac:dyDescent="0.2">
      <c r="B166" s="61" t="s">
        <v>201</v>
      </c>
      <c r="C166" s="61" t="s">
        <v>201</v>
      </c>
      <c r="D166" s="593"/>
      <c r="E166" s="593"/>
      <c r="F166" s="389">
        <v>0</v>
      </c>
      <c r="G166" s="61"/>
    </row>
    <row r="167" spans="1:7" s="153" customFormat="1" x14ac:dyDescent="0.2">
      <c r="B167" s="196"/>
      <c r="C167" s="196"/>
      <c r="D167" s="53"/>
      <c r="E167" s="53"/>
      <c r="F167" s="53"/>
      <c r="G167" s="53"/>
    </row>
    <row r="168" spans="1:7" x14ac:dyDescent="0.2">
      <c r="B168" s="823" t="s">
        <v>184</v>
      </c>
      <c r="C168" s="824"/>
      <c r="D168" s="824"/>
      <c r="E168" s="824"/>
      <c r="F168" s="824"/>
      <c r="G168" s="825"/>
    </row>
    <row r="169" spans="1:7" ht="12.75" customHeight="1" x14ac:dyDescent="0.2"/>
    <row r="170" spans="1:7" x14ac:dyDescent="0.2">
      <c r="B170" s="826" t="s">
        <v>35</v>
      </c>
      <c r="C170" s="826"/>
      <c r="D170" s="826"/>
      <c r="E170" s="826"/>
      <c r="F170" s="826"/>
      <c r="G170" s="826"/>
    </row>
    <row r="171" spans="1:7" x14ac:dyDescent="0.2">
      <c r="B171" s="827"/>
      <c r="C171" s="827"/>
      <c r="D171" s="827"/>
      <c r="E171" s="827"/>
      <c r="F171" s="827"/>
      <c r="G171" s="827"/>
    </row>
    <row r="172" spans="1:7" ht="72" customHeight="1" x14ac:dyDescent="0.2">
      <c r="B172" s="43" t="s">
        <v>171</v>
      </c>
      <c r="C172" s="43" t="s">
        <v>39</v>
      </c>
      <c r="D172" s="43" t="s">
        <v>473</v>
      </c>
      <c r="E172" s="59" t="s">
        <v>648</v>
      </c>
      <c r="F172" s="58" t="s">
        <v>647</v>
      </c>
      <c r="G172" s="58" t="s">
        <v>627</v>
      </c>
    </row>
    <row r="173" spans="1:7" x14ac:dyDescent="0.2">
      <c r="B173" s="38" t="s">
        <v>48</v>
      </c>
      <c r="C173" s="403" t="s">
        <v>824</v>
      </c>
      <c r="D173" s="605"/>
      <c r="E173" s="606"/>
      <c r="F173" s="607"/>
      <c r="G173" s="401" t="s">
        <v>907</v>
      </c>
    </row>
    <row r="174" spans="1:7" x14ac:dyDescent="0.2">
      <c r="B174" s="38" t="s">
        <v>49</v>
      </c>
      <c r="C174" s="403" t="s">
        <v>824</v>
      </c>
      <c r="D174" s="605"/>
      <c r="E174" s="606"/>
      <c r="F174" s="607"/>
      <c r="G174" s="401" t="s">
        <v>907</v>
      </c>
    </row>
    <row r="175" spans="1:7" x14ac:dyDescent="0.2">
      <c r="B175" s="38" t="s">
        <v>50</v>
      </c>
      <c r="C175" s="403" t="s">
        <v>824</v>
      </c>
      <c r="D175" s="605"/>
      <c r="E175" s="606"/>
      <c r="F175" s="607"/>
      <c r="G175" s="401" t="s">
        <v>907</v>
      </c>
    </row>
    <row r="176" spans="1:7" x14ac:dyDescent="0.2">
      <c r="B176" s="38" t="s">
        <v>51</v>
      </c>
      <c r="C176" s="403" t="s">
        <v>825</v>
      </c>
      <c r="D176" s="593">
        <v>0</v>
      </c>
      <c r="E176" s="593">
        <v>0</v>
      </c>
      <c r="F176" s="389">
        <v>0</v>
      </c>
      <c r="G176" s="401" t="s">
        <v>845</v>
      </c>
    </row>
    <row r="177" spans="1:7" x14ac:dyDescent="0.2">
      <c r="B177" s="38" t="s">
        <v>40</v>
      </c>
      <c r="C177" s="403" t="s">
        <v>825</v>
      </c>
      <c r="D177" s="593">
        <v>0</v>
      </c>
      <c r="E177" s="593">
        <v>0</v>
      </c>
      <c r="F177" s="389">
        <v>0</v>
      </c>
      <c r="G177" s="401" t="s">
        <v>845</v>
      </c>
    </row>
    <row r="178" spans="1:7" x14ac:dyDescent="0.2">
      <c r="B178" s="38" t="s">
        <v>52</v>
      </c>
      <c r="C178" s="403" t="s">
        <v>824</v>
      </c>
      <c r="D178" s="605"/>
      <c r="E178" s="606"/>
      <c r="F178" s="607"/>
      <c r="G178" s="401" t="s">
        <v>907</v>
      </c>
    </row>
    <row r="179" spans="1:7" x14ac:dyDescent="0.2">
      <c r="B179" s="38" t="s">
        <v>53</v>
      </c>
      <c r="C179" s="403" t="s">
        <v>824</v>
      </c>
      <c r="D179" s="605"/>
      <c r="E179" s="606"/>
      <c r="F179" s="607"/>
      <c r="G179" s="401" t="s">
        <v>907</v>
      </c>
    </row>
    <row r="180" spans="1:7" x14ac:dyDescent="0.2">
      <c r="B180" s="38" t="s">
        <v>54</v>
      </c>
      <c r="C180" s="403" t="s">
        <v>824</v>
      </c>
      <c r="D180" s="605"/>
      <c r="E180" s="606"/>
      <c r="F180" s="607"/>
      <c r="G180" s="401" t="s">
        <v>907</v>
      </c>
    </row>
    <row r="181" spans="1:7" x14ac:dyDescent="0.2">
      <c r="B181" s="38" t="s">
        <v>55</v>
      </c>
      <c r="C181" s="403" t="s">
        <v>824</v>
      </c>
      <c r="D181" s="605"/>
      <c r="E181" s="606"/>
      <c r="F181" s="607"/>
      <c r="G181" s="401" t="s">
        <v>907</v>
      </c>
    </row>
    <row r="182" spans="1:7" x14ac:dyDescent="0.2">
      <c r="B182" s="38" t="s">
        <v>56</v>
      </c>
      <c r="C182" s="403" t="s">
        <v>824</v>
      </c>
      <c r="D182" s="605"/>
      <c r="E182" s="606"/>
      <c r="F182" s="607"/>
      <c r="G182" s="401" t="s">
        <v>907</v>
      </c>
    </row>
    <row r="183" spans="1:7" x14ac:dyDescent="0.2">
      <c r="B183" s="38" t="s">
        <v>57</v>
      </c>
      <c r="C183" s="403" t="s">
        <v>824</v>
      </c>
      <c r="D183" s="605"/>
      <c r="E183" s="606"/>
      <c r="F183" s="607"/>
      <c r="G183" s="401" t="s">
        <v>907</v>
      </c>
    </row>
    <row r="184" spans="1:7" x14ac:dyDescent="0.2">
      <c r="B184" s="38" t="s">
        <v>58</v>
      </c>
      <c r="C184" s="403" t="s">
        <v>825</v>
      </c>
      <c r="D184" s="593">
        <v>0</v>
      </c>
      <c r="E184" s="593">
        <v>0</v>
      </c>
      <c r="F184" s="389">
        <v>0</v>
      </c>
      <c r="G184" s="401" t="s">
        <v>845</v>
      </c>
    </row>
    <row r="185" spans="1:7" x14ac:dyDescent="0.2">
      <c r="B185" s="38" t="s">
        <v>59</v>
      </c>
      <c r="C185" s="403" t="s">
        <v>824</v>
      </c>
      <c r="D185" s="605"/>
      <c r="E185" s="606"/>
      <c r="F185" s="607"/>
      <c r="G185" s="401" t="s">
        <v>907</v>
      </c>
    </row>
    <row r="186" spans="1:7" x14ac:dyDescent="0.2">
      <c r="B186" s="38" t="s">
        <v>60</v>
      </c>
      <c r="C186" s="403" t="s">
        <v>824</v>
      </c>
      <c r="D186" s="605"/>
      <c r="E186" s="606"/>
      <c r="F186" s="607"/>
      <c r="G186" s="401" t="s">
        <v>907</v>
      </c>
    </row>
    <row r="187" spans="1:7" x14ac:dyDescent="0.2">
      <c r="B187" s="38" t="s">
        <v>176</v>
      </c>
      <c r="C187" s="403" t="s">
        <v>824</v>
      </c>
      <c r="D187" s="593">
        <v>0</v>
      </c>
      <c r="E187" s="593">
        <v>0</v>
      </c>
      <c r="F187" s="389">
        <v>0</v>
      </c>
      <c r="G187" s="401" t="s">
        <v>845</v>
      </c>
    </row>
    <row r="188" spans="1:7" x14ac:dyDescent="0.2">
      <c r="B188" s="38" t="s">
        <v>177</v>
      </c>
      <c r="C188" s="403" t="s">
        <v>824</v>
      </c>
      <c r="D188" s="593">
        <v>0</v>
      </c>
      <c r="E188" s="593">
        <v>0</v>
      </c>
      <c r="F188" s="389">
        <v>0</v>
      </c>
      <c r="G188" s="401" t="s">
        <v>845</v>
      </c>
    </row>
    <row r="189" spans="1:7" s="585" customFormat="1" x14ac:dyDescent="0.2">
      <c r="A189" s="153"/>
      <c r="B189" s="38" t="s">
        <v>826</v>
      </c>
      <c r="C189" s="403" t="s">
        <v>824</v>
      </c>
      <c r="D189" s="593">
        <v>0</v>
      </c>
      <c r="E189" s="608"/>
      <c r="F189" s="389"/>
      <c r="G189" s="401" t="s">
        <v>907</v>
      </c>
    </row>
    <row r="190" spans="1:7" s="585" customFormat="1" x14ac:dyDescent="0.2">
      <c r="A190" s="153"/>
      <c r="B190" s="38" t="s">
        <v>829</v>
      </c>
      <c r="C190" s="403" t="s">
        <v>824</v>
      </c>
      <c r="D190" s="593">
        <v>0</v>
      </c>
      <c r="E190" s="608"/>
      <c r="F190" s="389"/>
      <c r="G190" s="401" t="s">
        <v>907</v>
      </c>
    </row>
    <row r="191" spans="1:7" s="585" customFormat="1" x14ac:dyDescent="0.2">
      <c r="A191" s="153"/>
      <c r="B191" s="38" t="s">
        <v>830</v>
      </c>
      <c r="C191" s="403" t="s">
        <v>824</v>
      </c>
      <c r="D191" s="593">
        <v>0</v>
      </c>
      <c r="E191" s="593">
        <v>0</v>
      </c>
      <c r="F191" s="389"/>
      <c r="G191" s="401" t="s">
        <v>907</v>
      </c>
    </row>
    <row r="192" spans="1:7" x14ac:dyDescent="0.2">
      <c r="B192" s="61" t="s">
        <v>201</v>
      </c>
      <c r="C192" s="61" t="s">
        <v>201</v>
      </c>
      <c r="D192" s="593"/>
      <c r="E192" s="593"/>
      <c r="F192" s="389">
        <v>0</v>
      </c>
      <c r="G192" s="61"/>
    </row>
    <row r="193" spans="2:7" s="153" customFormat="1" ht="12.75" customHeight="1" x14ac:dyDescent="0.2">
      <c r="B193" s="196"/>
      <c r="C193" s="196"/>
      <c r="D193" s="53"/>
      <c r="E193" s="53"/>
      <c r="F193" s="53"/>
      <c r="G193" s="53"/>
    </row>
    <row r="194" spans="2:7" x14ac:dyDescent="0.2">
      <c r="B194" s="823" t="s">
        <v>184</v>
      </c>
      <c r="C194" s="824"/>
      <c r="D194" s="824"/>
      <c r="E194" s="824"/>
      <c r="F194" s="824"/>
      <c r="G194" s="825"/>
    </row>
    <row r="195" spans="2:7" s="153" customFormat="1" ht="18" customHeight="1" x14ac:dyDescent="0.2">
      <c r="B195" s="196"/>
      <c r="C195" s="53"/>
      <c r="D195" s="53"/>
      <c r="E195" s="53"/>
      <c r="F195" s="53"/>
      <c r="G195" s="53"/>
    </row>
    <row r="196" spans="2:7" x14ac:dyDescent="0.2">
      <c r="B196" s="816" t="s">
        <v>460</v>
      </c>
      <c r="C196" s="775"/>
      <c r="D196" s="775"/>
      <c r="E196" s="775"/>
      <c r="F196" s="775"/>
      <c r="G196" s="775"/>
    </row>
    <row r="197" spans="2:7" x14ac:dyDescent="0.2">
      <c r="B197" s="817"/>
      <c r="C197" s="817"/>
      <c r="D197" s="817"/>
      <c r="E197" s="817"/>
      <c r="F197" s="817"/>
      <c r="G197" s="817"/>
    </row>
    <row r="198" spans="2:7" ht="70.5" customHeight="1" x14ac:dyDescent="0.2">
      <c r="B198" s="43" t="s">
        <v>171</v>
      </c>
      <c r="C198" s="43" t="s">
        <v>39</v>
      </c>
      <c r="D198" s="43" t="s">
        <v>473</v>
      </c>
      <c r="E198" s="59" t="s">
        <v>648</v>
      </c>
      <c r="F198" s="58" t="s">
        <v>647</v>
      </c>
      <c r="G198" s="58" t="s">
        <v>627</v>
      </c>
    </row>
    <row r="199" spans="2:7" x14ac:dyDescent="0.2">
      <c r="B199" s="38" t="s">
        <v>48</v>
      </c>
      <c r="C199" s="403" t="s">
        <v>824</v>
      </c>
      <c r="D199" s="593">
        <v>0</v>
      </c>
      <c r="E199" s="593">
        <v>0</v>
      </c>
      <c r="F199" s="389">
        <v>0</v>
      </c>
      <c r="G199" s="586" t="s">
        <v>845</v>
      </c>
    </row>
    <row r="200" spans="2:7" x14ac:dyDescent="0.2">
      <c r="B200" s="38" t="s">
        <v>49</v>
      </c>
      <c r="C200" s="403" t="s">
        <v>824</v>
      </c>
      <c r="D200" s="593">
        <v>0</v>
      </c>
      <c r="E200" s="593">
        <v>0</v>
      </c>
      <c r="F200" s="389">
        <v>0</v>
      </c>
      <c r="G200" s="586" t="s">
        <v>845</v>
      </c>
    </row>
    <row r="201" spans="2:7" x14ac:dyDescent="0.2">
      <c r="B201" s="38" t="s">
        <v>50</v>
      </c>
      <c r="C201" s="403" t="s">
        <v>824</v>
      </c>
      <c r="D201" s="593">
        <v>0</v>
      </c>
      <c r="E201" s="593">
        <v>0</v>
      </c>
      <c r="F201" s="389">
        <v>0</v>
      </c>
      <c r="G201" s="586" t="s">
        <v>845</v>
      </c>
    </row>
    <row r="202" spans="2:7" ht="25.5" x14ac:dyDescent="0.2">
      <c r="B202" s="38" t="s">
        <v>51</v>
      </c>
      <c r="C202" s="403" t="s">
        <v>825</v>
      </c>
      <c r="D202" s="605"/>
      <c r="E202" s="606"/>
      <c r="F202" s="607"/>
      <c r="G202" s="586" t="s">
        <v>909</v>
      </c>
    </row>
    <row r="203" spans="2:7" ht="25.5" x14ac:dyDescent="0.2">
      <c r="B203" s="38" t="s">
        <v>40</v>
      </c>
      <c r="C203" s="403" t="s">
        <v>825</v>
      </c>
      <c r="D203" s="605"/>
      <c r="E203" s="606"/>
      <c r="F203" s="607"/>
      <c r="G203" s="586" t="s">
        <v>910</v>
      </c>
    </row>
    <row r="204" spans="2:7" x14ac:dyDescent="0.2">
      <c r="B204" s="38" t="s">
        <v>52</v>
      </c>
      <c r="C204" s="403" t="s">
        <v>824</v>
      </c>
      <c r="D204" s="593">
        <v>0</v>
      </c>
      <c r="E204" s="593">
        <v>0</v>
      </c>
      <c r="F204" s="389">
        <v>0</v>
      </c>
      <c r="G204" s="586" t="s">
        <v>845</v>
      </c>
    </row>
    <row r="205" spans="2:7" x14ac:dyDescent="0.2">
      <c r="B205" s="38" t="s">
        <v>53</v>
      </c>
      <c r="C205" s="403" t="s">
        <v>824</v>
      </c>
      <c r="D205" s="593">
        <v>0</v>
      </c>
      <c r="E205" s="593">
        <v>0</v>
      </c>
      <c r="F205" s="389">
        <v>0</v>
      </c>
      <c r="G205" s="586" t="s">
        <v>845</v>
      </c>
    </row>
    <row r="206" spans="2:7" x14ac:dyDescent="0.2">
      <c r="B206" s="38" t="s">
        <v>54</v>
      </c>
      <c r="C206" s="403" t="s">
        <v>824</v>
      </c>
      <c r="D206" s="593">
        <v>0</v>
      </c>
      <c r="E206" s="593">
        <v>0</v>
      </c>
      <c r="F206" s="389">
        <v>0</v>
      </c>
      <c r="G206" s="586" t="s">
        <v>845</v>
      </c>
    </row>
    <row r="207" spans="2:7" ht="12.75" customHeight="1" x14ac:dyDescent="0.2">
      <c r="B207" s="38" t="s">
        <v>55</v>
      </c>
      <c r="C207" s="403" t="s">
        <v>824</v>
      </c>
      <c r="D207" s="593">
        <v>0</v>
      </c>
      <c r="E207" s="593">
        <v>0</v>
      </c>
      <c r="F207" s="389">
        <v>0</v>
      </c>
      <c r="G207" s="586" t="s">
        <v>845</v>
      </c>
    </row>
    <row r="208" spans="2:7" x14ac:dyDescent="0.2">
      <c r="B208" s="38" t="s">
        <v>56</v>
      </c>
      <c r="C208" s="403" t="s">
        <v>824</v>
      </c>
      <c r="D208" s="593">
        <v>0</v>
      </c>
      <c r="E208" s="593">
        <v>0</v>
      </c>
      <c r="F208" s="389">
        <v>0</v>
      </c>
      <c r="G208" s="586" t="s">
        <v>845</v>
      </c>
    </row>
    <row r="209" spans="1:8" ht="18" customHeight="1" x14ac:dyDescent="0.2">
      <c r="B209" s="38" t="s">
        <v>57</v>
      </c>
      <c r="C209" s="403" t="s">
        <v>824</v>
      </c>
      <c r="D209" s="593">
        <v>0</v>
      </c>
      <c r="E209" s="593">
        <v>0</v>
      </c>
      <c r="F209" s="389">
        <v>0</v>
      </c>
      <c r="G209" s="586" t="s">
        <v>845</v>
      </c>
    </row>
    <row r="210" spans="1:8" ht="102" x14ac:dyDescent="0.2">
      <c r="B210" s="38" t="s">
        <v>58</v>
      </c>
      <c r="C210" s="403" t="s">
        <v>825</v>
      </c>
      <c r="D210" s="605"/>
      <c r="E210" s="606"/>
      <c r="F210" s="607"/>
      <c r="G210" s="586" t="s">
        <v>911</v>
      </c>
      <c r="H210" s="598"/>
    </row>
    <row r="211" spans="1:8" x14ac:dyDescent="0.2">
      <c r="B211" s="38" t="s">
        <v>59</v>
      </c>
      <c r="C211" s="403" t="s">
        <v>824</v>
      </c>
      <c r="D211" s="593">
        <v>0</v>
      </c>
      <c r="E211" s="593">
        <v>0</v>
      </c>
      <c r="F211" s="389">
        <v>0</v>
      </c>
      <c r="G211" s="586" t="s">
        <v>845</v>
      </c>
    </row>
    <row r="212" spans="1:8" x14ac:dyDescent="0.2">
      <c r="B212" s="38" t="s">
        <v>60</v>
      </c>
      <c r="C212" s="403" t="s">
        <v>824</v>
      </c>
      <c r="D212" s="593">
        <v>0</v>
      </c>
      <c r="E212" s="593">
        <v>0</v>
      </c>
      <c r="F212" s="389">
        <v>0</v>
      </c>
      <c r="G212" s="586" t="s">
        <v>845</v>
      </c>
    </row>
    <row r="213" spans="1:8" ht="25.5" x14ac:dyDescent="0.2">
      <c r="B213" s="38" t="s">
        <v>176</v>
      </c>
      <c r="C213" s="403" t="s">
        <v>824</v>
      </c>
      <c r="D213" s="593">
        <v>0</v>
      </c>
      <c r="E213" s="593">
        <v>0</v>
      </c>
      <c r="F213" s="389">
        <v>0</v>
      </c>
      <c r="G213" s="586" t="s">
        <v>865</v>
      </c>
    </row>
    <row r="214" spans="1:8" ht="25.5" x14ac:dyDescent="0.2">
      <c r="B214" s="38" t="s">
        <v>177</v>
      </c>
      <c r="C214" s="403" t="s">
        <v>824</v>
      </c>
      <c r="D214" s="593">
        <v>0</v>
      </c>
      <c r="E214" s="593">
        <v>0</v>
      </c>
      <c r="F214" s="389">
        <v>0</v>
      </c>
      <c r="G214" s="586" t="s">
        <v>866</v>
      </c>
    </row>
    <row r="215" spans="1:8" s="585" customFormat="1" ht="140.25" x14ac:dyDescent="0.2">
      <c r="A215" s="153"/>
      <c r="B215" s="38" t="s">
        <v>872</v>
      </c>
      <c r="C215" s="403" t="s">
        <v>825</v>
      </c>
      <c r="D215" s="593">
        <v>0</v>
      </c>
      <c r="E215" s="609"/>
      <c r="F215" s="389"/>
      <c r="G215" s="586" t="s">
        <v>912</v>
      </c>
    </row>
    <row r="216" spans="1:8" s="585" customFormat="1" ht="89.25" x14ac:dyDescent="0.2">
      <c r="A216" s="153"/>
      <c r="B216" s="38" t="s">
        <v>828</v>
      </c>
      <c r="C216" s="403" t="s">
        <v>825</v>
      </c>
      <c r="D216" s="593">
        <v>0</v>
      </c>
      <c r="E216" s="593" t="s">
        <v>908</v>
      </c>
      <c r="F216" s="389"/>
      <c r="G216" s="586" t="s">
        <v>913</v>
      </c>
    </row>
    <row r="217" spans="1:8" x14ac:dyDescent="0.2">
      <c r="B217" s="61" t="s">
        <v>201</v>
      </c>
      <c r="C217" s="61" t="s">
        <v>201</v>
      </c>
      <c r="D217" s="61"/>
      <c r="E217" s="61"/>
      <c r="F217" s="389">
        <v>0</v>
      </c>
      <c r="G217" s="590"/>
    </row>
    <row r="219" spans="1:8" x14ac:dyDescent="0.2">
      <c r="B219" s="816" t="s">
        <v>36</v>
      </c>
      <c r="C219" s="775"/>
      <c r="D219" s="775"/>
      <c r="E219" s="775"/>
      <c r="F219" s="775"/>
      <c r="G219" s="775"/>
    </row>
    <row r="220" spans="1:8" x14ac:dyDescent="0.2">
      <c r="B220" s="817"/>
      <c r="C220" s="817"/>
      <c r="D220" s="817"/>
      <c r="E220" s="817"/>
      <c r="F220" s="817"/>
      <c r="G220" s="817"/>
    </row>
    <row r="221" spans="1:8" ht="69" customHeight="1" x14ac:dyDescent="0.2">
      <c r="B221" s="43" t="s">
        <v>171</v>
      </c>
      <c r="C221" s="43" t="s">
        <v>39</v>
      </c>
      <c r="D221" s="43" t="s">
        <v>473</v>
      </c>
      <c r="E221" s="59" t="s">
        <v>648</v>
      </c>
      <c r="F221" s="58" t="s">
        <v>647</v>
      </c>
      <c r="G221" s="58" t="s">
        <v>627</v>
      </c>
    </row>
    <row r="222" spans="1:8" ht="51" x14ac:dyDescent="0.2">
      <c r="B222" s="38" t="s">
        <v>48</v>
      </c>
      <c r="C222" s="403" t="s">
        <v>824</v>
      </c>
      <c r="D222" s="610"/>
      <c r="E222" s="606"/>
      <c r="F222" s="607"/>
      <c r="G222" s="586" t="s">
        <v>915</v>
      </c>
    </row>
    <row r="223" spans="1:8" ht="51" x14ac:dyDescent="0.2">
      <c r="B223" s="38" t="s">
        <v>49</v>
      </c>
      <c r="C223" s="403" t="s">
        <v>824</v>
      </c>
      <c r="D223" s="610"/>
      <c r="E223" s="606"/>
      <c r="F223" s="607"/>
      <c r="G223" s="586" t="s">
        <v>915</v>
      </c>
    </row>
    <row r="224" spans="1:8" ht="51" x14ac:dyDescent="0.2">
      <c r="B224" s="38" t="s">
        <v>50</v>
      </c>
      <c r="C224" s="403" t="s">
        <v>824</v>
      </c>
      <c r="D224" s="610"/>
      <c r="E224" s="606"/>
      <c r="F224" s="607"/>
      <c r="G224" s="586" t="s">
        <v>916</v>
      </c>
    </row>
    <row r="225" spans="1:7" x14ac:dyDescent="0.2">
      <c r="B225" s="38" t="s">
        <v>51</v>
      </c>
      <c r="C225" s="403" t="s">
        <v>825</v>
      </c>
      <c r="D225" s="593">
        <v>0</v>
      </c>
      <c r="E225" s="593">
        <v>0</v>
      </c>
      <c r="F225" s="389">
        <v>0</v>
      </c>
      <c r="G225" s="586" t="s">
        <v>845</v>
      </c>
    </row>
    <row r="226" spans="1:7" x14ac:dyDescent="0.2">
      <c r="B226" s="38" t="s">
        <v>40</v>
      </c>
      <c r="C226" s="403" t="s">
        <v>825</v>
      </c>
      <c r="D226" s="593">
        <v>0</v>
      </c>
      <c r="E226" s="593">
        <v>0</v>
      </c>
      <c r="F226" s="389">
        <v>0</v>
      </c>
      <c r="G226" s="586" t="s">
        <v>845</v>
      </c>
    </row>
    <row r="227" spans="1:7" ht="38.25" x14ac:dyDescent="0.2">
      <c r="B227" s="38" t="s">
        <v>52</v>
      </c>
      <c r="C227" s="403" t="s">
        <v>824</v>
      </c>
      <c r="D227" s="610"/>
      <c r="E227" s="606"/>
      <c r="F227" s="607"/>
      <c r="G227" s="586" t="s">
        <v>917</v>
      </c>
    </row>
    <row r="228" spans="1:7" ht="191.25" x14ac:dyDescent="0.2">
      <c r="B228" s="38" t="s">
        <v>53</v>
      </c>
      <c r="C228" s="403" t="s">
        <v>824</v>
      </c>
      <c r="D228" s="610"/>
      <c r="E228" s="606"/>
      <c r="F228" s="607"/>
      <c r="G228" s="586" t="s">
        <v>918</v>
      </c>
    </row>
    <row r="229" spans="1:7" ht="204" x14ac:dyDescent="0.2">
      <c r="B229" s="38" t="s">
        <v>54</v>
      </c>
      <c r="C229" s="403" t="s">
        <v>824</v>
      </c>
      <c r="D229" s="610"/>
      <c r="E229" s="606"/>
      <c r="F229" s="607"/>
      <c r="G229" s="586" t="s">
        <v>919</v>
      </c>
    </row>
    <row r="230" spans="1:7" ht="102" x14ac:dyDescent="0.2">
      <c r="B230" s="38" t="s">
        <v>55</v>
      </c>
      <c r="C230" s="403" t="s">
        <v>824</v>
      </c>
      <c r="D230" s="610"/>
      <c r="E230" s="606"/>
      <c r="F230" s="607"/>
      <c r="G230" s="586" t="s">
        <v>920</v>
      </c>
    </row>
    <row r="231" spans="1:7" ht="76.5" x14ac:dyDescent="0.2">
      <c r="B231" s="38" t="s">
        <v>56</v>
      </c>
      <c r="C231" s="403" t="s">
        <v>824</v>
      </c>
      <c r="D231" s="610"/>
      <c r="E231" s="606"/>
      <c r="F231" s="607"/>
      <c r="G231" s="586" t="s">
        <v>921</v>
      </c>
    </row>
    <row r="232" spans="1:7" ht="140.25" x14ac:dyDescent="0.2">
      <c r="B232" s="38" t="s">
        <v>57</v>
      </c>
      <c r="C232" s="403" t="s">
        <v>824</v>
      </c>
      <c r="D232" s="610"/>
      <c r="E232" s="606"/>
      <c r="F232" s="607"/>
      <c r="G232" s="586" t="s">
        <v>922</v>
      </c>
    </row>
    <row r="233" spans="1:7" x14ac:dyDescent="0.2">
      <c r="B233" s="38" t="s">
        <v>58</v>
      </c>
      <c r="C233" s="403" t="s">
        <v>825</v>
      </c>
      <c r="D233" s="593">
        <v>0</v>
      </c>
      <c r="E233" s="593">
        <v>0</v>
      </c>
      <c r="F233" s="389">
        <v>0</v>
      </c>
      <c r="G233" s="586" t="s">
        <v>845</v>
      </c>
    </row>
    <row r="234" spans="1:7" ht="102" x14ac:dyDescent="0.2">
      <c r="B234" s="38" t="s">
        <v>59</v>
      </c>
      <c r="C234" s="403" t="s">
        <v>824</v>
      </c>
      <c r="D234" s="610"/>
      <c r="E234" s="606"/>
      <c r="F234" s="607"/>
      <c r="G234" s="586" t="s">
        <v>923</v>
      </c>
    </row>
    <row r="235" spans="1:7" ht="38.25" x14ac:dyDescent="0.2">
      <c r="B235" s="38" t="s">
        <v>60</v>
      </c>
      <c r="C235" s="403" t="s">
        <v>824</v>
      </c>
      <c r="D235" s="610"/>
      <c r="E235" s="606"/>
      <c r="F235" s="607"/>
      <c r="G235" s="586" t="s">
        <v>891</v>
      </c>
    </row>
    <row r="236" spans="1:7" ht="25.5" x14ac:dyDescent="0.2">
      <c r="B236" s="38" t="s">
        <v>176</v>
      </c>
      <c r="C236" s="403" t="s">
        <v>824</v>
      </c>
      <c r="D236" s="593">
        <v>0</v>
      </c>
      <c r="E236" s="593">
        <v>0</v>
      </c>
      <c r="F236" s="389">
        <v>0</v>
      </c>
      <c r="G236" s="586" t="s">
        <v>865</v>
      </c>
    </row>
    <row r="237" spans="1:7" ht="25.5" x14ac:dyDescent="0.2">
      <c r="B237" s="38" t="s">
        <v>177</v>
      </c>
      <c r="C237" s="403" t="s">
        <v>824</v>
      </c>
      <c r="D237" s="593">
        <v>0</v>
      </c>
      <c r="E237" s="593">
        <v>0</v>
      </c>
      <c r="F237" s="389">
        <v>0</v>
      </c>
      <c r="G237" s="586" t="s">
        <v>866</v>
      </c>
    </row>
    <row r="238" spans="1:7" s="585" customFormat="1" ht="63.75" x14ac:dyDescent="0.2">
      <c r="A238" s="153"/>
      <c r="B238" s="38" t="s">
        <v>826</v>
      </c>
      <c r="C238" s="403" t="s">
        <v>824</v>
      </c>
      <c r="D238" s="593">
        <v>0</v>
      </c>
      <c r="E238" s="609"/>
      <c r="F238" s="389"/>
      <c r="G238" s="586" t="s">
        <v>924</v>
      </c>
    </row>
    <row r="239" spans="1:7" s="585" customFormat="1" ht="63.75" x14ac:dyDescent="0.2">
      <c r="A239" s="153"/>
      <c r="B239" s="38" t="s">
        <v>829</v>
      </c>
      <c r="C239" s="403" t="s">
        <v>824</v>
      </c>
      <c r="D239" s="593">
        <v>0</v>
      </c>
      <c r="E239" s="609"/>
      <c r="F239" s="389"/>
      <c r="G239" s="586" t="s">
        <v>925</v>
      </c>
    </row>
    <row r="240" spans="1:7" s="585" customFormat="1" ht="25.5" x14ac:dyDescent="0.2">
      <c r="A240" s="153"/>
      <c r="B240" s="38" t="s">
        <v>830</v>
      </c>
      <c r="C240" s="403" t="s">
        <v>824</v>
      </c>
      <c r="D240" s="593">
        <v>0</v>
      </c>
      <c r="E240" s="593" t="s">
        <v>914</v>
      </c>
      <c r="F240" s="389"/>
      <c r="G240" s="586" t="s">
        <v>893</v>
      </c>
    </row>
    <row r="241" spans="2:7" x14ac:dyDescent="0.2">
      <c r="B241" s="61" t="s">
        <v>201</v>
      </c>
      <c r="C241" s="61" t="s">
        <v>201</v>
      </c>
      <c r="D241" s="61"/>
      <c r="E241" s="61"/>
      <c r="F241" s="389">
        <v>0</v>
      </c>
      <c r="G241" s="61"/>
    </row>
    <row r="243" spans="2:7" ht="12.75" customHeight="1" x14ac:dyDescent="0.2">
      <c r="B243" s="816" t="s">
        <v>455</v>
      </c>
      <c r="C243" s="816"/>
      <c r="D243" s="816"/>
      <c r="E243" s="816"/>
      <c r="F243" s="816"/>
      <c r="G243" s="816"/>
    </row>
    <row r="244" spans="2:7" x14ac:dyDescent="0.2">
      <c r="B244" s="834"/>
      <c r="C244" s="834"/>
      <c r="D244" s="834"/>
      <c r="E244" s="834"/>
      <c r="F244" s="834"/>
      <c r="G244" s="834"/>
    </row>
    <row r="245" spans="2:7" ht="75.75" customHeight="1" x14ac:dyDescent="0.2">
      <c r="B245" s="43" t="s">
        <v>171</v>
      </c>
      <c r="C245" s="43" t="s">
        <v>178</v>
      </c>
      <c r="D245" s="43" t="s">
        <v>37</v>
      </c>
      <c r="E245" s="43" t="s">
        <v>185</v>
      </c>
      <c r="F245" s="58" t="s">
        <v>571</v>
      </c>
      <c r="G245" s="58" t="s">
        <v>627</v>
      </c>
    </row>
    <row r="246" spans="2:7" x14ac:dyDescent="0.2">
      <c r="B246" s="38" t="s">
        <v>48</v>
      </c>
      <c r="C246" s="38" t="s">
        <v>42</v>
      </c>
      <c r="D246" s="401">
        <v>6201</v>
      </c>
      <c r="E246" s="401">
        <v>6000</v>
      </c>
      <c r="F246" s="389">
        <f>D246-E246</f>
        <v>201</v>
      </c>
      <c r="G246" s="401" t="s">
        <v>927</v>
      </c>
    </row>
    <row r="247" spans="2:7" x14ac:dyDescent="0.2">
      <c r="B247" s="38" t="s">
        <v>49</v>
      </c>
      <c r="C247" s="38" t="s">
        <v>42</v>
      </c>
      <c r="D247" s="401">
        <v>1230</v>
      </c>
      <c r="E247" s="401">
        <v>341</v>
      </c>
      <c r="F247" s="389">
        <f t="shared" ref="F247:F266" si="4">D247-E247</f>
        <v>889</v>
      </c>
      <c r="G247" s="401" t="s">
        <v>927</v>
      </c>
    </row>
    <row r="248" spans="2:7" x14ac:dyDescent="0.2">
      <c r="B248" s="38" t="s">
        <v>50</v>
      </c>
      <c r="C248" s="38" t="s">
        <v>43</v>
      </c>
      <c r="D248" s="401">
        <v>2330</v>
      </c>
      <c r="E248" s="401">
        <v>1700</v>
      </c>
      <c r="F248" s="389">
        <f t="shared" si="4"/>
        <v>630</v>
      </c>
      <c r="G248" s="401" t="s">
        <v>927</v>
      </c>
    </row>
    <row r="249" spans="2:7" x14ac:dyDescent="0.2">
      <c r="B249" s="38" t="s">
        <v>51</v>
      </c>
      <c r="C249" s="38" t="s">
        <v>44</v>
      </c>
      <c r="D249" s="401">
        <v>0</v>
      </c>
      <c r="E249" s="401">
        <v>2.6</v>
      </c>
      <c r="F249" s="389">
        <f t="shared" si="4"/>
        <v>-2.6</v>
      </c>
      <c r="G249" s="401" t="s">
        <v>928</v>
      </c>
    </row>
    <row r="250" spans="2:7" x14ac:dyDescent="0.2">
      <c r="B250" s="38" t="s">
        <v>40</v>
      </c>
      <c r="C250" s="38" t="s">
        <v>45</v>
      </c>
      <c r="D250" s="401">
        <v>0</v>
      </c>
      <c r="E250" s="401">
        <v>0.6</v>
      </c>
      <c r="F250" s="389">
        <f t="shared" si="4"/>
        <v>-0.6</v>
      </c>
      <c r="G250" s="401" t="s">
        <v>928</v>
      </c>
    </row>
    <row r="251" spans="2:7" x14ac:dyDescent="0.2">
      <c r="B251" s="38" t="s">
        <v>52</v>
      </c>
      <c r="C251" s="38" t="s">
        <v>61</v>
      </c>
      <c r="D251" s="401">
        <v>823</v>
      </c>
      <c r="E251" s="401">
        <v>567</v>
      </c>
      <c r="F251" s="389">
        <f t="shared" si="4"/>
        <v>256</v>
      </c>
      <c r="G251" s="401" t="s">
        <v>927</v>
      </c>
    </row>
    <row r="252" spans="2:7" x14ac:dyDescent="0.2">
      <c r="B252" s="38" t="s">
        <v>53</v>
      </c>
      <c r="C252" s="38" t="s">
        <v>179</v>
      </c>
      <c r="D252" s="401">
        <v>1156</v>
      </c>
      <c r="E252" s="401">
        <v>2823.4</v>
      </c>
      <c r="F252" s="389">
        <f t="shared" si="4"/>
        <v>-1667.4</v>
      </c>
      <c r="G252" s="401" t="s">
        <v>927</v>
      </c>
    </row>
    <row r="253" spans="2:7" x14ac:dyDescent="0.2">
      <c r="B253" s="38" t="s">
        <v>54</v>
      </c>
      <c r="C253" s="38" t="s">
        <v>180</v>
      </c>
      <c r="D253" s="401">
        <v>447</v>
      </c>
      <c r="E253" s="401">
        <v>258.8</v>
      </c>
      <c r="F253" s="389">
        <f t="shared" si="4"/>
        <v>188.2</v>
      </c>
      <c r="G253" s="401" t="s">
        <v>927</v>
      </c>
    </row>
    <row r="254" spans="2:7" x14ac:dyDescent="0.2">
      <c r="B254" s="38" t="s">
        <v>55</v>
      </c>
      <c r="C254" s="38" t="s">
        <v>180</v>
      </c>
      <c r="D254" s="401">
        <v>662</v>
      </c>
      <c r="E254" s="401">
        <v>222.8</v>
      </c>
      <c r="F254" s="389">
        <f t="shared" si="4"/>
        <v>439.2</v>
      </c>
      <c r="G254" s="401" t="s">
        <v>927</v>
      </c>
    </row>
    <row r="255" spans="2:7" x14ac:dyDescent="0.2">
      <c r="B255" s="38" t="s">
        <v>56</v>
      </c>
      <c r="C255" s="38" t="s">
        <v>180</v>
      </c>
      <c r="D255" s="401">
        <v>247</v>
      </c>
      <c r="E255" s="401">
        <v>277</v>
      </c>
      <c r="F255" s="389">
        <f t="shared" si="4"/>
        <v>-30</v>
      </c>
      <c r="G255" s="401" t="s">
        <v>927</v>
      </c>
    </row>
    <row r="256" spans="2:7" x14ac:dyDescent="0.2">
      <c r="B256" s="38" t="s">
        <v>57</v>
      </c>
      <c r="C256" s="38" t="s">
        <v>180</v>
      </c>
      <c r="D256" s="401">
        <v>753</v>
      </c>
      <c r="E256" s="401">
        <v>220</v>
      </c>
      <c r="F256" s="389">
        <f t="shared" si="4"/>
        <v>533</v>
      </c>
      <c r="G256" s="401" t="s">
        <v>927</v>
      </c>
    </row>
    <row r="257" spans="1:7" x14ac:dyDescent="0.2">
      <c r="B257" s="38" t="s">
        <v>58</v>
      </c>
      <c r="C257" s="38" t="s">
        <v>46</v>
      </c>
      <c r="D257" s="401">
        <v>39.620000000000005</v>
      </c>
      <c r="E257" s="401">
        <v>22.4</v>
      </c>
      <c r="F257" s="389">
        <f t="shared" si="4"/>
        <v>17.220000000000006</v>
      </c>
      <c r="G257" s="401" t="s">
        <v>928</v>
      </c>
    </row>
    <row r="258" spans="1:7" x14ac:dyDescent="0.2">
      <c r="B258" s="38" t="s">
        <v>59</v>
      </c>
      <c r="C258" s="38" t="s">
        <v>42</v>
      </c>
      <c r="D258" s="401">
        <v>19</v>
      </c>
      <c r="E258" s="401">
        <v>57</v>
      </c>
      <c r="F258" s="389">
        <f t="shared" si="4"/>
        <v>-38</v>
      </c>
      <c r="G258" s="401" t="s">
        <v>927</v>
      </c>
    </row>
    <row r="259" spans="1:7" x14ac:dyDescent="0.2">
      <c r="B259" s="38" t="s">
        <v>60</v>
      </c>
      <c r="C259" s="38" t="s">
        <v>42</v>
      </c>
      <c r="D259" s="401">
        <v>0</v>
      </c>
      <c r="E259" s="401">
        <v>14</v>
      </c>
      <c r="F259" s="389">
        <f t="shared" si="4"/>
        <v>-14</v>
      </c>
      <c r="G259" s="401" t="s">
        <v>927</v>
      </c>
    </row>
    <row r="260" spans="1:7" x14ac:dyDescent="0.2">
      <c r="B260" s="38" t="s">
        <v>176</v>
      </c>
      <c r="C260" s="38" t="s">
        <v>181</v>
      </c>
      <c r="D260" s="401">
        <v>0</v>
      </c>
      <c r="E260" s="401">
        <v>0</v>
      </c>
      <c r="F260" s="389">
        <f t="shared" si="4"/>
        <v>0</v>
      </c>
      <c r="G260" s="401" t="s">
        <v>927</v>
      </c>
    </row>
    <row r="261" spans="1:7" x14ac:dyDescent="0.2">
      <c r="B261" s="38" t="s">
        <v>177</v>
      </c>
      <c r="C261" s="38" t="s">
        <v>182</v>
      </c>
      <c r="D261" s="401">
        <v>0</v>
      </c>
      <c r="E261" s="401">
        <v>0</v>
      </c>
      <c r="F261" s="389">
        <f t="shared" si="4"/>
        <v>0</v>
      </c>
      <c r="G261" s="401" t="s">
        <v>927</v>
      </c>
    </row>
    <row r="262" spans="1:7" s="585" customFormat="1" x14ac:dyDescent="0.2">
      <c r="A262" s="153"/>
      <c r="B262" s="38" t="s">
        <v>826</v>
      </c>
      <c r="C262" s="38" t="s">
        <v>879</v>
      </c>
      <c r="D262" s="401">
        <v>25</v>
      </c>
      <c r="E262" s="401">
        <v>0</v>
      </c>
      <c r="F262" s="389">
        <f t="shared" si="4"/>
        <v>25</v>
      </c>
      <c r="G262" s="401" t="s">
        <v>927</v>
      </c>
    </row>
    <row r="263" spans="1:7" s="585" customFormat="1" x14ac:dyDescent="0.2">
      <c r="A263" s="153"/>
      <c r="B263" s="38" t="s">
        <v>872</v>
      </c>
      <c r="C263" s="38" t="s">
        <v>926</v>
      </c>
      <c r="D263" s="401">
        <v>2068</v>
      </c>
      <c r="E263" s="401">
        <v>0</v>
      </c>
      <c r="F263" s="389">
        <f t="shared" si="4"/>
        <v>2068</v>
      </c>
      <c r="G263" s="401" t="s">
        <v>928</v>
      </c>
    </row>
    <row r="264" spans="1:7" s="585" customFormat="1" x14ac:dyDescent="0.2">
      <c r="A264" s="153"/>
      <c r="B264" s="38" t="s">
        <v>828</v>
      </c>
      <c r="C264" s="38" t="s">
        <v>874</v>
      </c>
      <c r="D264" s="401">
        <v>76</v>
      </c>
      <c r="E264" s="401">
        <v>0</v>
      </c>
      <c r="F264" s="389">
        <f t="shared" si="4"/>
        <v>76</v>
      </c>
      <c r="G264" s="401" t="s">
        <v>928</v>
      </c>
    </row>
    <row r="265" spans="1:7" s="585" customFormat="1" x14ac:dyDescent="0.2">
      <c r="A265" s="153"/>
      <c r="B265" s="38" t="s">
        <v>829</v>
      </c>
      <c r="C265" s="38" t="s">
        <v>880</v>
      </c>
      <c r="D265" s="401">
        <v>4</v>
      </c>
      <c r="E265" s="401">
        <v>0</v>
      </c>
      <c r="F265" s="389">
        <f t="shared" si="4"/>
        <v>4</v>
      </c>
      <c r="G265" s="401" t="s">
        <v>927</v>
      </c>
    </row>
    <row r="266" spans="1:7" s="585" customFormat="1" x14ac:dyDescent="0.2">
      <c r="A266" s="153"/>
      <c r="B266" s="38" t="s">
        <v>830</v>
      </c>
      <c r="C266" s="38" t="s">
        <v>881</v>
      </c>
      <c r="D266" s="401">
        <v>0</v>
      </c>
      <c r="E266" s="401">
        <v>0</v>
      </c>
      <c r="F266" s="389">
        <f t="shared" si="4"/>
        <v>0</v>
      </c>
      <c r="G266" s="401" t="s">
        <v>927</v>
      </c>
    </row>
    <row r="267" spans="1:7" x14ac:dyDescent="0.2">
      <c r="B267" s="61" t="s">
        <v>201</v>
      </c>
      <c r="C267" s="61" t="s">
        <v>201</v>
      </c>
      <c r="D267" s="61"/>
      <c r="E267" s="61"/>
      <c r="F267" s="389">
        <f t="shared" ref="F267" si="5">D267-E267</f>
        <v>0</v>
      </c>
      <c r="G267" s="61"/>
    </row>
    <row r="269" spans="1:7" x14ac:dyDescent="0.2">
      <c r="B269" s="816" t="s">
        <v>458</v>
      </c>
      <c r="C269" s="775"/>
      <c r="D269" s="775"/>
      <c r="E269" s="775"/>
      <c r="F269" s="775"/>
      <c r="G269" s="775"/>
    </row>
    <row r="270" spans="1:7" x14ac:dyDescent="0.2">
      <c r="B270" s="817"/>
      <c r="C270" s="817"/>
      <c r="D270" s="817"/>
      <c r="E270" s="817"/>
      <c r="F270" s="817"/>
      <c r="G270" s="817"/>
    </row>
    <row r="271" spans="1:7" x14ac:dyDescent="0.2">
      <c r="B271" s="43" t="s">
        <v>171</v>
      </c>
      <c r="C271" s="43" t="s">
        <v>178</v>
      </c>
      <c r="D271" s="43" t="s">
        <v>571</v>
      </c>
      <c r="E271" s="810" t="s">
        <v>627</v>
      </c>
      <c r="F271" s="619"/>
      <c r="G271" s="619"/>
    </row>
    <row r="272" spans="1:7" x14ac:dyDescent="0.2">
      <c r="B272" s="38" t="s">
        <v>48</v>
      </c>
      <c r="C272" s="38" t="s">
        <v>42</v>
      </c>
      <c r="D272" s="595">
        <v>-201</v>
      </c>
      <c r="E272" s="818" t="s">
        <v>927</v>
      </c>
      <c r="F272" s="811"/>
      <c r="G272" s="812"/>
    </row>
    <row r="273" spans="1:7" x14ac:dyDescent="0.2">
      <c r="B273" s="38" t="s">
        <v>49</v>
      </c>
      <c r="C273" s="38" t="s">
        <v>42</v>
      </c>
      <c r="D273" s="595">
        <v>-889</v>
      </c>
      <c r="E273" s="818" t="s">
        <v>927</v>
      </c>
      <c r="F273" s="811"/>
      <c r="G273" s="812"/>
    </row>
    <row r="274" spans="1:7" x14ac:dyDescent="0.2">
      <c r="B274" s="38" t="s">
        <v>50</v>
      </c>
      <c r="C274" s="38" t="s">
        <v>43</v>
      </c>
      <c r="D274" s="595">
        <v>-630</v>
      </c>
      <c r="E274" s="818" t="s">
        <v>927</v>
      </c>
      <c r="F274" s="811"/>
      <c r="G274" s="812"/>
    </row>
    <row r="275" spans="1:7" x14ac:dyDescent="0.2">
      <c r="B275" s="38" t="s">
        <v>51</v>
      </c>
      <c r="C275" s="38" t="s">
        <v>44</v>
      </c>
      <c r="D275" s="595">
        <v>2.6</v>
      </c>
      <c r="E275" s="818" t="s">
        <v>928</v>
      </c>
      <c r="F275" s="811"/>
      <c r="G275" s="812"/>
    </row>
    <row r="276" spans="1:7" x14ac:dyDescent="0.2">
      <c r="B276" s="38" t="s">
        <v>40</v>
      </c>
      <c r="C276" s="38" t="s">
        <v>45</v>
      </c>
      <c r="D276" s="595">
        <v>0.6</v>
      </c>
      <c r="E276" s="818" t="s">
        <v>928</v>
      </c>
      <c r="F276" s="811"/>
      <c r="G276" s="812"/>
    </row>
    <row r="277" spans="1:7" x14ac:dyDescent="0.2">
      <c r="B277" s="38" t="s">
        <v>52</v>
      </c>
      <c r="C277" s="38" t="s">
        <v>61</v>
      </c>
      <c r="D277" s="595">
        <v>-256</v>
      </c>
      <c r="E277" s="818" t="s">
        <v>927</v>
      </c>
      <c r="F277" s="811"/>
      <c r="G277" s="812"/>
    </row>
    <row r="278" spans="1:7" x14ac:dyDescent="0.2">
      <c r="B278" s="38" t="s">
        <v>53</v>
      </c>
      <c r="C278" s="38" t="s">
        <v>179</v>
      </c>
      <c r="D278" s="595">
        <v>1667.4</v>
      </c>
      <c r="E278" s="818" t="s">
        <v>927</v>
      </c>
      <c r="F278" s="811"/>
      <c r="G278" s="812"/>
    </row>
    <row r="279" spans="1:7" x14ac:dyDescent="0.2">
      <c r="B279" s="38" t="s">
        <v>54</v>
      </c>
      <c r="C279" s="38" t="s">
        <v>180</v>
      </c>
      <c r="D279" s="595">
        <v>-188.2</v>
      </c>
      <c r="E279" s="818" t="s">
        <v>927</v>
      </c>
      <c r="F279" s="811"/>
      <c r="G279" s="812"/>
    </row>
    <row r="280" spans="1:7" x14ac:dyDescent="0.2">
      <c r="B280" s="38" t="s">
        <v>55</v>
      </c>
      <c r="C280" s="38" t="s">
        <v>180</v>
      </c>
      <c r="D280" s="595">
        <v>-439.2</v>
      </c>
      <c r="E280" s="818" t="s">
        <v>927</v>
      </c>
      <c r="F280" s="811"/>
      <c r="G280" s="812"/>
    </row>
    <row r="281" spans="1:7" x14ac:dyDescent="0.2">
      <c r="B281" s="38" t="s">
        <v>56</v>
      </c>
      <c r="C281" s="38" t="s">
        <v>180</v>
      </c>
      <c r="D281" s="595">
        <v>30</v>
      </c>
      <c r="E281" s="818" t="s">
        <v>927</v>
      </c>
      <c r="F281" s="811"/>
      <c r="G281" s="812"/>
    </row>
    <row r="282" spans="1:7" x14ac:dyDescent="0.2">
      <c r="B282" s="38" t="s">
        <v>57</v>
      </c>
      <c r="C282" s="38" t="s">
        <v>180</v>
      </c>
      <c r="D282" s="595">
        <v>-533</v>
      </c>
      <c r="E282" s="818" t="s">
        <v>927</v>
      </c>
      <c r="F282" s="811"/>
      <c r="G282" s="812"/>
    </row>
    <row r="283" spans="1:7" x14ac:dyDescent="0.2">
      <c r="B283" s="38" t="s">
        <v>58</v>
      </c>
      <c r="C283" s="38" t="s">
        <v>46</v>
      </c>
      <c r="D283" s="595">
        <v>-17.220000000000006</v>
      </c>
      <c r="E283" s="818" t="s">
        <v>928</v>
      </c>
      <c r="F283" s="811"/>
      <c r="G283" s="812"/>
    </row>
    <row r="284" spans="1:7" x14ac:dyDescent="0.2">
      <c r="B284" s="38" t="s">
        <v>59</v>
      </c>
      <c r="C284" s="38" t="s">
        <v>42</v>
      </c>
      <c r="D284" s="595">
        <v>38</v>
      </c>
      <c r="E284" s="818" t="s">
        <v>927</v>
      </c>
      <c r="F284" s="811"/>
      <c r="G284" s="812"/>
    </row>
    <row r="285" spans="1:7" x14ac:dyDescent="0.2">
      <c r="B285" s="38" t="s">
        <v>60</v>
      </c>
      <c r="C285" s="38" t="s">
        <v>42</v>
      </c>
      <c r="D285" s="595">
        <v>14</v>
      </c>
      <c r="E285" s="818" t="s">
        <v>927</v>
      </c>
      <c r="F285" s="811"/>
      <c r="G285" s="812"/>
    </row>
    <row r="286" spans="1:7" x14ac:dyDescent="0.2">
      <c r="B286" s="38" t="s">
        <v>176</v>
      </c>
      <c r="C286" s="38" t="s">
        <v>181</v>
      </c>
      <c r="D286" s="595">
        <v>0</v>
      </c>
      <c r="E286" s="818" t="s">
        <v>927</v>
      </c>
      <c r="F286" s="811"/>
      <c r="G286" s="812"/>
    </row>
    <row r="287" spans="1:7" x14ac:dyDescent="0.2">
      <c r="B287" s="38" t="s">
        <v>177</v>
      </c>
      <c r="C287" s="38" t="s">
        <v>182</v>
      </c>
      <c r="D287" s="595">
        <v>0</v>
      </c>
      <c r="E287" s="818" t="s">
        <v>927</v>
      </c>
      <c r="F287" s="811"/>
      <c r="G287" s="812"/>
    </row>
    <row r="288" spans="1:7" s="585" customFormat="1" x14ac:dyDescent="0.2">
      <c r="A288" s="153"/>
      <c r="B288" s="38" t="s">
        <v>826</v>
      </c>
      <c r="C288" s="38" t="s">
        <v>879</v>
      </c>
      <c r="D288" s="595">
        <v>-25</v>
      </c>
      <c r="E288" s="818" t="s">
        <v>927</v>
      </c>
      <c r="F288" s="831"/>
      <c r="G288" s="832"/>
    </row>
    <row r="289" spans="1:7" s="585" customFormat="1" x14ac:dyDescent="0.2">
      <c r="A289" s="153"/>
      <c r="B289" s="38" t="s">
        <v>872</v>
      </c>
      <c r="C289" s="38" t="s">
        <v>926</v>
      </c>
      <c r="D289" s="595">
        <v>-2068</v>
      </c>
      <c r="E289" s="818" t="s">
        <v>928</v>
      </c>
      <c r="F289" s="831"/>
      <c r="G289" s="832"/>
    </row>
    <row r="290" spans="1:7" s="585" customFormat="1" x14ac:dyDescent="0.2">
      <c r="A290" s="153"/>
      <c r="B290" s="38" t="s">
        <v>828</v>
      </c>
      <c r="C290" s="38" t="s">
        <v>874</v>
      </c>
      <c r="D290" s="595">
        <v>-76</v>
      </c>
      <c r="E290" s="818" t="s">
        <v>928</v>
      </c>
      <c r="F290" s="831"/>
      <c r="G290" s="832"/>
    </row>
    <row r="291" spans="1:7" s="585" customFormat="1" x14ac:dyDescent="0.2">
      <c r="A291" s="153"/>
      <c r="B291" s="38" t="s">
        <v>829</v>
      </c>
      <c r="C291" s="38" t="s">
        <v>880</v>
      </c>
      <c r="D291" s="595">
        <v>-4</v>
      </c>
      <c r="E291" s="818" t="s">
        <v>927</v>
      </c>
      <c r="F291" s="831"/>
      <c r="G291" s="832"/>
    </row>
    <row r="292" spans="1:7" s="585" customFormat="1" x14ac:dyDescent="0.2">
      <c r="A292" s="153"/>
      <c r="B292" s="38" t="s">
        <v>830</v>
      </c>
      <c r="C292" s="38" t="s">
        <v>881</v>
      </c>
      <c r="D292" s="595">
        <v>0</v>
      </c>
      <c r="E292" s="818" t="s">
        <v>927</v>
      </c>
      <c r="F292" s="831"/>
      <c r="G292" s="832"/>
    </row>
    <row r="293" spans="1:7" x14ac:dyDescent="0.2">
      <c r="B293" s="61" t="s">
        <v>201</v>
      </c>
      <c r="C293" s="61" t="s">
        <v>201</v>
      </c>
      <c r="D293" s="390">
        <f t="shared" ref="D293" si="6">D267-E68-E92</f>
        <v>0</v>
      </c>
      <c r="E293" s="818"/>
      <c r="F293" s="831"/>
      <c r="G293" s="832"/>
    </row>
    <row r="295" spans="1:7" ht="12.75" customHeight="1" x14ac:dyDescent="0.2"/>
    <row r="296" spans="1:7" x14ac:dyDescent="0.2">
      <c r="B296" s="816" t="s">
        <v>478</v>
      </c>
      <c r="C296" s="775"/>
      <c r="D296" s="775"/>
      <c r="E296" s="775"/>
      <c r="F296" s="775"/>
      <c r="G296" s="775"/>
    </row>
    <row r="297" spans="1:7" x14ac:dyDescent="0.2">
      <c r="B297" s="817"/>
      <c r="C297" s="817"/>
      <c r="D297" s="817"/>
      <c r="E297" s="817"/>
      <c r="F297" s="817"/>
      <c r="G297" s="817"/>
    </row>
    <row r="298" spans="1:7" ht="73.5" customHeight="1" x14ac:dyDescent="0.2">
      <c r="B298" s="60" t="s">
        <v>171</v>
      </c>
      <c r="C298" s="43" t="s">
        <v>178</v>
      </c>
      <c r="D298" s="43" t="s">
        <v>476</v>
      </c>
      <c r="E298" s="43" t="s">
        <v>199</v>
      </c>
      <c r="F298" s="58" t="s">
        <v>571</v>
      </c>
      <c r="G298" s="58" t="s">
        <v>627</v>
      </c>
    </row>
    <row r="299" spans="1:7" x14ac:dyDescent="0.2">
      <c r="B299" s="61" t="s">
        <v>201</v>
      </c>
      <c r="C299" s="61" t="s">
        <v>201</v>
      </c>
      <c r="D299" s="402"/>
      <c r="E299" s="401"/>
      <c r="F299" s="389">
        <f>E299-D299</f>
        <v>0</v>
      </c>
      <c r="G299" s="401"/>
    </row>
    <row r="300" spans="1:7" x14ac:dyDescent="0.2">
      <c r="B300" s="61" t="s">
        <v>201</v>
      </c>
      <c r="C300" s="61" t="s">
        <v>201</v>
      </c>
      <c r="D300" s="402"/>
      <c r="E300" s="401"/>
      <c r="F300" s="389">
        <f>E300-D300</f>
        <v>0</v>
      </c>
      <c r="G300" s="401"/>
    </row>
    <row r="301" spans="1:7" x14ac:dyDescent="0.2">
      <c r="B301" s="61" t="s">
        <v>201</v>
      </c>
      <c r="C301" s="61" t="s">
        <v>201</v>
      </c>
      <c r="D301" s="402"/>
      <c r="E301" s="61"/>
      <c r="F301" s="389">
        <f>E301-D301</f>
        <v>0</v>
      </c>
      <c r="G301" s="61"/>
    </row>
    <row r="302" spans="1:7" x14ac:dyDescent="0.2">
      <c r="B302" s="199"/>
      <c r="C302" s="194"/>
      <c r="D302" s="194"/>
      <c r="E302" s="194"/>
      <c r="F302" s="194"/>
      <c r="G302" s="194"/>
    </row>
    <row r="304" spans="1:7" x14ac:dyDescent="0.2">
      <c r="B304" s="828" t="s">
        <v>479</v>
      </c>
      <c r="C304" s="828"/>
      <c r="D304" s="828"/>
      <c r="E304" s="829"/>
      <c r="F304" s="829"/>
      <c r="G304" s="829"/>
    </row>
    <row r="305" spans="1:7" x14ac:dyDescent="0.2">
      <c r="B305" s="827"/>
      <c r="C305" s="827"/>
      <c r="D305" s="827"/>
      <c r="E305" s="830"/>
      <c r="F305" s="830"/>
      <c r="G305" s="830"/>
    </row>
    <row r="306" spans="1:7" ht="63" customHeight="1" x14ac:dyDescent="0.2">
      <c r="B306" s="60" t="s">
        <v>171</v>
      </c>
      <c r="C306" s="43" t="s">
        <v>477</v>
      </c>
      <c r="D306" s="43" t="s">
        <v>649</v>
      </c>
      <c r="E306" s="43" t="s">
        <v>646</v>
      </c>
      <c r="F306" s="58" t="s">
        <v>647</v>
      </c>
      <c r="G306" s="58" t="s">
        <v>627</v>
      </c>
    </row>
    <row r="307" spans="1:7" x14ac:dyDescent="0.2">
      <c r="B307" s="61" t="s">
        <v>201</v>
      </c>
      <c r="C307" s="61" t="s">
        <v>201</v>
      </c>
      <c r="D307" s="401"/>
      <c r="E307" s="401"/>
      <c r="F307" s="389">
        <f>D307-E307</f>
        <v>0</v>
      </c>
      <c r="G307" s="401"/>
    </row>
    <row r="308" spans="1:7" x14ac:dyDescent="0.2">
      <c r="B308" s="61" t="s">
        <v>201</v>
      </c>
      <c r="C308" s="61" t="s">
        <v>201</v>
      </c>
      <c r="D308" s="401"/>
      <c r="E308" s="401"/>
      <c r="F308" s="389">
        <f>D308-E308</f>
        <v>0</v>
      </c>
      <c r="G308" s="401"/>
    </row>
    <row r="309" spans="1:7" x14ac:dyDescent="0.2">
      <c r="B309" s="61" t="s">
        <v>201</v>
      </c>
      <c r="C309" s="61" t="s">
        <v>201</v>
      </c>
      <c r="D309" s="401"/>
      <c r="E309" s="401"/>
      <c r="F309" s="389">
        <f>D309-E309</f>
        <v>0</v>
      </c>
      <c r="G309" s="401"/>
    </row>
    <row r="310" spans="1:7" x14ac:dyDescent="0.2">
      <c r="B310" s="61" t="s">
        <v>201</v>
      </c>
      <c r="C310" s="61" t="s">
        <v>201</v>
      </c>
      <c r="D310" s="61"/>
      <c r="E310" s="61"/>
      <c r="F310" s="389">
        <f>D310-E310</f>
        <v>0</v>
      </c>
      <c r="G310" s="61"/>
    </row>
    <row r="312" spans="1:7" x14ac:dyDescent="0.2">
      <c r="B312" s="826" t="s">
        <v>480</v>
      </c>
      <c r="C312" s="826"/>
      <c r="D312" s="826"/>
      <c r="E312" s="826"/>
      <c r="F312" s="826"/>
      <c r="G312" s="826"/>
    </row>
    <row r="313" spans="1:7" x14ac:dyDescent="0.2">
      <c r="B313" s="827"/>
      <c r="C313" s="827"/>
      <c r="D313" s="827"/>
      <c r="E313" s="827"/>
      <c r="F313" s="827"/>
      <c r="G313" s="827"/>
    </row>
    <row r="314" spans="1:7" ht="59.25" customHeight="1" x14ac:dyDescent="0.2">
      <c r="B314" s="60" t="s">
        <v>171</v>
      </c>
      <c r="C314" s="43" t="s">
        <v>477</v>
      </c>
      <c r="D314" s="43" t="s">
        <v>650</v>
      </c>
      <c r="E314" s="59" t="s">
        <v>648</v>
      </c>
      <c r="F314" s="58" t="s">
        <v>647</v>
      </c>
      <c r="G314" s="62" t="s">
        <v>627</v>
      </c>
    </row>
    <row r="315" spans="1:7" x14ac:dyDescent="0.2">
      <c r="B315" s="61" t="s">
        <v>201</v>
      </c>
      <c r="C315" s="61" t="s">
        <v>201</v>
      </c>
      <c r="D315" s="401"/>
      <c r="E315" s="401"/>
      <c r="F315" s="389">
        <f>D315-E315</f>
        <v>0</v>
      </c>
      <c r="G315" s="401"/>
    </row>
    <row r="316" spans="1:7" x14ac:dyDescent="0.2">
      <c r="B316" s="61" t="s">
        <v>201</v>
      </c>
      <c r="C316" s="61" t="s">
        <v>201</v>
      </c>
      <c r="D316" s="401"/>
      <c r="E316" s="401"/>
      <c r="F316" s="389">
        <f>D316-E316</f>
        <v>0</v>
      </c>
      <c r="G316" s="401"/>
    </row>
    <row r="317" spans="1:7" x14ac:dyDescent="0.2">
      <c r="B317" s="61" t="s">
        <v>201</v>
      </c>
      <c r="C317" s="61" t="s">
        <v>201</v>
      </c>
      <c r="D317" s="401"/>
      <c r="E317" s="401"/>
      <c r="F317" s="389">
        <f>D317-E317</f>
        <v>0</v>
      </c>
      <c r="G317" s="401"/>
    </row>
    <row r="318" spans="1:7" x14ac:dyDescent="0.2">
      <c r="B318" s="61" t="s">
        <v>201</v>
      </c>
      <c r="C318" s="61" t="s">
        <v>201</v>
      </c>
      <c r="D318" s="61"/>
      <c r="E318" s="61"/>
      <c r="F318" s="389">
        <f>D318-E318</f>
        <v>0</v>
      </c>
      <c r="G318" s="61"/>
    </row>
    <row r="319" spans="1:7" x14ac:dyDescent="0.2">
      <c r="B319" s="200"/>
      <c r="C319" s="200"/>
      <c r="D319" s="63"/>
      <c r="E319" s="63"/>
      <c r="F319" s="63"/>
      <c r="G319" s="63"/>
    </row>
    <row r="320" spans="1:7" x14ac:dyDescent="0.2">
      <c r="A320" s="201"/>
      <c r="B320" s="411" t="s">
        <v>175</v>
      </c>
      <c r="C320" s="365"/>
      <c r="D320" s="365"/>
      <c r="E320" s="365"/>
      <c r="F320" s="365"/>
      <c r="G320" s="202"/>
    </row>
    <row r="321" spans="1:6" ht="33.75" customHeight="1" x14ac:dyDescent="0.2">
      <c r="A321" s="203"/>
      <c r="B321" s="486" t="s">
        <v>548</v>
      </c>
      <c r="C321" s="804" t="s">
        <v>549</v>
      </c>
      <c r="D321" s="804"/>
      <c r="E321" s="804"/>
      <c r="F321" s="805"/>
    </row>
    <row r="322" spans="1:6" x14ac:dyDescent="0.2">
      <c r="A322" s="203"/>
      <c r="B322" s="413" t="s">
        <v>550</v>
      </c>
      <c r="C322" s="446"/>
      <c r="D322" s="446"/>
      <c r="E322" s="446"/>
      <c r="F322" s="447"/>
    </row>
    <row r="324" spans="1:6" x14ac:dyDescent="0.2">
      <c r="B324" s="126" t="s">
        <v>968</v>
      </c>
      <c r="C324" s="274"/>
      <c r="D324" s="274"/>
    </row>
    <row r="325" spans="1:6" x14ac:dyDescent="0.2">
      <c r="C325" s="274"/>
      <c r="D325" s="274"/>
    </row>
    <row r="326" spans="1:6" x14ac:dyDescent="0.2">
      <c r="B326" s="578" t="s">
        <v>966</v>
      </c>
    </row>
    <row r="327" spans="1:6" x14ac:dyDescent="0.2">
      <c r="B327" s="578" t="s">
        <v>967</v>
      </c>
    </row>
    <row r="329" spans="1:6" x14ac:dyDescent="0.2">
      <c r="B329" s="274" t="s">
        <v>969</v>
      </c>
    </row>
    <row r="330" spans="1:6" x14ac:dyDescent="0.2">
      <c r="B330" s="274" t="s">
        <v>970</v>
      </c>
    </row>
  </sheetData>
  <mergeCells count="76">
    <mergeCell ref="B296:G297"/>
    <mergeCell ref="B304:G305"/>
    <mergeCell ref="B312:G313"/>
    <mergeCell ref="B15:G15"/>
    <mergeCell ref="B16:G16"/>
    <mergeCell ref="E273:G273"/>
    <mergeCell ref="E274:G274"/>
    <mergeCell ref="E275:G275"/>
    <mergeCell ref="E276:G276"/>
    <mergeCell ref="B243:G244"/>
    <mergeCell ref="B269:G270"/>
    <mergeCell ref="E271:G271"/>
    <mergeCell ref="E272:G272"/>
    <mergeCell ref="B117:G117"/>
    <mergeCell ref="B119:G120"/>
    <mergeCell ref="D38:G38"/>
    <mergeCell ref="E293:G293"/>
    <mergeCell ref="E285:G285"/>
    <mergeCell ref="E286:G286"/>
    <mergeCell ref="E287:G287"/>
    <mergeCell ref="E281:G281"/>
    <mergeCell ref="E282:G282"/>
    <mergeCell ref="E283:G283"/>
    <mergeCell ref="E284:G284"/>
    <mergeCell ref="E288:G288"/>
    <mergeCell ref="E289:G289"/>
    <mergeCell ref="E290:G290"/>
    <mergeCell ref="E291:G291"/>
    <mergeCell ref="E292:G292"/>
    <mergeCell ref="E279:G279"/>
    <mergeCell ref="E280:G280"/>
    <mergeCell ref="D35:G35"/>
    <mergeCell ref="D36:G36"/>
    <mergeCell ref="B219:G220"/>
    <mergeCell ref="B194:G194"/>
    <mergeCell ref="B196:G197"/>
    <mergeCell ref="B143:G143"/>
    <mergeCell ref="B145:G146"/>
    <mergeCell ref="B168:G168"/>
    <mergeCell ref="B170:G171"/>
    <mergeCell ref="D39:G39"/>
    <mergeCell ref="B47:G48"/>
    <mergeCell ref="B94:G95"/>
    <mergeCell ref="D40:G40"/>
    <mergeCell ref="D41:G41"/>
    <mergeCell ref="B7:E7"/>
    <mergeCell ref="C2:D2"/>
    <mergeCell ref="C3:D3"/>
    <mergeCell ref="C4:D4"/>
    <mergeCell ref="E277:G277"/>
    <mergeCell ref="B13:G13"/>
    <mergeCell ref="B12:G12"/>
    <mergeCell ref="B14:G14"/>
    <mergeCell ref="B17:G17"/>
    <mergeCell ref="D33:G33"/>
    <mergeCell ref="B18:G18"/>
    <mergeCell ref="D32:G32"/>
    <mergeCell ref="D42:G42"/>
    <mergeCell ref="D43:G43"/>
    <mergeCell ref="D44:G44"/>
    <mergeCell ref="C321:F321"/>
    <mergeCell ref="D37:G37"/>
    <mergeCell ref="B21:G22"/>
    <mergeCell ref="D23:G23"/>
    <mergeCell ref="D24:G24"/>
    <mergeCell ref="D25:G25"/>
    <mergeCell ref="D30:G30"/>
    <mergeCell ref="D31:G31"/>
    <mergeCell ref="D26:G26"/>
    <mergeCell ref="D27:G27"/>
    <mergeCell ref="D28:G28"/>
    <mergeCell ref="D29:G29"/>
    <mergeCell ref="D45:G45"/>
    <mergeCell ref="B70:G71"/>
    <mergeCell ref="D34:G34"/>
    <mergeCell ref="E278:G278"/>
  </mergeCells>
  <phoneticPr fontId="36" type="noConversion"/>
  <pageMargins left="0.75" right="0.75" top="1" bottom="1" header="0.5" footer="0.5"/>
  <pageSetup paperSize="8" scale="75" orientation="landscape" r:id="rId1"/>
  <headerFooter alignWithMargins="0">
    <oddFooter>&amp;L&amp;D&amp;C&amp;A&amp;RPage &amp;P of &amp;N</oddFooter>
  </headerFooter>
  <rowBreaks count="5" manualBreakCount="5">
    <brk id="68" min="1" max="7" man="1"/>
    <brk id="118" min="1" max="7" man="1"/>
    <brk id="169" min="1" max="7" man="1"/>
    <brk id="218" min="1" max="7" man="1"/>
    <brk id="268" min="1" max="7" man="1"/>
  </rowBreaks>
  <colBreaks count="1" manualBreakCount="1">
    <brk id="8"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33"/>
  <sheetViews>
    <sheetView showGridLines="0" view="pageBreakPreview" zoomScaleNormal="100" zoomScaleSheetLayoutView="100" workbookViewId="0">
      <selection activeCell="E14" sqref="E14"/>
    </sheetView>
  </sheetViews>
  <sheetFormatPr defaultRowHeight="12.75" x14ac:dyDescent="0.2"/>
  <cols>
    <col min="2" max="2" width="45.7109375" customWidth="1"/>
    <col min="3" max="3" width="20.7109375" customWidth="1"/>
    <col min="4" max="4" width="25.7109375" customWidth="1"/>
    <col min="5" max="5" width="50.7109375" customWidth="1"/>
  </cols>
  <sheetData>
    <row r="1" spans="1:6" ht="20.25" x14ac:dyDescent="0.3">
      <c r="A1" s="493"/>
      <c r="B1" s="496" t="str">
        <f>Cover!E22</f>
        <v>JEN</v>
      </c>
      <c r="C1" s="497"/>
      <c r="D1" s="497"/>
      <c r="E1" s="497"/>
      <c r="F1" s="497"/>
    </row>
    <row r="2" spans="1:6" ht="20.25" x14ac:dyDescent="0.3">
      <c r="A2" s="493"/>
      <c r="B2" s="496" t="s">
        <v>659</v>
      </c>
      <c r="C2" s="497"/>
      <c r="D2" s="497"/>
      <c r="E2" s="497"/>
      <c r="F2" s="497"/>
    </row>
    <row r="3" spans="1:6" ht="20.25" x14ac:dyDescent="0.3">
      <c r="A3" s="493"/>
      <c r="B3" s="498">
        <f>Cover!E26</f>
        <v>2014</v>
      </c>
      <c r="C3" s="497"/>
      <c r="D3" s="497"/>
      <c r="E3" s="497"/>
      <c r="F3" s="497"/>
    </row>
    <row r="4" spans="1:6" s="493" customFormat="1" x14ac:dyDescent="0.2">
      <c r="B4" s="274"/>
      <c r="D4" s="499" t="s">
        <v>585</v>
      </c>
    </row>
    <row r="5" spans="1:6" s="493" customFormat="1" x14ac:dyDescent="0.2">
      <c r="B5" s="500" t="s">
        <v>586</v>
      </c>
      <c r="D5" s="491" t="s">
        <v>295</v>
      </c>
    </row>
    <row r="6" spans="1:6" s="493" customFormat="1" x14ac:dyDescent="0.2">
      <c r="B6" s="99" t="s">
        <v>587</v>
      </c>
      <c r="D6" s="492" t="s">
        <v>588</v>
      </c>
    </row>
    <row r="7" spans="1:6" x14ac:dyDescent="0.2">
      <c r="B7" s="501"/>
      <c r="C7" s="502"/>
      <c r="D7" s="502"/>
      <c r="E7" s="502"/>
      <c r="F7" s="502"/>
    </row>
    <row r="8" spans="1:6" ht="30.75" customHeight="1" x14ac:dyDescent="0.2">
      <c r="B8" s="681" t="s">
        <v>660</v>
      </c>
      <c r="C8" s="682"/>
      <c r="D8" s="683"/>
      <c r="E8" s="503"/>
      <c r="F8" s="494"/>
    </row>
    <row r="9" spans="1:6" x14ac:dyDescent="0.2">
      <c r="B9" s="501"/>
      <c r="C9" s="502"/>
      <c r="D9" s="502"/>
      <c r="E9" s="502"/>
      <c r="F9" s="502"/>
    </row>
    <row r="10" spans="1:6" ht="15" x14ac:dyDescent="0.2">
      <c r="B10" s="837" t="s">
        <v>661</v>
      </c>
      <c r="C10" s="838"/>
      <c r="D10" s="839"/>
      <c r="E10" s="839"/>
      <c r="F10" s="839"/>
    </row>
    <row r="11" spans="1:6" x14ac:dyDescent="0.2">
      <c r="B11" s="504"/>
      <c r="C11" s="504"/>
      <c r="D11" s="504"/>
      <c r="E11" s="502"/>
      <c r="F11" s="502"/>
    </row>
    <row r="12" spans="1:6" x14ac:dyDescent="0.2">
      <c r="B12" s="505" t="s">
        <v>662</v>
      </c>
      <c r="C12" s="506">
        <v>3441.8780000000002</v>
      </c>
      <c r="D12" s="171"/>
      <c r="E12" s="171"/>
      <c r="F12" s="171"/>
    </row>
    <row r="13" spans="1:6" x14ac:dyDescent="0.2">
      <c r="B13" s="501"/>
      <c r="C13" s="502"/>
      <c r="D13" s="502"/>
      <c r="E13" s="502"/>
      <c r="F13" s="502"/>
    </row>
    <row r="14" spans="1:6" x14ac:dyDescent="0.2">
      <c r="B14" s="837" t="s">
        <v>663</v>
      </c>
      <c r="C14" s="840"/>
      <c r="D14" s="840"/>
      <c r="E14" s="507"/>
      <c r="F14" s="507"/>
    </row>
    <row r="15" spans="1:6" x14ac:dyDescent="0.2">
      <c r="B15" s="508"/>
      <c r="C15" s="509"/>
      <c r="D15" s="507"/>
      <c r="E15" s="507"/>
      <c r="F15" s="507"/>
    </row>
    <row r="16" spans="1:6" ht="33.75" customHeight="1" x14ac:dyDescent="0.2">
      <c r="B16" s="841" t="s">
        <v>664</v>
      </c>
      <c r="C16" s="841"/>
      <c r="D16" s="841"/>
      <c r="E16" s="507"/>
      <c r="F16" s="507"/>
    </row>
    <row r="17" spans="2:6" x14ac:dyDescent="0.2">
      <c r="B17" s="501"/>
      <c r="C17" s="502"/>
      <c r="D17" s="502"/>
      <c r="E17" s="502"/>
      <c r="F17" s="502"/>
    </row>
    <row r="18" spans="2:6" ht="38.25" x14ac:dyDescent="0.2">
      <c r="B18" s="510" t="s">
        <v>665</v>
      </c>
      <c r="C18" s="511" t="s">
        <v>666</v>
      </c>
      <c r="D18" s="512" t="s">
        <v>667</v>
      </c>
      <c r="E18" s="512" t="s">
        <v>668</v>
      </c>
      <c r="F18" s="502"/>
    </row>
    <row r="19" spans="2:6" ht="25.5" x14ac:dyDescent="0.2">
      <c r="B19" s="513" t="s">
        <v>929</v>
      </c>
      <c r="C19" s="506" t="s">
        <v>930</v>
      </c>
      <c r="D19" s="514">
        <v>2352.9580000000001</v>
      </c>
      <c r="E19" s="514" t="s">
        <v>931</v>
      </c>
      <c r="F19" s="502"/>
    </row>
    <row r="20" spans="2:6" ht="25.5" x14ac:dyDescent="0.2">
      <c r="B20" s="513" t="s">
        <v>932</v>
      </c>
      <c r="C20" s="506" t="s">
        <v>930</v>
      </c>
      <c r="D20" s="514">
        <v>1088.92</v>
      </c>
      <c r="E20" s="514" t="s">
        <v>931</v>
      </c>
      <c r="F20" s="502"/>
    </row>
    <row r="21" spans="2:6" x14ac:dyDescent="0.2">
      <c r="B21" s="513"/>
      <c r="C21" s="506"/>
      <c r="D21" s="514"/>
      <c r="E21" s="514"/>
      <c r="F21" s="502"/>
    </row>
    <row r="22" spans="2:6" x14ac:dyDescent="0.2">
      <c r="B22" s="513"/>
      <c r="C22" s="506"/>
      <c r="D22" s="514"/>
      <c r="E22" s="514"/>
      <c r="F22" s="502"/>
    </row>
    <row r="23" spans="2:6" x14ac:dyDescent="0.2">
      <c r="B23" s="513"/>
      <c r="C23" s="506"/>
      <c r="D23" s="514"/>
      <c r="E23" s="514"/>
      <c r="F23" s="502"/>
    </row>
    <row r="24" spans="2:6" x14ac:dyDescent="0.2">
      <c r="B24" s="513"/>
      <c r="C24" s="506"/>
      <c r="D24" s="514"/>
      <c r="E24" s="514"/>
      <c r="F24" s="502"/>
    </row>
    <row r="25" spans="2:6" x14ac:dyDescent="0.2">
      <c r="B25" s="513"/>
      <c r="C25" s="506"/>
      <c r="D25" s="514"/>
      <c r="E25" s="514"/>
      <c r="F25" s="502"/>
    </row>
    <row r="26" spans="2:6" x14ac:dyDescent="0.2">
      <c r="B26" s="513"/>
      <c r="C26" s="506"/>
      <c r="D26" s="514"/>
      <c r="E26" s="514"/>
      <c r="F26" s="502"/>
    </row>
    <row r="27" spans="2:6" x14ac:dyDescent="0.2">
      <c r="B27" s="501"/>
      <c r="C27" s="502"/>
      <c r="D27" s="502"/>
      <c r="E27" s="502"/>
      <c r="F27" s="502"/>
    </row>
    <row r="28" spans="2:6" x14ac:dyDescent="0.2">
      <c r="B28" s="515" t="s">
        <v>175</v>
      </c>
      <c r="C28" s="516"/>
      <c r="D28" s="517"/>
      <c r="E28" s="502"/>
      <c r="F28" s="502"/>
    </row>
    <row r="29" spans="2:6" ht="29.25" customHeight="1" x14ac:dyDescent="0.2">
      <c r="B29" s="489" t="s">
        <v>659</v>
      </c>
      <c r="C29" s="675" t="s">
        <v>669</v>
      </c>
      <c r="D29" s="676"/>
      <c r="E29" s="502"/>
      <c r="F29" s="502"/>
    </row>
    <row r="30" spans="2:6" ht="31.5" customHeight="1" x14ac:dyDescent="0.2">
      <c r="B30" s="489" t="s">
        <v>670</v>
      </c>
      <c r="C30" s="675" t="s">
        <v>671</v>
      </c>
      <c r="D30" s="676"/>
      <c r="E30" s="502"/>
      <c r="F30" s="502"/>
    </row>
    <row r="31" spans="2:6" ht="58.5" customHeight="1" x14ac:dyDescent="0.2">
      <c r="B31" s="489" t="s">
        <v>672</v>
      </c>
      <c r="C31" s="675" t="s">
        <v>673</v>
      </c>
      <c r="D31" s="676"/>
      <c r="E31" s="502"/>
      <c r="F31" s="502"/>
    </row>
    <row r="32" spans="2:6" ht="44.25" customHeight="1" x14ac:dyDescent="0.2">
      <c r="B32" s="490" t="s">
        <v>674</v>
      </c>
      <c r="C32" s="678" t="s">
        <v>675</v>
      </c>
      <c r="D32" s="679"/>
      <c r="E32" s="502"/>
      <c r="F32" s="502"/>
    </row>
    <row r="33" spans="2:6" x14ac:dyDescent="0.2">
      <c r="B33" s="518"/>
      <c r="C33" s="518"/>
      <c r="D33" s="518"/>
      <c r="E33" s="518"/>
      <c r="F33" s="518"/>
    </row>
  </sheetData>
  <mergeCells count="8">
    <mergeCell ref="C31:D31"/>
    <mergeCell ref="C32:D32"/>
    <mergeCell ref="B8:D8"/>
    <mergeCell ref="B10:F10"/>
    <mergeCell ref="B14:D14"/>
    <mergeCell ref="B16:D16"/>
    <mergeCell ref="C29:D29"/>
    <mergeCell ref="C30:D30"/>
  </mergeCells>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76" orientation="landscape" r:id="rId1"/>
  <headerFooter alignWithMargins="0">
    <oddFooter>&amp;L&amp;D&amp;C&amp;A&amp;RPage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G19"/>
  <sheetViews>
    <sheetView showGridLines="0" view="pageBreakPreview" zoomScale="115" zoomScaleNormal="100" zoomScaleSheetLayoutView="115" workbookViewId="0">
      <selection activeCell="A5" sqref="A5"/>
    </sheetView>
  </sheetViews>
  <sheetFormatPr defaultColWidth="9.140625" defaultRowHeight="12.75" x14ac:dyDescent="0.2"/>
  <cols>
    <col min="1" max="1" width="13.42578125" style="303" customWidth="1"/>
    <col min="2" max="2" width="49" style="305" customWidth="1"/>
    <col min="3" max="3" width="2.140625" style="303" customWidth="1"/>
    <col min="4" max="6" width="13" style="303" customWidth="1"/>
    <col min="7" max="7" width="2.5703125" style="303" customWidth="1"/>
    <col min="8" max="10" width="11.28515625" style="303" customWidth="1"/>
    <col min="11" max="11" width="3" style="303" customWidth="1"/>
    <col min="12" max="16384" width="9.140625" style="303"/>
  </cols>
  <sheetData>
    <row r="1" spans="2:7" ht="20.25" x14ac:dyDescent="0.3">
      <c r="B1" s="302" t="s">
        <v>474</v>
      </c>
    </row>
    <row r="2" spans="2:7" ht="20.25" x14ac:dyDescent="0.3">
      <c r="B2" s="302" t="s">
        <v>342</v>
      </c>
    </row>
    <row r="3" spans="2:7" ht="20.25" x14ac:dyDescent="0.3">
      <c r="B3" s="304">
        <f>Cover!E26</f>
        <v>2014</v>
      </c>
    </row>
    <row r="5" spans="2:7" ht="57.75" customHeight="1" x14ac:dyDescent="0.2">
      <c r="B5" s="842" t="s">
        <v>728</v>
      </c>
      <c r="C5" s="843"/>
      <c r="D5" s="843"/>
      <c r="E5" s="843"/>
      <c r="F5" s="844"/>
    </row>
    <row r="7" spans="2:7" x14ac:dyDescent="0.2">
      <c r="G7" s="306"/>
    </row>
    <row r="8" spans="2:7" ht="13.5" thickBot="1" x14ac:dyDescent="0.25"/>
    <row r="9" spans="2:7" ht="13.5" thickBot="1" x14ac:dyDescent="0.25">
      <c r="B9" s="307"/>
      <c r="D9" s="308" t="s">
        <v>343</v>
      </c>
      <c r="E9" s="309"/>
      <c r="F9" s="310"/>
    </row>
    <row r="10" spans="2:7" ht="13.5" thickBot="1" x14ac:dyDescent="0.25">
      <c r="B10" s="307"/>
      <c r="D10" s="311" t="s">
        <v>344</v>
      </c>
      <c r="E10" s="311" t="s">
        <v>345</v>
      </c>
      <c r="F10" s="312" t="s">
        <v>346</v>
      </c>
    </row>
    <row r="11" spans="2:7" x14ac:dyDescent="0.2">
      <c r="B11" s="313" t="s">
        <v>347</v>
      </c>
      <c r="D11" s="314" t="s">
        <v>348</v>
      </c>
      <c r="E11" s="314" t="s">
        <v>349</v>
      </c>
      <c r="F11" s="314" t="s">
        <v>350</v>
      </c>
    </row>
    <row r="12" spans="2:7" ht="13.5" thickBot="1" x14ac:dyDescent="0.25">
      <c r="B12" s="315" t="s">
        <v>351</v>
      </c>
      <c r="C12" s="316"/>
      <c r="D12" s="317">
        <v>0</v>
      </c>
      <c r="E12" s="317">
        <v>0</v>
      </c>
      <c r="F12" s="317">
        <v>70403</v>
      </c>
    </row>
    <row r="13" spans="2:7" x14ac:dyDescent="0.2">
      <c r="B13" s="307"/>
    </row>
    <row r="14" spans="2:7" x14ac:dyDescent="0.2">
      <c r="B14" s="307"/>
    </row>
    <row r="15" spans="2:7" x14ac:dyDescent="0.2">
      <c r="B15" s="303"/>
    </row>
    <row r="18" spans="2:2" x14ac:dyDescent="0.2">
      <c r="B18" s="303"/>
    </row>
    <row r="19" spans="2:2" x14ac:dyDescent="0.2">
      <c r="B19" s="303"/>
    </row>
  </sheetData>
  <mergeCells count="1">
    <mergeCell ref="B5:F5"/>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autoPageBreaks="0" fitToPage="1"/>
  </sheetPr>
  <dimension ref="B1:AT106"/>
  <sheetViews>
    <sheetView showGridLines="0" view="pageBreakPreview" zoomScale="85" zoomScaleNormal="100" zoomScaleSheetLayoutView="85" workbookViewId="0">
      <selection activeCell="P38" sqref="P38"/>
    </sheetView>
  </sheetViews>
  <sheetFormatPr defaultRowHeight="12.75" x14ac:dyDescent="0.2"/>
  <cols>
    <col min="1" max="1" width="13" style="318" customWidth="1"/>
    <col min="2" max="2" width="52.28515625" style="318" customWidth="1"/>
    <col min="3" max="3" width="1.85546875" style="318" customWidth="1"/>
    <col min="4" max="16" width="10.7109375" style="318" customWidth="1"/>
    <col min="17" max="17" width="1.85546875" style="318" customWidth="1"/>
    <col min="18" max="18" width="10.7109375" style="318" customWidth="1"/>
    <col min="19" max="19" width="16.7109375" style="318" bestFit="1" customWidth="1"/>
    <col min="20" max="22" width="10.7109375" style="318" customWidth="1"/>
    <col min="23" max="23" width="16.7109375" style="318" bestFit="1" customWidth="1"/>
    <col min="24" max="30" width="10.7109375" style="318" customWidth="1"/>
    <col min="31" max="32" width="1.85546875" style="318" customWidth="1"/>
    <col min="33" max="45" width="10.7109375" style="318" customWidth="1"/>
    <col min="46" max="46" width="15" style="318" bestFit="1" customWidth="1"/>
    <col min="47" max="16384" width="9.140625" style="318"/>
  </cols>
  <sheetData>
    <row r="1" spans="2:46" ht="20.25" x14ac:dyDescent="0.3">
      <c r="B1" s="302" t="s">
        <v>474</v>
      </c>
    </row>
    <row r="2" spans="2:46" ht="20.25" x14ac:dyDescent="0.3">
      <c r="B2" s="302" t="s">
        <v>352</v>
      </c>
    </row>
    <row r="3" spans="2:46" ht="20.25" x14ac:dyDescent="0.3">
      <c r="B3" s="304">
        <f>Cover!E26</f>
        <v>2014</v>
      </c>
    </row>
    <row r="4" spans="2:46" ht="57.75" customHeight="1" x14ac:dyDescent="0.2">
      <c r="B4" s="842" t="s">
        <v>728</v>
      </c>
      <c r="C4" s="843"/>
      <c r="D4" s="843"/>
      <c r="E4" s="845"/>
      <c r="F4" s="845"/>
      <c r="G4" s="845"/>
      <c r="H4" s="846"/>
    </row>
    <row r="5" spans="2:46" x14ac:dyDescent="0.2">
      <c r="D5" s="319" t="s">
        <v>353</v>
      </c>
      <c r="R5" s="319" t="s">
        <v>354</v>
      </c>
      <c r="AG5" s="319" t="s">
        <v>355</v>
      </c>
    </row>
    <row r="6" spans="2:46" ht="25.5" x14ac:dyDescent="0.2">
      <c r="B6" s="334" t="s">
        <v>423</v>
      </c>
      <c r="C6" s="335"/>
      <c r="D6" s="336" t="s">
        <v>356</v>
      </c>
      <c r="E6" s="336" t="s">
        <v>357</v>
      </c>
      <c r="F6" s="336" t="s">
        <v>358</v>
      </c>
      <c r="G6" s="336" t="s">
        <v>359</v>
      </c>
      <c r="H6" s="336" t="s">
        <v>360</v>
      </c>
      <c r="I6" s="336" t="s">
        <v>361</v>
      </c>
      <c r="J6" s="336" t="s">
        <v>362</v>
      </c>
      <c r="K6" s="336" t="s">
        <v>363</v>
      </c>
      <c r="L6" s="336" t="s">
        <v>364</v>
      </c>
      <c r="M6" s="336" t="s">
        <v>365</v>
      </c>
      <c r="N6" s="336" t="s">
        <v>366</v>
      </c>
      <c r="O6" s="336" t="s">
        <v>367</v>
      </c>
      <c r="P6" s="336" t="s">
        <v>368</v>
      </c>
      <c r="Q6" s="335"/>
      <c r="R6" s="336" t="s">
        <v>369</v>
      </c>
      <c r="S6" s="336" t="s">
        <v>370</v>
      </c>
      <c r="T6" s="336" t="s">
        <v>371</v>
      </c>
      <c r="U6" s="336" t="s">
        <v>372</v>
      </c>
      <c r="V6" s="336" t="s">
        <v>373</v>
      </c>
      <c r="W6" s="336" t="s">
        <v>374</v>
      </c>
      <c r="X6" s="336" t="s">
        <v>375</v>
      </c>
      <c r="Y6" s="336" t="s">
        <v>376</v>
      </c>
      <c r="Z6" s="336" t="s">
        <v>377</v>
      </c>
      <c r="AA6" s="336" t="s">
        <v>378</v>
      </c>
      <c r="AB6" s="336" t="s">
        <v>379</v>
      </c>
      <c r="AC6" s="336" t="s">
        <v>380</v>
      </c>
      <c r="AD6" s="336" t="s">
        <v>381</v>
      </c>
      <c r="AE6" s="335"/>
      <c r="AF6" s="335"/>
      <c r="AG6" s="336" t="s">
        <v>382</v>
      </c>
      <c r="AH6" s="336" t="s">
        <v>383</v>
      </c>
      <c r="AI6" s="336" t="s">
        <v>384</v>
      </c>
      <c r="AJ6" s="336" t="s">
        <v>385</v>
      </c>
      <c r="AK6" s="336" t="s">
        <v>386</v>
      </c>
      <c r="AL6" s="336" t="s">
        <v>387</v>
      </c>
      <c r="AM6" s="336" t="s">
        <v>388</v>
      </c>
      <c r="AN6" s="336" t="s">
        <v>389</v>
      </c>
      <c r="AO6" s="336" t="s">
        <v>390</v>
      </c>
      <c r="AP6" s="336" t="s">
        <v>391</v>
      </c>
      <c r="AQ6" s="336" t="s">
        <v>392</v>
      </c>
      <c r="AR6" s="336" t="s">
        <v>393</v>
      </c>
      <c r="AS6" s="336" t="s">
        <v>394</v>
      </c>
      <c r="AT6" s="336" t="s">
        <v>395</v>
      </c>
    </row>
    <row r="7" spans="2:46" x14ac:dyDescent="0.2">
      <c r="B7" s="321" t="s">
        <v>933</v>
      </c>
      <c r="C7" s="322"/>
      <c r="D7" s="323">
        <v>24.559000000000001</v>
      </c>
      <c r="E7" s="323">
        <v>8.0909999999999993</v>
      </c>
      <c r="F7" s="323">
        <v>0</v>
      </c>
      <c r="G7" s="323">
        <v>0</v>
      </c>
      <c r="H7" s="323">
        <v>0</v>
      </c>
      <c r="I7" s="323">
        <v>0</v>
      </c>
      <c r="J7" s="323">
        <v>0</v>
      </c>
      <c r="K7" s="323">
        <v>0</v>
      </c>
      <c r="L7" s="323">
        <v>0</v>
      </c>
      <c r="M7" s="324">
        <v>0</v>
      </c>
      <c r="N7" s="324">
        <v>0</v>
      </c>
      <c r="O7" s="324">
        <v>0</v>
      </c>
      <c r="P7" s="324">
        <v>0</v>
      </c>
      <c r="Q7" s="325"/>
      <c r="R7" s="326">
        <v>272468.9429317246</v>
      </c>
      <c r="S7" s="326">
        <v>1092409085</v>
      </c>
      <c r="T7" s="326">
        <v>0</v>
      </c>
      <c r="U7" s="326">
        <v>0</v>
      </c>
      <c r="V7" s="326">
        <v>0</v>
      </c>
      <c r="W7" s="326">
        <v>0</v>
      </c>
      <c r="X7" s="326">
        <v>0</v>
      </c>
      <c r="Y7" s="326">
        <v>0</v>
      </c>
      <c r="Z7" s="326">
        <v>0</v>
      </c>
      <c r="AA7" s="326">
        <v>0</v>
      </c>
      <c r="AB7" s="326">
        <v>0</v>
      </c>
      <c r="AC7" s="326">
        <v>0</v>
      </c>
      <c r="AD7" s="326">
        <v>0</v>
      </c>
      <c r="AE7" s="322"/>
      <c r="AF7" s="322"/>
      <c r="AG7" s="327">
        <v>6691564.7694602245</v>
      </c>
      <c r="AH7" s="327">
        <v>88386819.06735</v>
      </c>
      <c r="AI7" s="327">
        <v>0</v>
      </c>
      <c r="AJ7" s="327">
        <v>0</v>
      </c>
      <c r="AK7" s="327">
        <v>0</v>
      </c>
      <c r="AL7" s="327">
        <v>0</v>
      </c>
      <c r="AM7" s="327">
        <v>0</v>
      </c>
      <c r="AN7" s="327">
        <v>0</v>
      </c>
      <c r="AO7" s="327">
        <v>0</v>
      </c>
      <c r="AP7" s="327">
        <v>0</v>
      </c>
      <c r="AQ7" s="327">
        <v>0</v>
      </c>
      <c r="AR7" s="327">
        <v>0</v>
      </c>
      <c r="AS7" s="327">
        <v>0</v>
      </c>
      <c r="AT7" s="327">
        <v>95078383.836810231</v>
      </c>
    </row>
    <row r="8" spans="2:46" x14ac:dyDescent="0.2">
      <c r="B8" s="321" t="s">
        <v>934</v>
      </c>
      <c r="C8" s="322"/>
      <c r="D8" s="323">
        <v>24.559000000000001</v>
      </c>
      <c r="E8" s="323">
        <v>13.706</v>
      </c>
      <c r="F8" s="323">
        <v>8.6950000000000003</v>
      </c>
      <c r="G8" s="323">
        <v>13.706</v>
      </c>
      <c r="H8" s="323">
        <v>8.6950000000000003</v>
      </c>
      <c r="I8" s="323">
        <v>4.1139999999999999</v>
      </c>
      <c r="J8" s="323">
        <v>4.1139999999999999</v>
      </c>
      <c r="K8" s="323">
        <v>0</v>
      </c>
      <c r="L8" s="323">
        <v>0</v>
      </c>
      <c r="M8" s="323">
        <v>0</v>
      </c>
      <c r="N8" s="323">
        <v>0</v>
      </c>
      <c r="O8" s="323">
        <v>0</v>
      </c>
      <c r="P8" s="323">
        <v>0</v>
      </c>
      <c r="Q8" s="325"/>
      <c r="R8" s="326">
        <v>777.06303528659021</v>
      </c>
      <c r="S8" s="326">
        <v>327299</v>
      </c>
      <c r="T8" s="326">
        <v>659574</v>
      </c>
      <c r="U8" s="326">
        <v>500805</v>
      </c>
      <c r="V8" s="326">
        <v>918781</v>
      </c>
      <c r="W8" s="326">
        <v>536869</v>
      </c>
      <c r="X8" s="326">
        <v>744738</v>
      </c>
      <c r="Y8" s="326">
        <v>0</v>
      </c>
      <c r="Z8" s="326">
        <v>0</v>
      </c>
      <c r="AA8" s="326">
        <v>0</v>
      </c>
      <c r="AB8" s="326">
        <v>0</v>
      </c>
      <c r="AC8" s="326">
        <v>0</v>
      </c>
      <c r="AD8" s="326">
        <v>0</v>
      </c>
      <c r="AE8" s="322"/>
      <c r="AF8" s="322"/>
      <c r="AG8" s="327">
        <v>19083.891083603368</v>
      </c>
      <c r="AH8" s="327">
        <v>44859.600939999997</v>
      </c>
      <c r="AI8" s="327">
        <v>57349.959300000002</v>
      </c>
      <c r="AJ8" s="327">
        <v>68640.333299999998</v>
      </c>
      <c r="AK8" s="327">
        <v>79888.007949999999</v>
      </c>
      <c r="AL8" s="327">
        <v>22086.790659999999</v>
      </c>
      <c r="AM8" s="327">
        <v>30638.521319999996</v>
      </c>
      <c r="AN8" s="327">
        <v>0</v>
      </c>
      <c r="AO8" s="327">
        <v>0</v>
      </c>
      <c r="AP8" s="327">
        <v>0</v>
      </c>
      <c r="AQ8" s="327">
        <v>0</v>
      </c>
      <c r="AR8" s="327">
        <v>0</v>
      </c>
      <c r="AS8" s="327">
        <v>0</v>
      </c>
      <c r="AT8" s="327">
        <v>322547.10455360333</v>
      </c>
    </row>
    <row r="9" spans="2:46" x14ac:dyDescent="0.2">
      <c r="B9" s="321" t="s">
        <v>935</v>
      </c>
      <c r="C9" s="322"/>
      <c r="D9" s="323">
        <v>24.559000000000001</v>
      </c>
      <c r="E9" s="323">
        <v>13.125</v>
      </c>
      <c r="F9" s="323">
        <v>0</v>
      </c>
      <c r="G9" s="323">
        <v>0</v>
      </c>
      <c r="H9" s="323">
        <v>0</v>
      </c>
      <c r="I9" s="323">
        <v>2.052</v>
      </c>
      <c r="J9" s="323">
        <v>0</v>
      </c>
      <c r="K9" s="323">
        <v>0</v>
      </c>
      <c r="L9" s="323">
        <v>0</v>
      </c>
      <c r="M9" s="323">
        <v>0</v>
      </c>
      <c r="N9" s="323">
        <v>0</v>
      </c>
      <c r="O9" s="323">
        <v>0</v>
      </c>
      <c r="P9" s="323">
        <v>0</v>
      </c>
      <c r="Q9" s="325"/>
      <c r="R9" s="326">
        <v>15348.306454509022</v>
      </c>
      <c r="S9" s="326">
        <v>29601166</v>
      </c>
      <c r="T9" s="326">
        <v>0</v>
      </c>
      <c r="U9" s="326">
        <v>0</v>
      </c>
      <c r="V9" s="326">
        <v>0</v>
      </c>
      <c r="W9" s="326">
        <v>31078920</v>
      </c>
      <c r="X9" s="326">
        <v>0</v>
      </c>
      <c r="Y9" s="326">
        <v>0</v>
      </c>
      <c r="Z9" s="326">
        <v>0</v>
      </c>
      <c r="AA9" s="326">
        <v>0</v>
      </c>
      <c r="AB9" s="326">
        <v>0</v>
      </c>
      <c r="AC9" s="326">
        <v>0</v>
      </c>
      <c r="AD9" s="326">
        <v>0</v>
      </c>
      <c r="AE9" s="322"/>
      <c r="AF9" s="322"/>
      <c r="AG9" s="327">
        <v>376939.05821628711</v>
      </c>
      <c r="AH9" s="327">
        <v>3885153.0375000001</v>
      </c>
      <c r="AI9" s="327">
        <v>0</v>
      </c>
      <c r="AJ9" s="327">
        <v>0</v>
      </c>
      <c r="AK9" s="327">
        <v>0</v>
      </c>
      <c r="AL9" s="327">
        <v>637739.43839999998</v>
      </c>
      <c r="AM9" s="327">
        <v>0</v>
      </c>
      <c r="AN9" s="327">
        <v>0</v>
      </c>
      <c r="AO9" s="327">
        <v>0</v>
      </c>
      <c r="AP9" s="327">
        <v>0</v>
      </c>
      <c r="AQ9" s="327">
        <v>0</v>
      </c>
      <c r="AR9" s="327">
        <v>0</v>
      </c>
      <c r="AS9" s="327">
        <v>0</v>
      </c>
      <c r="AT9" s="327">
        <v>4899831.5341162877</v>
      </c>
    </row>
    <row r="10" spans="2:46" x14ac:dyDescent="0.2">
      <c r="B10" s="321" t="s">
        <v>936</v>
      </c>
      <c r="C10" s="322"/>
      <c r="D10" s="323">
        <v>43.24</v>
      </c>
      <c r="E10" s="323">
        <v>9.2859999999999996</v>
      </c>
      <c r="F10" s="323">
        <v>0</v>
      </c>
      <c r="G10" s="323">
        <v>0</v>
      </c>
      <c r="H10" s="323">
        <v>0</v>
      </c>
      <c r="I10" s="323">
        <v>1.6850000000000001</v>
      </c>
      <c r="J10" s="323">
        <v>0</v>
      </c>
      <c r="K10" s="323">
        <v>0</v>
      </c>
      <c r="L10" s="323">
        <v>0</v>
      </c>
      <c r="M10" s="323">
        <v>0</v>
      </c>
      <c r="N10" s="323">
        <v>0</v>
      </c>
      <c r="O10" s="323">
        <v>0</v>
      </c>
      <c r="P10" s="323">
        <v>0</v>
      </c>
      <c r="Q10" s="325"/>
      <c r="R10" s="326">
        <v>1763.266533573433</v>
      </c>
      <c r="S10" s="326">
        <v>6514851</v>
      </c>
      <c r="T10" s="326">
        <v>0</v>
      </c>
      <c r="U10" s="326">
        <v>0</v>
      </c>
      <c r="V10" s="326">
        <v>0</v>
      </c>
      <c r="W10" s="326">
        <v>7396748</v>
      </c>
      <c r="X10" s="326">
        <v>0</v>
      </c>
      <c r="Y10" s="326">
        <v>0</v>
      </c>
      <c r="Z10" s="326">
        <v>0</v>
      </c>
      <c r="AA10" s="326">
        <v>0</v>
      </c>
      <c r="AB10" s="326">
        <v>0</v>
      </c>
      <c r="AC10" s="326">
        <v>0</v>
      </c>
      <c r="AD10" s="326">
        <v>0</v>
      </c>
      <c r="AE10" s="322"/>
      <c r="AF10" s="322"/>
      <c r="AG10" s="327">
        <v>76243.644911715252</v>
      </c>
      <c r="AH10" s="327">
        <v>604969.06385999999</v>
      </c>
      <c r="AI10" s="327">
        <v>0</v>
      </c>
      <c r="AJ10" s="327">
        <v>0</v>
      </c>
      <c r="AK10" s="327">
        <v>0</v>
      </c>
      <c r="AL10" s="327">
        <v>124635.2038</v>
      </c>
      <c r="AM10" s="327">
        <v>0</v>
      </c>
      <c r="AN10" s="327">
        <v>0</v>
      </c>
      <c r="AO10" s="327">
        <v>0</v>
      </c>
      <c r="AP10" s="327">
        <v>0</v>
      </c>
      <c r="AQ10" s="327">
        <v>0</v>
      </c>
      <c r="AR10" s="327">
        <v>0</v>
      </c>
      <c r="AS10" s="327">
        <v>0</v>
      </c>
      <c r="AT10" s="327">
        <v>805847.91257171531</v>
      </c>
    </row>
    <row r="11" spans="2:46" x14ac:dyDescent="0.2">
      <c r="B11" s="321" t="s">
        <v>937</v>
      </c>
      <c r="C11" s="322"/>
      <c r="D11" s="323">
        <v>0</v>
      </c>
      <c r="E11" s="323">
        <v>0</v>
      </c>
      <c r="F11" s="323">
        <v>0</v>
      </c>
      <c r="G11" s="323">
        <v>0</v>
      </c>
      <c r="H11" s="323">
        <v>0</v>
      </c>
      <c r="I11" s="323">
        <v>1.6930000000000001</v>
      </c>
      <c r="J11" s="323">
        <v>0</v>
      </c>
      <c r="K11" s="323">
        <v>0</v>
      </c>
      <c r="L11" s="323">
        <v>0</v>
      </c>
      <c r="M11" s="323">
        <v>0</v>
      </c>
      <c r="N11" s="323">
        <v>0</v>
      </c>
      <c r="O11" s="323">
        <v>0</v>
      </c>
      <c r="P11" s="323">
        <v>0</v>
      </c>
      <c r="Q11" s="325"/>
      <c r="R11" s="326">
        <v>0</v>
      </c>
      <c r="S11" s="326">
        <v>0</v>
      </c>
      <c r="T11" s="326">
        <v>0</v>
      </c>
      <c r="U11" s="326">
        <v>0</v>
      </c>
      <c r="V11" s="326">
        <v>0</v>
      </c>
      <c r="W11" s="326">
        <v>40300561</v>
      </c>
      <c r="X11" s="326">
        <v>0</v>
      </c>
      <c r="Y11" s="326">
        <v>0</v>
      </c>
      <c r="Z11" s="326">
        <v>0</v>
      </c>
      <c r="AA11" s="326">
        <v>0</v>
      </c>
      <c r="AB11" s="326">
        <v>0</v>
      </c>
      <c r="AC11" s="326">
        <v>0</v>
      </c>
      <c r="AD11" s="326">
        <v>0</v>
      </c>
      <c r="AE11" s="322"/>
      <c r="AF11" s="322"/>
      <c r="AG11" s="327">
        <v>0</v>
      </c>
      <c r="AH11" s="327">
        <v>0</v>
      </c>
      <c r="AI11" s="327">
        <v>0</v>
      </c>
      <c r="AJ11" s="327">
        <v>0</v>
      </c>
      <c r="AK11" s="327">
        <v>0</v>
      </c>
      <c r="AL11" s="327">
        <v>682288.49773000006</v>
      </c>
      <c r="AM11" s="327">
        <v>0</v>
      </c>
      <c r="AN11" s="327">
        <v>0</v>
      </c>
      <c r="AO11" s="327">
        <v>0</v>
      </c>
      <c r="AP11" s="327">
        <v>0</v>
      </c>
      <c r="AQ11" s="327">
        <v>0</v>
      </c>
      <c r="AR11" s="327">
        <v>0</v>
      </c>
      <c r="AS11" s="327">
        <v>0</v>
      </c>
      <c r="AT11" s="327">
        <v>682288.49773000006</v>
      </c>
    </row>
    <row r="12" spans="2:46" x14ac:dyDescent="0.2">
      <c r="B12" s="321" t="s">
        <v>938</v>
      </c>
      <c r="C12" s="322"/>
      <c r="D12" s="323">
        <v>66.741</v>
      </c>
      <c r="E12" s="323">
        <v>9.3040000000000003</v>
      </c>
      <c r="F12" s="323">
        <v>0</v>
      </c>
      <c r="G12" s="323">
        <v>0</v>
      </c>
      <c r="H12" s="323">
        <v>0</v>
      </c>
      <c r="I12" s="323">
        <v>0</v>
      </c>
      <c r="J12" s="323">
        <v>0</v>
      </c>
      <c r="K12" s="323">
        <v>0</v>
      </c>
      <c r="L12" s="323">
        <v>0</v>
      </c>
      <c r="M12" s="323">
        <v>0</v>
      </c>
      <c r="N12" s="323">
        <v>0</v>
      </c>
      <c r="O12" s="323">
        <v>0</v>
      </c>
      <c r="P12" s="323">
        <v>0</v>
      </c>
      <c r="Q12" s="325"/>
      <c r="R12" s="326">
        <v>14985.067517038997</v>
      </c>
      <c r="S12" s="326">
        <v>187868791</v>
      </c>
      <c r="T12" s="326">
        <v>0</v>
      </c>
      <c r="U12" s="326">
        <v>0</v>
      </c>
      <c r="V12" s="326">
        <v>0</v>
      </c>
      <c r="W12" s="326">
        <v>0</v>
      </c>
      <c r="X12" s="326">
        <v>0</v>
      </c>
      <c r="Y12" s="326">
        <v>0</v>
      </c>
      <c r="Z12" s="326">
        <v>0</v>
      </c>
      <c r="AA12" s="326">
        <v>0</v>
      </c>
      <c r="AB12" s="326">
        <v>0</v>
      </c>
      <c r="AC12" s="326">
        <v>0</v>
      </c>
      <c r="AD12" s="326">
        <v>0</v>
      </c>
      <c r="AE12" s="322"/>
      <c r="AF12" s="322"/>
      <c r="AG12" s="327">
        <v>1000118.3911546997</v>
      </c>
      <c r="AH12" s="327">
        <v>17479312.31464</v>
      </c>
      <c r="AI12" s="327">
        <v>0</v>
      </c>
      <c r="AJ12" s="327">
        <v>0</v>
      </c>
      <c r="AK12" s="327">
        <v>0</v>
      </c>
      <c r="AL12" s="327">
        <v>0</v>
      </c>
      <c r="AM12" s="327">
        <v>0</v>
      </c>
      <c r="AN12" s="327">
        <v>0</v>
      </c>
      <c r="AO12" s="327">
        <v>0</v>
      </c>
      <c r="AP12" s="327">
        <v>0</v>
      </c>
      <c r="AQ12" s="327">
        <v>0</v>
      </c>
      <c r="AR12" s="327">
        <v>0</v>
      </c>
      <c r="AS12" s="327">
        <v>0</v>
      </c>
      <c r="AT12" s="327">
        <v>18479430.705794699</v>
      </c>
    </row>
    <row r="13" spans="2:46" x14ac:dyDescent="0.2">
      <c r="B13" s="321" t="s">
        <v>939</v>
      </c>
      <c r="C13" s="322"/>
      <c r="D13" s="323">
        <v>96.207999999999998</v>
      </c>
      <c r="E13" s="323">
        <v>10.984</v>
      </c>
      <c r="F13" s="323">
        <v>0</v>
      </c>
      <c r="G13" s="323">
        <v>0</v>
      </c>
      <c r="H13" s="323">
        <v>0</v>
      </c>
      <c r="I13" s="323">
        <v>1.859</v>
      </c>
      <c r="J13" s="323">
        <v>0</v>
      </c>
      <c r="K13" s="323">
        <v>0</v>
      </c>
      <c r="L13" s="323">
        <v>0</v>
      </c>
      <c r="M13" s="323">
        <v>0</v>
      </c>
      <c r="N13" s="323">
        <v>0</v>
      </c>
      <c r="O13" s="323">
        <v>0</v>
      </c>
      <c r="P13" s="323">
        <v>0</v>
      </c>
      <c r="Q13" s="325"/>
      <c r="R13" s="326">
        <v>7845.9779722677167</v>
      </c>
      <c r="S13" s="326">
        <v>166455411</v>
      </c>
      <c r="T13" s="326">
        <v>0</v>
      </c>
      <c r="U13" s="326">
        <v>0</v>
      </c>
      <c r="V13" s="326">
        <v>0</v>
      </c>
      <c r="W13" s="326">
        <v>106008132</v>
      </c>
      <c r="X13" s="326">
        <v>0</v>
      </c>
      <c r="Y13" s="326">
        <v>0</v>
      </c>
      <c r="Z13" s="326">
        <v>0</v>
      </c>
      <c r="AA13" s="326">
        <v>0</v>
      </c>
      <c r="AB13" s="326">
        <v>0</v>
      </c>
      <c r="AC13" s="326">
        <v>0</v>
      </c>
      <c r="AD13" s="326">
        <v>0</v>
      </c>
      <c r="AE13" s="322"/>
      <c r="AF13" s="322"/>
      <c r="AG13" s="327">
        <v>754845.84875593253</v>
      </c>
      <c r="AH13" s="327">
        <v>18283462.344239999</v>
      </c>
      <c r="AI13" s="327">
        <v>0</v>
      </c>
      <c r="AJ13" s="327">
        <v>0</v>
      </c>
      <c r="AK13" s="327">
        <v>0</v>
      </c>
      <c r="AL13" s="327">
        <v>1970691.1738799999</v>
      </c>
      <c r="AM13" s="327">
        <v>0</v>
      </c>
      <c r="AN13" s="327">
        <v>0</v>
      </c>
      <c r="AO13" s="327">
        <v>0</v>
      </c>
      <c r="AP13" s="327">
        <v>0</v>
      </c>
      <c r="AQ13" s="327">
        <v>0</v>
      </c>
      <c r="AR13" s="327">
        <v>0</v>
      </c>
      <c r="AS13" s="327">
        <v>0</v>
      </c>
      <c r="AT13" s="327">
        <v>21008999.366875932</v>
      </c>
    </row>
    <row r="14" spans="2:46" x14ac:dyDescent="0.2">
      <c r="B14" s="321" t="s">
        <v>940</v>
      </c>
      <c r="C14" s="322"/>
      <c r="D14" s="323">
        <v>126.545</v>
      </c>
      <c r="E14" s="323">
        <v>6.766</v>
      </c>
      <c r="F14" s="323">
        <v>0</v>
      </c>
      <c r="G14" s="323">
        <v>0</v>
      </c>
      <c r="H14" s="323">
        <v>0</v>
      </c>
      <c r="I14" s="323">
        <v>2.1720000000000002</v>
      </c>
      <c r="J14" s="323">
        <v>0</v>
      </c>
      <c r="K14" s="323">
        <v>0</v>
      </c>
      <c r="L14" s="323">
        <v>0</v>
      </c>
      <c r="M14" s="323">
        <v>66.927999999999997</v>
      </c>
      <c r="N14" s="323">
        <v>0</v>
      </c>
      <c r="O14" s="323">
        <v>0</v>
      </c>
      <c r="P14" s="323">
        <v>0</v>
      </c>
      <c r="Q14" s="325"/>
      <c r="R14" s="326">
        <v>539.68733583881613</v>
      </c>
      <c r="S14" s="326">
        <v>58263921</v>
      </c>
      <c r="T14" s="326">
        <v>0</v>
      </c>
      <c r="U14" s="326">
        <v>0</v>
      </c>
      <c r="V14" s="326">
        <v>0</v>
      </c>
      <c r="W14" s="326">
        <v>41116573</v>
      </c>
      <c r="X14" s="326">
        <v>0</v>
      </c>
      <c r="Y14" s="326">
        <v>0</v>
      </c>
      <c r="Z14" s="326">
        <v>0</v>
      </c>
      <c r="AA14" s="326">
        <v>43703</v>
      </c>
      <c r="AB14" s="326">
        <v>0</v>
      </c>
      <c r="AC14" s="326">
        <v>0</v>
      </c>
      <c r="AD14" s="326">
        <v>0</v>
      </c>
      <c r="AE14" s="322"/>
      <c r="AF14" s="322"/>
      <c r="AG14" s="327">
        <v>68294.733913722986</v>
      </c>
      <c r="AH14" s="327">
        <v>3942136.8948599999</v>
      </c>
      <c r="AI14" s="327">
        <v>0</v>
      </c>
      <c r="AJ14" s="327">
        <v>0</v>
      </c>
      <c r="AK14" s="327">
        <v>0</v>
      </c>
      <c r="AL14" s="327">
        <v>893051.96556000016</v>
      </c>
      <c r="AM14" s="327">
        <v>0</v>
      </c>
      <c r="AN14" s="327">
        <v>0</v>
      </c>
      <c r="AO14" s="327">
        <v>0</v>
      </c>
      <c r="AP14" s="327">
        <v>2924954.3840000001</v>
      </c>
      <c r="AQ14" s="327">
        <v>0</v>
      </c>
      <c r="AR14" s="327">
        <v>0</v>
      </c>
      <c r="AS14" s="327">
        <v>0</v>
      </c>
      <c r="AT14" s="327">
        <v>7828437.9783337228</v>
      </c>
    </row>
    <row r="15" spans="2:46" x14ac:dyDescent="0.2">
      <c r="B15" s="321" t="s">
        <v>941</v>
      </c>
      <c r="C15" s="322"/>
      <c r="D15" s="323">
        <v>96.207999999999998</v>
      </c>
      <c r="E15" s="323">
        <v>9.6739999999999995</v>
      </c>
      <c r="F15" s="323">
        <v>0</v>
      </c>
      <c r="G15" s="323">
        <v>0</v>
      </c>
      <c r="H15" s="323">
        <v>0</v>
      </c>
      <c r="I15" s="323">
        <v>2.0369999999999999</v>
      </c>
      <c r="J15" s="323">
        <v>0</v>
      </c>
      <c r="K15" s="323">
        <v>0</v>
      </c>
      <c r="L15" s="323">
        <v>0</v>
      </c>
      <c r="M15" s="323">
        <v>0</v>
      </c>
      <c r="N15" s="323">
        <v>0</v>
      </c>
      <c r="O15" s="323">
        <v>0</v>
      </c>
      <c r="P15" s="323">
        <v>0</v>
      </c>
      <c r="Q15" s="325"/>
      <c r="R15" s="326">
        <v>2485.5065250650282</v>
      </c>
      <c r="S15" s="326">
        <v>45316712</v>
      </c>
      <c r="T15" s="326">
        <v>0</v>
      </c>
      <c r="U15" s="326">
        <v>0</v>
      </c>
      <c r="V15" s="326">
        <v>0</v>
      </c>
      <c r="W15" s="326">
        <v>11236060</v>
      </c>
      <c r="X15" s="326">
        <v>0</v>
      </c>
      <c r="Y15" s="326">
        <v>0</v>
      </c>
      <c r="Z15" s="326">
        <v>0</v>
      </c>
      <c r="AA15" s="326">
        <v>0</v>
      </c>
      <c r="AB15" s="326">
        <v>0</v>
      </c>
      <c r="AC15" s="326">
        <v>0</v>
      </c>
      <c r="AD15" s="326">
        <v>0</v>
      </c>
      <c r="AE15" s="322"/>
      <c r="AF15" s="322"/>
      <c r="AG15" s="327">
        <v>239125.61176345623</v>
      </c>
      <c r="AH15" s="327">
        <v>4383938.7188799996</v>
      </c>
      <c r="AI15" s="327">
        <v>0</v>
      </c>
      <c r="AJ15" s="327">
        <v>0</v>
      </c>
      <c r="AK15" s="327">
        <v>0</v>
      </c>
      <c r="AL15" s="327">
        <v>228878.5422</v>
      </c>
      <c r="AM15" s="327">
        <v>0</v>
      </c>
      <c r="AN15" s="327">
        <v>0</v>
      </c>
      <c r="AO15" s="327">
        <v>0</v>
      </c>
      <c r="AP15" s="327">
        <v>0</v>
      </c>
      <c r="AQ15" s="327">
        <v>0</v>
      </c>
      <c r="AR15" s="327">
        <v>0</v>
      </c>
      <c r="AS15" s="327">
        <v>0</v>
      </c>
      <c r="AT15" s="327">
        <v>4851942.8728434555</v>
      </c>
    </row>
    <row r="16" spans="2:46" x14ac:dyDescent="0.2">
      <c r="B16" s="321" t="s">
        <v>942</v>
      </c>
      <c r="C16" s="322"/>
      <c r="D16" s="323">
        <v>126.545</v>
      </c>
      <c r="E16" s="323">
        <v>5.0609999999999999</v>
      </c>
      <c r="F16" s="323">
        <v>0</v>
      </c>
      <c r="G16" s="323">
        <v>0</v>
      </c>
      <c r="H16" s="323">
        <v>0</v>
      </c>
      <c r="I16" s="323">
        <v>2.3359999999999999</v>
      </c>
      <c r="J16" s="323">
        <v>0</v>
      </c>
      <c r="K16" s="323">
        <v>0</v>
      </c>
      <c r="L16" s="323">
        <v>0</v>
      </c>
      <c r="M16" s="323">
        <v>66.927999999999997</v>
      </c>
      <c r="N16" s="323">
        <v>0</v>
      </c>
      <c r="O16" s="323">
        <v>0</v>
      </c>
      <c r="P16" s="323">
        <v>0</v>
      </c>
      <c r="Q16" s="325"/>
      <c r="R16" s="326">
        <v>126.45753424657534</v>
      </c>
      <c r="S16" s="326">
        <v>20750612</v>
      </c>
      <c r="T16" s="326">
        <v>0</v>
      </c>
      <c r="U16" s="326">
        <v>0</v>
      </c>
      <c r="V16" s="326">
        <v>0</v>
      </c>
      <c r="W16" s="326">
        <v>5971230</v>
      </c>
      <c r="X16" s="326">
        <v>0</v>
      </c>
      <c r="Y16" s="326">
        <v>0</v>
      </c>
      <c r="Z16" s="326">
        <v>0</v>
      </c>
      <c r="AA16" s="326">
        <v>13673</v>
      </c>
      <c r="AB16" s="326">
        <v>0</v>
      </c>
      <c r="AC16" s="326">
        <v>0</v>
      </c>
      <c r="AD16" s="326">
        <v>0</v>
      </c>
      <c r="AE16" s="322"/>
      <c r="AF16" s="322"/>
      <c r="AG16" s="327">
        <v>16002.568671232875</v>
      </c>
      <c r="AH16" s="327">
        <v>1050188.4733200001</v>
      </c>
      <c r="AI16" s="327">
        <v>0</v>
      </c>
      <c r="AJ16" s="327">
        <v>0</v>
      </c>
      <c r="AK16" s="327">
        <v>0</v>
      </c>
      <c r="AL16" s="327">
        <v>139487.93279999998</v>
      </c>
      <c r="AM16" s="327">
        <v>0</v>
      </c>
      <c r="AN16" s="327">
        <v>0</v>
      </c>
      <c r="AO16" s="327">
        <v>0</v>
      </c>
      <c r="AP16" s="327">
        <v>915106.54399999999</v>
      </c>
      <c r="AQ16" s="327">
        <v>0</v>
      </c>
      <c r="AR16" s="327">
        <v>0</v>
      </c>
      <c r="AS16" s="327">
        <v>0</v>
      </c>
      <c r="AT16" s="327">
        <v>2120785.5187912332</v>
      </c>
    </row>
    <row r="17" spans="2:46" x14ac:dyDescent="0.2">
      <c r="B17" s="321" t="s">
        <v>943</v>
      </c>
      <c r="C17" s="322"/>
      <c r="D17" s="323">
        <v>0</v>
      </c>
      <c r="E17" s="323">
        <v>10.343999999999999</v>
      </c>
      <c r="F17" s="323">
        <v>0</v>
      </c>
      <c r="G17" s="323">
        <v>0</v>
      </c>
      <c r="H17" s="323">
        <v>0</v>
      </c>
      <c r="I17" s="323">
        <v>1.837</v>
      </c>
      <c r="J17" s="323">
        <v>0</v>
      </c>
      <c r="K17" s="323">
        <v>0</v>
      </c>
      <c r="L17" s="323">
        <v>0</v>
      </c>
      <c r="M17" s="323">
        <v>0</v>
      </c>
      <c r="N17" s="323">
        <v>0</v>
      </c>
      <c r="O17" s="323">
        <v>0</v>
      </c>
      <c r="P17" s="323">
        <v>0</v>
      </c>
      <c r="Q17" s="325"/>
      <c r="R17" s="326">
        <v>0</v>
      </c>
      <c r="S17" s="326">
        <v>18583490</v>
      </c>
      <c r="T17" s="326">
        <v>0</v>
      </c>
      <c r="U17" s="326">
        <v>0</v>
      </c>
      <c r="V17" s="326">
        <v>0</v>
      </c>
      <c r="W17" s="326">
        <v>37129303</v>
      </c>
      <c r="X17" s="326">
        <v>0</v>
      </c>
      <c r="Y17" s="326">
        <v>0</v>
      </c>
      <c r="Z17" s="326">
        <v>0</v>
      </c>
      <c r="AA17" s="326">
        <v>0</v>
      </c>
      <c r="AB17" s="326">
        <v>0</v>
      </c>
      <c r="AC17" s="326">
        <v>0</v>
      </c>
      <c r="AD17" s="326">
        <v>0</v>
      </c>
      <c r="AE17" s="322"/>
      <c r="AF17" s="322"/>
      <c r="AG17" s="327">
        <v>0</v>
      </c>
      <c r="AH17" s="327">
        <v>1922276.2055999998</v>
      </c>
      <c r="AI17" s="327">
        <v>0</v>
      </c>
      <c r="AJ17" s="327">
        <v>0</v>
      </c>
      <c r="AK17" s="327">
        <v>0</v>
      </c>
      <c r="AL17" s="327">
        <v>682065.29611</v>
      </c>
      <c r="AM17" s="327">
        <v>0</v>
      </c>
      <c r="AN17" s="327">
        <v>0</v>
      </c>
      <c r="AO17" s="327">
        <v>0</v>
      </c>
      <c r="AP17" s="327">
        <v>0</v>
      </c>
      <c r="AQ17" s="327">
        <v>0</v>
      </c>
      <c r="AR17" s="327">
        <v>0</v>
      </c>
      <c r="AS17" s="327">
        <v>0</v>
      </c>
      <c r="AT17" s="327">
        <v>2604341.5017099995</v>
      </c>
    </row>
    <row r="18" spans="2:46" x14ac:dyDescent="0.2">
      <c r="B18" s="321" t="s">
        <v>944</v>
      </c>
      <c r="C18" s="322"/>
      <c r="D18" s="323">
        <v>1948.288</v>
      </c>
      <c r="E18" s="323">
        <v>1.992</v>
      </c>
      <c r="F18" s="323">
        <v>0</v>
      </c>
      <c r="G18" s="323">
        <v>0</v>
      </c>
      <c r="H18" s="323">
        <v>0</v>
      </c>
      <c r="I18" s="323">
        <v>0.64800000000000002</v>
      </c>
      <c r="J18" s="323">
        <v>0</v>
      </c>
      <c r="K18" s="323">
        <v>0</v>
      </c>
      <c r="L18" s="323">
        <v>0</v>
      </c>
      <c r="M18" s="323">
        <v>108.193</v>
      </c>
      <c r="N18" s="323">
        <v>0</v>
      </c>
      <c r="O18" s="323">
        <v>0</v>
      </c>
      <c r="P18" s="323">
        <v>0</v>
      </c>
      <c r="Q18" s="325"/>
      <c r="R18" s="326">
        <v>773.69295936887329</v>
      </c>
      <c r="S18" s="326">
        <v>181428134</v>
      </c>
      <c r="T18" s="326">
        <v>0</v>
      </c>
      <c r="U18" s="326">
        <v>0</v>
      </c>
      <c r="V18" s="326">
        <v>0</v>
      </c>
      <c r="W18" s="326">
        <v>113588092</v>
      </c>
      <c r="X18" s="326">
        <v>0</v>
      </c>
      <c r="Y18" s="326">
        <v>0</v>
      </c>
      <c r="Z18" s="326">
        <v>0</v>
      </c>
      <c r="AA18" s="326">
        <v>148339</v>
      </c>
      <c r="AB18" s="326">
        <v>0</v>
      </c>
      <c r="AC18" s="326">
        <v>0</v>
      </c>
      <c r="AD18" s="326">
        <v>0</v>
      </c>
      <c r="AE18" s="322"/>
      <c r="AF18" s="322"/>
      <c r="AG18" s="327">
        <v>1507376.7084228634</v>
      </c>
      <c r="AH18" s="327">
        <v>3614048.4292799998</v>
      </c>
      <c r="AI18" s="327">
        <v>0</v>
      </c>
      <c r="AJ18" s="327">
        <v>0</v>
      </c>
      <c r="AK18" s="327">
        <v>0</v>
      </c>
      <c r="AL18" s="327">
        <v>736050.83616000006</v>
      </c>
      <c r="AM18" s="327">
        <v>0</v>
      </c>
      <c r="AN18" s="327">
        <v>0</v>
      </c>
      <c r="AO18" s="327">
        <v>0</v>
      </c>
      <c r="AP18" s="327">
        <v>16049241.426999999</v>
      </c>
      <c r="AQ18" s="327">
        <v>0</v>
      </c>
      <c r="AR18" s="327">
        <v>0</v>
      </c>
      <c r="AS18" s="327">
        <v>0</v>
      </c>
      <c r="AT18" s="327">
        <v>21906717.400862865</v>
      </c>
    </row>
    <row r="19" spans="2:46" x14ac:dyDescent="0.2">
      <c r="B19" s="321" t="s">
        <v>945</v>
      </c>
      <c r="C19" s="322"/>
      <c r="D19" s="323">
        <v>1948.288</v>
      </c>
      <c r="E19" s="323">
        <v>2.0110000000000001</v>
      </c>
      <c r="F19" s="323">
        <v>0</v>
      </c>
      <c r="G19" s="323">
        <v>0</v>
      </c>
      <c r="H19" s="323">
        <v>0</v>
      </c>
      <c r="I19" s="323">
        <v>0.64800000000000002</v>
      </c>
      <c r="J19" s="323">
        <v>0</v>
      </c>
      <c r="K19" s="323">
        <v>0</v>
      </c>
      <c r="L19" s="323">
        <v>0</v>
      </c>
      <c r="M19" s="323">
        <v>112.343</v>
      </c>
      <c r="N19" s="323">
        <v>0</v>
      </c>
      <c r="O19" s="323">
        <v>0</v>
      </c>
      <c r="P19" s="323">
        <v>0</v>
      </c>
      <c r="Q19" s="325"/>
      <c r="R19" s="326">
        <v>36.643835616438359</v>
      </c>
      <c r="S19" s="326">
        <v>10064423</v>
      </c>
      <c r="T19" s="326">
        <v>0</v>
      </c>
      <c r="U19" s="326">
        <v>0</v>
      </c>
      <c r="V19" s="326">
        <v>0</v>
      </c>
      <c r="W19" s="326">
        <v>6897721</v>
      </c>
      <c r="X19" s="326">
        <v>0</v>
      </c>
      <c r="Y19" s="326">
        <v>0</v>
      </c>
      <c r="Z19" s="326">
        <v>0</v>
      </c>
      <c r="AA19" s="326">
        <v>11013</v>
      </c>
      <c r="AB19" s="326">
        <v>0</v>
      </c>
      <c r="AC19" s="326">
        <v>0</v>
      </c>
      <c r="AD19" s="326">
        <v>0</v>
      </c>
      <c r="AE19" s="322"/>
      <c r="AF19" s="322"/>
      <c r="AG19" s="327">
        <v>71392.745205479456</v>
      </c>
      <c r="AH19" s="327">
        <v>202395.54653000002</v>
      </c>
      <c r="AI19" s="327">
        <v>0</v>
      </c>
      <c r="AJ19" s="327">
        <v>0</v>
      </c>
      <c r="AK19" s="327">
        <v>0</v>
      </c>
      <c r="AL19" s="327">
        <v>44697.232080000002</v>
      </c>
      <c r="AM19" s="327">
        <v>0</v>
      </c>
      <c r="AN19" s="327">
        <v>0</v>
      </c>
      <c r="AO19" s="327">
        <v>0</v>
      </c>
      <c r="AP19" s="327">
        <v>1237233.459</v>
      </c>
      <c r="AQ19" s="327">
        <v>0</v>
      </c>
      <c r="AR19" s="327">
        <v>0</v>
      </c>
      <c r="AS19" s="327">
        <v>0</v>
      </c>
      <c r="AT19" s="327">
        <v>1555718.9828154794</v>
      </c>
    </row>
    <row r="20" spans="2:46" x14ac:dyDescent="0.2">
      <c r="B20" s="321" t="s">
        <v>946</v>
      </c>
      <c r="C20" s="322"/>
      <c r="D20" s="323">
        <v>3207.8049999999998</v>
      </c>
      <c r="E20" s="323">
        <v>1.327</v>
      </c>
      <c r="F20" s="323">
        <v>0</v>
      </c>
      <c r="G20" s="323">
        <v>0</v>
      </c>
      <c r="H20" s="323">
        <v>0</v>
      </c>
      <c r="I20" s="323">
        <v>0.626</v>
      </c>
      <c r="J20" s="323">
        <v>0</v>
      </c>
      <c r="K20" s="323">
        <v>0</v>
      </c>
      <c r="L20" s="323">
        <v>0</v>
      </c>
      <c r="M20" s="323">
        <v>100.00700000000001</v>
      </c>
      <c r="N20" s="323">
        <v>0</v>
      </c>
      <c r="O20" s="323">
        <v>0</v>
      </c>
      <c r="P20" s="323">
        <v>0</v>
      </c>
      <c r="Q20" s="325"/>
      <c r="R20" s="326">
        <v>370.96712654027397</v>
      </c>
      <c r="S20" s="326">
        <v>272622149</v>
      </c>
      <c r="T20" s="326">
        <v>0</v>
      </c>
      <c r="U20" s="326">
        <v>0</v>
      </c>
      <c r="V20" s="326">
        <v>0</v>
      </c>
      <c r="W20" s="326">
        <v>188735145</v>
      </c>
      <c r="X20" s="326">
        <v>0</v>
      </c>
      <c r="Y20" s="326">
        <v>0</v>
      </c>
      <c r="Z20" s="326">
        <v>0</v>
      </c>
      <c r="AA20" s="326">
        <v>171574</v>
      </c>
      <c r="AB20" s="326">
        <v>0</v>
      </c>
      <c r="AC20" s="326">
        <v>0</v>
      </c>
      <c r="AD20" s="326">
        <v>0</v>
      </c>
      <c r="AE20" s="322"/>
      <c r="AF20" s="322"/>
      <c r="AG20" s="327">
        <v>1189990.2033515235</v>
      </c>
      <c r="AH20" s="327">
        <v>3617695.9172299998</v>
      </c>
      <c r="AI20" s="327">
        <v>0</v>
      </c>
      <c r="AJ20" s="327">
        <v>0</v>
      </c>
      <c r="AK20" s="327">
        <v>0</v>
      </c>
      <c r="AL20" s="327">
        <v>1181482.0077</v>
      </c>
      <c r="AM20" s="327">
        <v>0</v>
      </c>
      <c r="AN20" s="327">
        <v>0</v>
      </c>
      <c r="AO20" s="327">
        <v>0</v>
      </c>
      <c r="AP20" s="327">
        <v>17158601.017999999</v>
      </c>
      <c r="AQ20" s="327">
        <v>0</v>
      </c>
      <c r="AR20" s="327">
        <v>0</v>
      </c>
      <c r="AS20" s="327">
        <v>0</v>
      </c>
      <c r="AT20" s="327">
        <v>23147769.146281522</v>
      </c>
    </row>
    <row r="21" spans="2:46" x14ac:dyDescent="0.2">
      <c r="B21" s="321" t="s">
        <v>947</v>
      </c>
      <c r="C21" s="322"/>
      <c r="D21" s="323">
        <v>3207.8049999999998</v>
      </c>
      <c r="E21" s="323">
        <v>1.3260000000000001</v>
      </c>
      <c r="F21" s="323">
        <v>0</v>
      </c>
      <c r="G21" s="323">
        <v>0</v>
      </c>
      <c r="H21" s="323">
        <v>0</v>
      </c>
      <c r="I21" s="323">
        <v>0.626</v>
      </c>
      <c r="J21" s="323">
        <v>0</v>
      </c>
      <c r="K21" s="323">
        <v>0</v>
      </c>
      <c r="L21" s="323">
        <v>0</v>
      </c>
      <c r="M21" s="323">
        <v>101.253</v>
      </c>
      <c r="N21" s="323">
        <v>0</v>
      </c>
      <c r="O21" s="323">
        <v>0</v>
      </c>
      <c r="P21" s="323">
        <v>0</v>
      </c>
      <c r="Q21" s="325"/>
      <c r="R21" s="326">
        <v>25.019178082191786</v>
      </c>
      <c r="S21" s="326">
        <v>20137552</v>
      </c>
      <c r="T21" s="326">
        <v>0</v>
      </c>
      <c r="U21" s="326">
        <v>0</v>
      </c>
      <c r="V21" s="326">
        <v>0</v>
      </c>
      <c r="W21" s="326">
        <v>13239105</v>
      </c>
      <c r="X21" s="326">
        <v>0</v>
      </c>
      <c r="Y21" s="326">
        <v>0</v>
      </c>
      <c r="Z21" s="326">
        <v>0</v>
      </c>
      <c r="AA21" s="326">
        <v>13028</v>
      </c>
      <c r="AB21" s="326">
        <v>0</v>
      </c>
      <c r="AC21" s="326">
        <v>0</v>
      </c>
      <c r="AD21" s="326">
        <v>0</v>
      </c>
      <c r="AE21" s="322"/>
      <c r="AF21" s="322"/>
      <c r="AG21" s="327">
        <v>80256.644547945223</v>
      </c>
      <c r="AH21" s="327">
        <v>267023.93952000001</v>
      </c>
      <c r="AI21" s="327">
        <v>0</v>
      </c>
      <c r="AJ21" s="327">
        <v>0</v>
      </c>
      <c r="AK21" s="327">
        <v>0</v>
      </c>
      <c r="AL21" s="327">
        <v>82876.797300000006</v>
      </c>
      <c r="AM21" s="327">
        <v>0</v>
      </c>
      <c r="AN21" s="327">
        <v>0</v>
      </c>
      <c r="AO21" s="327">
        <v>0</v>
      </c>
      <c r="AP21" s="327">
        <v>1319124.084</v>
      </c>
      <c r="AQ21" s="327">
        <v>0</v>
      </c>
      <c r="AR21" s="327">
        <v>0</v>
      </c>
      <c r="AS21" s="327">
        <v>0</v>
      </c>
      <c r="AT21" s="327">
        <v>1749281.4653679454</v>
      </c>
    </row>
    <row r="22" spans="2:46" x14ac:dyDescent="0.2">
      <c r="B22" s="321" t="s">
        <v>948</v>
      </c>
      <c r="C22" s="322"/>
      <c r="D22" s="323">
        <v>4900.2700000000004</v>
      </c>
      <c r="E22" s="323">
        <v>1.2150000000000001</v>
      </c>
      <c r="F22" s="323">
        <v>0</v>
      </c>
      <c r="G22" s="323">
        <v>0</v>
      </c>
      <c r="H22" s="323">
        <v>0</v>
      </c>
      <c r="I22" s="323">
        <v>0.46600000000000003</v>
      </c>
      <c r="J22" s="323">
        <v>0</v>
      </c>
      <c r="K22" s="323">
        <v>0</v>
      </c>
      <c r="L22" s="323">
        <v>0</v>
      </c>
      <c r="M22" s="323">
        <v>98.927000000000007</v>
      </c>
      <c r="N22" s="323">
        <v>0</v>
      </c>
      <c r="O22" s="323">
        <v>0</v>
      </c>
      <c r="P22" s="323">
        <v>0</v>
      </c>
      <c r="Q22" s="325"/>
      <c r="R22" s="326">
        <v>64.402739726027406</v>
      </c>
      <c r="S22" s="326">
        <v>116245453</v>
      </c>
      <c r="T22" s="326">
        <v>0</v>
      </c>
      <c r="U22" s="326">
        <v>0</v>
      </c>
      <c r="V22" s="326">
        <v>0</v>
      </c>
      <c r="W22" s="326">
        <v>84534154</v>
      </c>
      <c r="X22" s="326">
        <v>0</v>
      </c>
      <c r="Y22" s="326">
        <v>0</v>
      </c>
      <c r="Z22" s="326">
        <v>0</v>
      </c>
      <c r="AA22" s="326">
        <v>63102</v>
      </c>
      <c r="AB22" s="326">
        <v>0</v>
      </c>
      <c r="AC22" s="326">
        <v>0</v>
      </c>
      <c r="AD22" s="326">
        <v>0</v>
      </c>
      <c r="AE22" s="322"/>
      <c r="AF22" s="322"/>
      <c r="AG22" s="327">
        <v>315590.81339726032</v>
      </c>
      <c r="AH22" s="327">
        <v>1412382.25395</v>
      </c>
      <c r="AI22" s="327">
        <v>0</v>
      </c>
      <c r="AJ22" s="327">
        <v>0</v>
      </c>
      <c r="AK22" s="327">
        <v>0</v>
      </c>
      <c r="AL22" s="327">
        <v>393929.15763999999</v>
      </c>
      <c r="AM22" s="327">
        <v>0</v>
      </c>
      <c r="AN22" s="327">
        <v>0</v>
      </c>
      <c r="AO22" s="327">
        <v>0</v>
      </c>
      <c r="AP22" s="327">
        <v>6242491.5540000005</v>
      </c>
      <c r="AQ22" s="327">
        <v>0</v>
      </c>
      <c r="AR22" s="327">
        <v>0</v>
      </c>
      <c r="AS22" s="327">
        <v>0</v>
      </c>
      <c r="AT22" s="327">
        <v>8364393.7789872605</v>
      </c>
    </row>
    <row r="23" spans="2:46" x14ac:dyDescent="0.2">
      <c r="B23" s="321" t="s">
        <v>949</v>
      </c>
      <c r="C23" s="322"/>
      <c r="D23" s="323">
        <v>4900.2700000000004</v>
      </c>
      <c r="E23" s="323">
        <v>1.2150000000000001</v>
      </c>
      <c r="F23" s="323">
        <v>0</v>
      </c>
      <c r="G23" s="323">
        <v>0</v>
      </c>
      <c r="H23" s="323">
        <v>0</v>
      </c>
      <c r="I23" s="323">
        <v>0.46600000000000003</v>
      </c>
      <c r="J23" s="323">
        <v>0</v>
      </c>
      <c r="K23" s="323">
        <v>0</v>
      </c>
      <c r="L23" s="323">
        <v>0</v>
      </c>
      <c r="M23" s="323">
        <v>99.06</v>
      </c>
      <c r="N23" s="323">
        <v>0</v>
      </c>
      <c r="O23" s="323">
        <v>0</v>
      </c>
      <c r="P23" s="323">
        <v>0</v>
      </c>
      <c r="Q23" s="325"/>
      <c r="R23" s="326">
        <v>10.668493150684929</v>
      </c>
      <c r="S23" s="326">
        <v>19182971</v>
      </c>
      <c r="T23" s="326">
        <v>0</v>
      </c>
      <c r="U23" s="326">
        <v>0</v>
      </c>
      <c r="V23" s="326">
        <v>0</v>
      </c>
      <c r="W23" s="326">
        <v>13594838</v>
      </c>
      <c r="X23" s="326">
        <v>0</v>
      </c>
      <c r="Y23" s="326">
        <v>0</v>
      </c>
      <c r="Z23" s="326">
        <v>0</v>
      </c>
      <c r="AA23" s="326">
        <v>10324</v>
      </c>
      <c r="AB23" s="326">
        <v>0</v>
      </c>
      <c r="AC23" s="326">
        <v>0</v>
      </c>
      <c r="AD23" s="326">
        <v>0</v>
      </c>
      <c r="AE23" s="322"/>
      <c r="AF23" s="322"/>
      <c r="AG23" s="327">
        <v>52278.496931506845</v>
      </c>
      <c r="AH23" s="327">
        <v>233073.09765000001</v>
      </c>
      <c r="AI23" s="327">
        <v>0</v>
      </c>
      <c r="AJ23" s="327">
        <v>0</v>
      </c>
      <c r="AK23" s="327">
        <v>0</v>
      </c>
      <c r="AL23" s="327">
        <v>63351.945079999998</v>
      </c>
      <c r="AM23" s="327">
        <v>0</v>
      </c>
      <c r="AN23" s="327">
        <v>0</v>
      </c>
      <c r="AO23" s="327">
        <v>0</v>
      </c>
      <c r="AP23" s="327">
        <v>1022695.4400000001</v>
      </c>
      <c r="AQ23" s="327">
        <v>0</v>
      </c>
      <c r="AR23" s="327">
        <v>0</v>
      </c>
      <c r="AS23" s="327">
        <v>0</v>
      </c>
      <c r="AT23" s="327">
        <v>1371398.9796615068</v>
      </c>
    </row>
    <row r="24" spans="2:46" x14ac:dyDescent="0.2">
      <c r="B24" s="321" t="s">
        <v>950</v>
      </c>
      <c r="C24" s="322"/>
      <c r="D24" s="323">
        <v>2450.123</v>
      </c>
      <c r="E24" s="323">
        <v>1.202</v>
      </c>
      <c r="F24" s="323">
        <v>0</v>
      </c>
      <c r="G24" s="323">
        <v>0</v>
      </c>
      <c r="H24" s="323">
        <v>0</v>
      </c>
      <c r="I24" s="323">
        <v>0.46600000000000003</v>
      </c>
      <c r="J24" s="323">
        <v>0</v>
      </c>
      <c r="K24" s="323">
        <v>0</v>
      </c>
      <c r="L24" s="323">
        <v>0</v>
      </c>
      <c r="M24" s="323">
        <v>68.536000000000001</v>
      </c>
      <c r="N24" s="323">
        <v>0</v>
      </c>
      <c r="O24" s="323">
        <v>0</v>
      </c>
      <c r="P24" s="323">
        <v>0</v>
      </c>
      <c r="Q24" s="325"/>
      <c r="R24" s="326">
        <v>12.002739726027396</v>
      </c>
      <c r="S24" s="326">
        <v>12176697</v>
      </c>
      <c r="T24" s="326">
        <v>0</v>
      </c>
      <c r="U24" s="326">
        <v>0</v>
      </c>
      <c r="V24" s="326">
        <v>0</v>
      </c>
      <c r="W24" s="326">
        <v>8930035</v>
      </c>
      <c r="X24" s="326">
        <v>0</v>
      </c>
      <c r="Y24" s="326">
        <v>0</v>
      </c>
      <c r="Z24" s="326">
        <v>0</v>
      </c>
      <c r="AA24" s="326">
        <v>8459</v>
      </c>
      <c r="AB24" s="326">
        <v>0</v>
      </c>
      <c r="AC24" s="326">
        <v>0</v>
      </c>
      <c r="AD24" s="326">
        <v>0</v>
      </c>
      <c r="AE24" s="322"/>
      <c r="AF24" s="322"/>
      <c r="AG24" s="327">
        <v>29408.188665753423</v>
      </c>
      <c r="AH24" s="327">
        <v>146363.89794</v>
      </c>
      <c r="AI24" s="327">
        <v>0</v>
      </c>
      <c r="AJ24" s="327">
        <v>0</v>
      </c>
      <c r="AK24" s="327">
        <v>0</v>
      </c>
      <c r="AL24" s="327">
        <v>41613.963100000001</v>
      </c>
      <c r="AM24" s="327">
        <v>0</v>
      </c>
      <c r="AN24" s="327">
        <v>0</v>
      </c>
      <c r="AO24" s="327">
        <v>0</v>
      </c>
      <c r="AP24" s="327">
        <v>579746.02399999998</v>
      </c>
      <c r="AQ24" s="327">
        <v>0</v>
      </c>
      <c r="AR24" s="327">
        <v>0</v>
      </c>
      <c r="AS24" s="327">
        <v>0</v>
      </c>
      <c r="AT24" s="327">
        <v>797132.07370575343</v>
      </c>
    </row>
    <row r="25" spans="2:46" x14ac:dyDescent="0.2">
      <c r="B25" s="321" t="s">
        <v>951</v>
      </c>
      <c r="C25" s="322"/>
      <c r="D25" s="323">
        <v>6376.2550000000001</v>
      </c>
      <c r="E25" s="323">
        <v>1.179</v>
      </c>
      <c r="F25" s="323">
        <v>0</v>
      </c>
      <c r="G25" s="323">
        <v>0</v>
      </c>
      <c r="H25" s="323">
        <v>0</v>
      </c>
      <c r="I25" s="323">
        <v>0.40400000000000003</v>
      </c>
      <c r="J25" s="323">
        <v>0</v>
      </c>
      <c r="K25" s="323">
        <v>0</v>
      </c>
      <c r="L25" s="323">
        <v>0</v>
      </c>
      <c r="M25" s="323">
        <v>95.17</v>
      </c>
      <c r="N25" s="323">
        <v>0</v>
      </c>
      <c r="O25" s="323">
        <v>0</v>
      </c>
      <c r="P25" s="323">
        <v>0</v>
      </c>
      <c r="Q25" s="325"/>
      <c r="R25" s="326">
        <v>16.202739726027396</v>
      </c>
      <c r="S25" s="326">
        <v>48147356</v>
      </c>
      <c r="T25" s="326">
        <v>0</v>
      </c>
      <c r="U25" s="326">
        <v>0</v>
      </c>
      <c r="V25" s="326">
        <v>0</v>
      </c>
      <c r="W25" s="326">
        <v>40637025</v>
      </c>
      <c r="X25" s="326">
        <v>0</v>
      </c>
      <c r="Y25" s="326">
        <v>0</v>
      </c>
      <c r="Z25" s="326">
        <v>0</v>
      </c>
      <c r="AA25" s="326">
        <v>22372</v>
      </c>
      <c r="AB25" s="326">
        <v>0</v>
      </c>
      <c r="AC25" s="326">
        <v>0</v>
      </c>
      <c r="AD25" s="326">
        <v>0</v>
      </c>
      <c r="AE25" s="322"/>
      <c r="AF25" s="322"/>
      <c r="AG25" s="327">
        <v>103312.80019178081</v>
      </c>
      <c r="AH25" s="327">
        <v>567657.32724000001</v>
      </c>
      <c r="AI25" s="327">
        <v>0</v>
      </c>
      <c r="AJ25" s="327">
        <v>0</v>
      </c>
      <c r="AK25" s="327">
        <v>0</v>
      </c>
      <c r="AL25" s="327">
        <v>164173.58100000001</v>
      </c>
      <c r="AM25" s="327">
        <v>0</v>
      </c>
      <c r="AN25" s="327">
        <v>0</v>
      </c>
      <c r="AO25" s="327">
        <v>0</v>
      </c>
      <c r="AP25" s="327">
        <v>2129143.2400000002</v>
      </c>
      <c r="AQ25" s="327">
        <v>0</v>
      </c>
      <c r="AR25" s="327">
        <v>0</v>
      </c>
      <c r="AS25" s="327">
        <v>0</v>
      </c>
      <c r="AT25" s="327">
        <v>2964286.948431781</v>
      </c>
    </row>
    <row r="26" spans="2:46" x14ac:dyDescent="0.2">
      <c r="B26" s="321" t="s">
        <v>952</v>
      </c>
      <c r="C26" s="322"/>
      <c r="D26" s="323">
        <v>3188.1210000000001</v>
      </c>
      <c r="E26" s="323">
        <v>1.179</v>
      </c>
      <c r="F26" s="323">
        <v>0</v>
      </c>
      <c r="G26" s="323">
        <v>0</v>
      </c>
      <c r="H26" s="323">
        <v>0</v>
      </c>
      <c r="I26" s="323">
        <v>0.40400000000000003</v>
      </c>
      <c r="J26" s="323">
        <v>0</v>
      </c>
      <c r="K26" s="323">
        <v>0</v>
      </c>
      <c r="L26" s="323">
        <v>0</v>
      </c>
      <c r="M26" s="323">
        <v>67.697000000000003</v>
      </c>
      <c r="N26" s="323">
        <v>0</v>
      </c>
      <c r="O26" s="323">
        <v>0</v>
      </c>
      <c r="P26" s="323">
        <v>0</v>
      </c>
      <c r="Q26" s="325"/>
      <c r="R26" s="326">
        <v>32.999999999999993</v>
      </c>
      <c r="S26" s="326">
        <v>61244846</v>
      </c>
      <c r="T26" s="326">
        <v>0</v>
      </c>
      <c r="U26" s="326">
        <v>0</v>
      </c>
      <c r="V26" s="326">
        <v>0</v>
      </c>
      <c r="W26" s="326">
        <v>47758150</v>
      </c>
      <c r="X26" s="326">
        <v>0</v>
      </c>
      <c r="Y26" s="326">
        <v>0</v>
      </c>
      <c r="Z26" s="326">
        <v>0</v>
      </c>
      <c r="AA26" s="326">
        <v>33210</v>
      </c>
      <c r="AB26" s="326">
        <v>0</v>
      </c>
      <c r="AC26" s="326">
        <v>0</v>
      </c>
      <c r="AD26" s="326">
        <v>0</v>
      </c>
      <c r="AE26" s="322"/>
      <c r="AF26" s="322"/>
      <c r="AG26" s="327">
        <v>105207.99299999999</v>
      </c>
      <c r="AH26" s="327">
        <v>722076.73433999997</v>
      </c>
      <c r="AI26" s="327">
        <v>0</v>
      </c>
      <c r="AJ26" s="327">
        <v>0</v>
      </c>
      <c r="AK26" s="327">
        <v>0</v>
      </c>
      <c r="AL26" s="327">
        <v>192942.92600000001</v>
      </c>
      <c r="AM26" s="327">
        <v>0</v>
      </c>
      <c r="AN26" s="327">
        <v>0</v>
      </c>
      <c r="AO26" s="327">
        <v>0</v>
      </c>
      <c r="AP26" s="327">
        <v>2248217.37</v>
      </c>
      <c r="AQ26" s="327">
        <v>0</v>
      </c>
      <c r="AR26" s="327">
        <v>0</v>
      </c>
      <c r="AS26" s="327">
        <v>0</v>
      </c>
      <c r="AT26" s="327">
        <v>3268445.0233399998</v>
      </c>
    </row>
    <row r="27" spans="2:46" x14ac:dyDescent="0.2">
      <c r="B27" s="321" t="s">
        <v>953</v>
      </c>
      <c r="C27" s="322"/>
      <c r="D27" s="323">
        <v>3425.701</v>
      </c>
      <c r="E27" s="323">
        <v>0.78900000000000003</v>
      </c>
      <c r="F27" s="323">
        <v>0</v>
      </c>
      <c r="G27" s="323">
        <v>0</v>
      </c>
      <c r="H27" s="323">
        <v>0</v>
      </c>
      <c r="I27" s="323">
        <v>0.184</v>
      </c>
      <c r="J27" s="323">
        <v>0</v>
      </c>
      <c r="K27" s="323">
        <v>0</v>
      </c>
      <c r="L27" s="323">
        <v>0</v>
      </c>
      <c r="M27" s="323">
        <v>79.183000000000007</v>
      </c>
      <c r="N27" s="323">
        <v>0</v>
      </c>
      <c r="O27" s="323">
        <v>0</v>
      </c>
      <c r="P27" s="323">
        <v>0</v>
      </c>
      <c r="Q27" s="325"/>
      <c r="R27" s="326">
        <v>67.31506849315069</v>
      </c>
      <c r="S27" s="326">
        <v>248113440</v>
      </c>
      <c r="T27" s="326">
        <v>0</v>
      </c>
      <c r="U27" s="326">
        <v>0</v>
      </c>
      <c r="V27" s="326">
        <v>0</v>
      </c>
      <c r="W27" s="326">
        <v>189158159</v>
      </c>
      <c r="X27" s="326">
        <v>0</v>
      </c>
      <c r="Y27" s="326">
        <v>0</v>
      </c>
      <c r="Z27" s="326">
        <v>0</v>
      </c>
      <c r="AA27" s="326">
        <v>156194</v>
      </c>
      <c r="AB27" s="326">
        <v>0</v>
      </c>
      <c r="AC27" s="326">
        <v>0</v>
      </c>
      <c r="AD27" s="326">
        <v>0</v>
      </c>
      <c r="AE27" s="322"/>
      <c r="AF27" s="322"/>
      <c r="AG27" s="327">
        <v>230601.2974520548</v>
      </c>
      <c r="AH27" s="327">
        <v>1957615.0416000003</v>
      </c>
      <c r="AI27" s="327">
        <v>0</v>
      </c>
      <c r="AJ27" s="327">
        <v>0</v>
      </c>
      <c r="AK27" s="327">
        <v>0</v>
      </c>
      <c r="AL27" s="327">
        <v>348051.01256</v>
      </c>
      <c r="AM27" s="327">
        <v>0</v>
      </c>
      <c r="AN27" s="327">
        <v>0</v>
      </c>
      <c r="AO27" s="327">
        <v>0</v>
      </c>
      <c r="AP27" s="327">
        <v>12367909.502</v>
      </c>
      <c r="AQ27" s="327">
        <v>0</v>
      </c>
      <c r="AR27" s="327">
        <v>0</v>
      </c>
      <c r="AS27" s="327">
        <v>0</v>
      </c>
      <c r="AT27" s="327">
        <v>14904176.853612056</v>
      </c>
    </row>
    <row r="28" spans="2:46" x14ac:dyDescent="0.2">
      <c r="B28" s="321" t="s">
        <v>954</v>
      </c>
      <c r="C28" s="322"/>
      <c r="D28" s="323">
        <v>3425.701</v>
      </c>
      <c r="E28" s="323">
        <v>0.78900000000000003</v>
      </c>
      <c r="F28" s="323">
        <v>0</v>
      </c>
      <c r="G28" s="323">
        <v>0</v>
      </c>
      <c r="H28" s="323">
        <v>0</v>
      </c>
      <c r="I28" s="323">
        <v>0.184</v>
      </c>
      <c r="J28" s="323">
        <v>0</v>
      </c>
      <c r="K28" s="323">
        <v>0</v>
      </c>
      <c r="L28" s="323">
        <v>0</v>
      </c>
      <c r="M28" s="323">
        <v>79.183000000000007</v>
      </c>
      <c r="N28" s="323">
        <v>0</v>
      </c>
      <c r="O28" s="323">
        <v>0</v>
      </c>
      <c r="P28" s="323">
        <v>0</v>
      </c>
      <c r="Q28" s="325"/>
      <c r="R28" s="611"/>
      <c r="S28" s="612"/>
      <c r="T28" s="612"/>
      <c r="U28" s="612"/>
      <c r="V28" s="612"/>
      <c r="W28" s="612"/>
      <c r="X28" s="612"/>
      <c r="Y28" s="612"/>
      <c r="Z28" s="612"/>
      <c r="AA28" s="612"/>
      <c r="AB28" s="612"/>
      <c r="AC28" s="612"/>
      <c r="AD28" s="612"/>
      <c r="AE28" s="322"/>
      <c r="AF28" s="322"/>
      <c r="AG28" s="613"/>
      <c r="AH28" s="613"/>
      <c r="AI28" s="613"/>
      <c r="AJ28" s="613"/>
      <c r="AK28" s="613"/>
      <c r="AL28" s="613"/>
      <c r="AM28" s="613"/>
      <c r="AN28" s="613"/>
      <c r="AO28" s="613"/>
      <c r="AP28" s="613"/>
      <c r="AQ28" s="613"/>
      <c r="AR28" s="613"/>
      <c r="AS28" s="613"/>
      <c r="AT28" s="614"/>
    </row>
    <row r="29" spans="2:46" x14ac:dyDescent="0.2">
      <c r="B29" s="321" t="s">
        <v>955</v>
      </c>
      <c r="C29" s="322"/>
      <c r="D29" s="323">
        <v>3425.701</v>
      </c>
      <c r="E29" s="323">
        <v>0.78900000000000003</v>
      </c>
      <c r="F29" s="323">
        <v>0</v>
      </c>
      <c r="G29" s="323">
        <v>0</v>
      </c>
      <c r="H29" s="323">
        <v>0</v>
      </c>
      <c r="I29" s="323">
        <v>0.184</v>
      </c>
      <c r="J29" s="323">
        <v>0</v>
      </c>
      <c r="K29" s="323">
        <v>0</v>
      </c>
      <c r="L29" s="323">
        <v>0</v>
      </c>
      <c r="M29" s="323">
        <v>70.858000000000004</v>
      </c>
      <c r="N29" s="323">
        <v>0</v>
      </c>
      <c r="O29" s="323">
        <v>0</v>
      </c>
      <c r="P29" s="323">
        <v>0</v>
      </c>
      <c r="Q29" s="325"/>
      <c r="R29" s="326">
        <v>5</v>
      </c>
      <c r="S29" s="326">
        <v>48222833</v>
      </c>
      <c r="T29" s="326">
        <v>0</v>
      </c>
      <c r="U29" s="326">
        <v>0</v>
      </c>
      <c r="V29" s="326">
        <v>0</v>
      </c>
      <c r="W29" s="326">
        <v>42599526</v>
      </c>
      <c r="X29" s="326">
        <v>0</v>
      </c>
      <c r="Y29" s="326">
        <v>0</v>
      </c>
      <c r="Z29" s="326">
        <v>0</v>
      </c>
      <c r="AA29" s="326">
        <v>22069</v>
      </c>
      <c r="AB29" s="326">
        <v>0</v>
      </c>
      <c r="AC29" s="326">
        <v>0</v>
      </c>
      <c r="AD29" s="326">
        <v>0</v>
      </c>
      <c r="AE29" s="322"/>
      <c r="AF29" s="322"/>
      <c r="AG29" s="327">
        <v>17128.505000000001</v>
      </c>
      <c r="AH29" s="327">
        <v>380478.15237000008</v>
      </c>
      <c r="AI29" s="327">
        <v>0</v>
      </c>
      <c r="AJ29" s="327">
        <v>0</v>
      </c>
      <c r="AK29" s="327">
        <v>0</v>
      </c>
      <c r="AL29" s="327">
        <v>78383.127840000001</v>
      </c>
      <c r="AM29" s="327">
        <v>0</v>
      </c>
      <c r="AN29" s="327">
        <v>0</v>
      </c>
      <c r="AO29" s="327">
        <v>0</v>
      </c>
      <c r="AP29" s="327">
        <v>1563765.202</v>
      </c>
      <c r="AQ29" s="327">
        <v>0</v>
      </c>
      <c r="AR29" s="327">
        <v>0</v>
      </c>
      <c r="AS29" s="327">
        <v>0</v>
      </c>
      <c r="AT29" s="327">
        <v>2039754.9872100002</v>
      </c>
    </row>
    <row r="30" spans="2:46" x14ac:dyDescent="0.2">
      <c r="B30" s="321" t="s">
        <v>956</v>
      </c>
      <c r="C30" s="322"/>
      <c r="D30" s="323">
        <v>3405.78</v>
      </c>
      <c r="E30" s="323">
        <v>0.753</v>
      </c>
      <c r="F30" s="323">
        <v>0</v>
      </c>
      <c r="G30" s="323">
        <v>0</v>
      </c>
      <c r="H30" s="323">
        <v>0</v>
      </c>
      <c r="I30" s="323">
        <v>0.13100000000000001</v>
      </c>
      <c r="J30" s="323">
        <v>0</v>
      </c>
      <c r="K30" s="323">
        <v>0</v>
      </c>
      <c r="L30" s="323">
        <v>0</v>
      </c>
      <c r="M30" s="323">
        <v>70.393000000000001</v>
      </c>
      <c r="N30" s="323">
        <v>0</v>
      </c>
      <c r="O30" s="323">
        <v>0</v>
      </c>
      <c r="P30" s="323">
        <v>0</v>
      </c>
      <c r="Q30" s="325"/>
      <c r="R30" s="611"/>
      <c r="S30" s="612"/>
      <c r="T30" s="612"/>
      <c r="U30" s="612"/>
      <c r="V30" s="612"/>
      <c r="W30" s="612"/>
      <c r="X30" s="612"/>
      <c r="Y30" s="612"/>
      <c r="Z30" s="612"/>
      <c r="AA30" s="612"/>
      <c r="AB30" s="612"/>
      <c r="AC30" s="612"/>
      <c r="AD30" s="612"/>
      <c r="AE30" s="322"/>
      <c r="AF30" s="322"/>
      <c r="AG30" s="613"/>
      <c r="AH30" s="613"/>
      <c r="AI30" s="613"/>
      <c r="AJ30" s="613"/>
      <c r="AK30" s="613"/>
      <c r="AL30" s="613"/>
      <c r="AM30" s="613"/>
      <c r="AN30" s="613"/>
      <c r="AO30" s="613"/>
      <c r="AP30" s="613"/>
      <c r="AQ30" s="613"/>
      <c r="AR30" s="613"/>
      <c r="AS30" s="613"/>
      <c r="AT30" s="614"/>
    </row>
    <row r="31" spans="2:46" x14ac:dyDescent="0.2">
      <c r="B31" s="321" t="s">
        <v>957</v>
      </c>
      <c r="C31" s="322"/>
      <c r="D31" s="323">
        <v>27095.686000000002</v>
      </c>
      <c r="E31" s="323">
        <v>0.153</v>
      </c>
      <c r="F31" s="323">
        <v>0</v>
      </c>
      <c r="G31" s="323">
        <v>0</v>
      </c>
      <c r="H31" s="323">
        <v>0</v>
      </c>
      <c r="I31" s="323">
        <v>2.5999999999999999E-2</v>
      </c>
      <c r="J31" s="323">
        <v>0</v>
      </c>
      <c r="K31" s="323">
        <v>0</v>
      </c>
      <c r="L31" s="323">
        <v>0</v>
      </c>
      <c r="M31" s="323">
        <v>22.009</v>
      </c>
      <c r="N31" s="323">
        <v>0</v>
      </c>
      <c r="O31" s="323">
        <v>0</v>
      </c>
      <c r="P31" s="323">
        <v>0</v>
      </c>
      <c r="Q31" s="325"/>
      <c r="R31" s="611"/>
      <c r="S31" s="612"/>
      <c r="T31" s="612"/>
      <c r="U31" s="612"/>
      <c r="V31" s="612"/>
      <c r="W31" s="612"/>
      <c r="X31" s="612"/>
      <c r="Y31" s="612"/>
      <c r="Z31" s="612"/>
      <c r="AA31" s="612"/>
      <c r="AB31" s="612"/>
      <c r="AC31" s="612"/>
      <c r="AD31" s="612"/>
      <c r="AE31" s="322"/>
      <c r="AF31" s="322"/>
      <c r="AG31" s="613"/>
      <c r="AH31" s="613"/>
      <c r="AI31" s="613"/>
      <c r="AJ31" s="613"/>
      <c r="AK31" s="613"/>
      <c r="AL31" s="613"/>
      <c r="AM31" s="613"/>
      <c r="AN31" s="613"/>
      <c r="AO31" s="613"/>
      <c r="AP31" s="613"/>
      <c r="AQ31" s="613"/>
      <c r="AR31" s="613"/>
      <c r="AS31" s="613"/>
      <c r="AT31" s="614"/>
    </row>
    <row r="32" spans="2:46" x14ac:dyDescent="0.2">
      <c r="B32" s="321" t="s">
        <v>958</v>
      </c>
      <c r="C32" s="322"/>
      <c r="D32" s="323">
        <v>27095.686000000002</v>
      </c>
      <c r="E32" s="323">
        <v>0.153</v>
      </c>
      <c r="F32" s="323">
        <v>0</v>
      </c>
      <c r="G32" s="323">
        <v>0</v>
      </c>
      <c r="H32" s="323">
        <v>0</v>
      </c>
      <c r="I32" s="323">
        <v>2.5999999999999999E-2</v>
      </c>
      <c r="J32" s="323">
        <v>0</v>
      </c>
      <c r="K32" s="323">
        <v>0</v>
      </c>
      <c r="L32" s="323">
        <v>0</v>
      </c>
      <c r="M32" s="323">
        <v>22.009</v>
      </c>
      <c r="N32" s="323">
        <v>0</v>
      </c>
      <c r="O32" s="323">
        <v>0</v>
      </c>
      <c r="P32" s="323">
        <v>0</v>
      </c>
      <c r="Q32" s="325"/>
      <c r="R32" s="611"/>
      <c r="S32" s="612"/>
      <c r="T32" s="612"/>
      <c r="U32" s="612"/>
      <c r="V32" s="612"/>
      <c r="W32" s="612"/>
      <c r="X32" s="612"/>
      <c r="Y32" s="612"/>
      <c r="Z32" s="612"/>
      <c r="AA32" s="612"/>
      <c r="AB32" s="612"/>
      <c r="AC32" s="612"/>
      <c r="AD32" s="612"/>
      <c r="AE32" s="322"/>
      <c r="AF32" s="322"/>
      <c r="AG32" s="613"/>
      <c r="AH32" s="613"/>
      <c r="AI32" s="613"/>
      <c r="AJ32" s="613"/>
      <c r="AK32" s="613"/>
      <c r="AL32" s="613"/>
      <c r="AM32" s="613"/>
      <c r="AN32" s="613"/>
      <c r="AO32" s="613"/>
      <c r="AP32" s="613"/>
      <c r="AQ32" s="613"/>
      <c r="AR32" s="613"/>
      <c r="AS32" s="613"/>
      <c r="AT32" s="614"/>
    </row>
    <row r="33" spans="2:46" x14ac:dyDescent="0.2">
      <c r="B33" s="321" t="s">
        <v>959</v>
      </c>
      <c r="C33" s="322"/>
      <c r="D33" s="323">
        <v>26938.074000000001</v>
      </c>
      <c r="E33" s="323">
        <v>0.14499999999999999</v>
      </c>
      <c r="F33" s="323">
        <v>0</v>
      </c>
      <c r="G33" s="323">
        <v>0</v>
      </c>
      <c r="H33" s="323">
        <v>0</v>
      </c>
      <c r="I33" s="323">
        <v>2.4E-2</v>
      </c>
      <c r="J33" s="323">
        <v>0</v>
      </c>
      <c r="K33" s="323">
        <v>0</v>
      </c>
      <c r="L33" s="323">
        <v>0</v>
      </c>
      <c r="M33" s="323">
        <v>4.41</v>
      </c>
      <c r="N33" s="323">
        <v>0</v>
      </c>
      <c r="O33" s="323">
        <v>0</v>
      </c>
      <c r="P33" s="323">
        <v>0</v>
      </c>
      <c r="Q33" s="325"/>
      <c r="R33" s="611"/>
      <c r="S33" s="612"/>
      <c r="T33" s="612"/>
      <c r="U33" s="612"/>
      <c r="V33" s="612"/>
      <c r="W33" s="612"/>
      <c r="X33" s="612"/>
      <c r="Y33" s="612"/>
      <c r="Z33" s="612"/>
      <c r="AA33" s="612"/>
      <c r="AB33" s="612"/>
      <c r="AC33" s="612"/>
      <c r="AD33" s="612"/>
      <c r="AE33" s="322"/>
      <c r="AF33" s="322"/>
      <c r="AG33" s="613"/>
      <c r="AH33" s="613"/>
      <c r="AI33" s="613"/>
      <c r="AJ33" s="613"/>
      <c r="AK33" s="613"/>
      <c r="AL33" s="613"/>
      <c r="AM33" s="613"/>
      <c r="AN33" s="613"/>
      <c r="AO33" s="613"/>
      <c r="AP33" s="613"/>
      <c r="AQ33" s="613"/>
      <c r="AR33" s="613"/>
      <c r="AS33" s="613"/>
      <c r="AT33" s="614"/>
    </row>
    <row r="34" spans="2:46" x14ac:dyDescent="0.2">
      <c r="B34" s="345"/>
      <c r="C34" s="325"/>
      <c r="D34" s="323"/>
      <c r="E34" s="323"/>
      <c r="F34" s="323"/>
      <c r="G34" s="323"/>
      <c r="H34" s="323"/>
      <c r="I34" s="323"/>
      <c r="J34" s="323"/>
      <c r="K34" s="323"/>
      <c r="L34" s="323"/>
      <c r="M34" s="323"/>
      <c r="N34" s="323"/>
      <c r="O34" s="323"/>
      <c r="P34" s="323"/>
      <c r="Q34" s="325"/>
      <c r="R34" s="326"/>
      <c r="S34" s="326"/>
      <c r="T34" s="326"/>
      <c r="U34" s="326"/>
      <c r="V34" s="326"/>
      <c r="W34" s="326"/>
      <c r="X34" s="326"/>
      <c r="Y34" s="326"/>
      <c r="Z34" s="326"/>
      <c r="AA34" s="326"/>
      <c r="AB34" s="326"/>
      <c r="AC34" s="326"/>
      <c r="AD34" s="326"/>
      <c r="AE34" s="322"/>
      <c r="AF34" s="322"/>
      <c r="AG34" s="327">
        <v>0</v>
      </c>
      <c r="AH34" s="327">
        <v>0</v>
      </c>
      <c r="AI34" s="327">
        <v>0</v>
      </c>
      <c r="AJ34" s="327">
        <v>0</v>
      </c>
      <c r="AK34" s="327">
        <v>0</v>
      </c>
      <c r="AL34" s="327">
        <v>0</v>
      </c>
      <c r="AM34" s="327">
        <v>0</v>
      </c>
      <c r="AN34" s="327">
        <v>0</v>
      </c>
      <c r="AO34" s="327">
        <v>0</v>
      </c>
      <c r="AP34" s="327">
        <v>0</v>
      </c>
      <c r="AQ34" s="327">
        <v>0</v>
      </c>
      <c r="AR34" s="327">
        <v>0</v>
      </c>
      <c r="AS34" s="327">
        <v>0</v>
      </c>
      <c r="AT34" s="327">
        <v>0</v>
      </c>
    </row>
    <row r="35" spans="2:46" x14ac:dyDescent="0.2">
      <c r="B35" s="345"/>
      <c r="C35" s="325"/>
      <c r="D35" s="323"/>
      <c r="E35" s="323"/>
      <c r="F35" s="323"/>
      <c r="G35" s="323"/>
      <c r="H35" s="323"/>
      <c r="I35" s="323"/>
      <c r="J35" s="323"/>
      <c r="K35" s="323"/>
      <c r="L35" s="323"/>
      <c r="M35" s="323"/>
      <c r="N35" s="323"/>
      <c r="O35" s="323"/>
      <c r="P35" s="323"/>
      <c r="Q35" s="325"/>
      <c r="R35" s="326"/>
      <c r="S35" s="326"/>
      <c r="T35" s="326"/>
      <c r="U35" s="326"/>
      <c r="V35" s="326"/>
      <c r="W35" s="326"/>
      <c r="X35" s="326"/>
      <c r="Y35" s="326"/>
      <c r="Z35" s="326"/>
      <c r="AA35" s="326"/>
      <c r="AB35" s="326"/>
      <c r="AC35" s="326"/>
      <c r="AD35" s="326"/>
      <c r="AE35" s="322"/>
      <c r="AF35" s="322"/>
      <c r="AG35" s="327">
        <v>0</v>
      </c>
      <c r="AH35" s="327">
        <v>0</v>
      </c>
      <c r="AI35" s="327">
        <v>0</v>
      </c>
      <c r="AJ35" s="327">
        <v>0</v>
      </c>
      <c r="AK35" s="327">
        <v>0</v>
      </c>
      <c r="AL35" s="327">
        <v>0</v>
      </c>
      <c r="AM35" s="327">
        <v>0</v>
      </c>
      <c r="AN35" s="327">
        <v>0</v>
      </c>
      <c r="AO35" s="327">
        <v>0</v>
      </c>
      <c r="AP35" s="327">
        <v>0</v>
      </c>
      <c r="AQ35" s="327">
        <v>0</v>
      </c>
      <c r="AR35" s="327">
        <v>0</v>
      </c>
      <c r="AS35" s="327">
        <v>0</v>
      </c>
      <c r="AT35" s="327">
        <v>0</v>
      </c>
    </row>
    <row r="36" spans="2:46" x14ac:dyDescent="0.2">
      <c r="B36" s="345"/>
      <c r="C36" s="325"/>
      <c r="D36" s="323"/>
      <c r="E36" s="323"/>
      <c r="F36" s="323"/>
      <c r="G36" s="323"/>
      <c r="H36" s="323"/>
      <c r="I36" s="323"/>
      <c r="J36" s="323"/>
      <c r="K36" s="323"/>
      <c r="L36" s="323"/>
      <c r="M36" s="323"/>
      <c r="N36" s="323"/>
      <c r="O36" s="323"/>
      <c r="P36" s="323"/>
      <c r="Q36" s="325"/>
      <c r="R36" s="326"/>
      <c r="S36" s="326"/>
      <c r="T36" s="326"/>
      <c r="U36" s="326"/>
      <c r="V36" s="326"/>
      <c r="W36" s="326"/>
      <c r="X36" s="326"/>
      <c r="Y36" s="326"/>
      <c r="Z36" s="326"/>
      <c r="AA36" s="326"/>
      <c r="AB36" s="326"/>
      <c r="AC36" s="326"/>
      <c r="AD36" s="326"/>
      <c r="AE36" s="322"/>
      <c r="AF36" s="322"/>
      <c r="AG36" s="327">
        <v>0</v>
      </c>
      <c r="AH36" s="327">
        <v>0</v>
      </c>
      <c r="AI36" s="327">
        <v>0</v>
      </c>
      <c r="AJ36" s="327">
        <v>0</v>
      </c>
      <c r="AK36" s="327">
        <v>0</v>
      </c>
      <c r="AL36" s="327">
        <v>0</v>
      </c>
      <c r="AM36" s="327">
        <v>0</v>
      </c>
      <c r="AN36" s="327">
        <v>0</v>
      </c>
      <c r="AO36" s="327">
        <v>0</v>
      </c>
      <c r="AP36" s="327">
        <v>0</v>
      </c>
      <c r="AQ36" s="327">
        <v>0</v>
      </c>
      <c r="AR36" s="327">
        <v>0</v>
      </c>
      <c r="AS36" s="327">
        <v>0</v>
      </c>
      <c r="AT36" s="327">
        <v>0</v>
      </c>
    </row>
    <row r="37" spans="2:46" x14ac:dyDescent="0.2">
      <c r="B37" s="345"/>
      <c r="C37" s="325"/>
      <c r="D37" s="323"/>
      <c r="E37" s="323"/>
      <c r="F37" s="323"/>
      <c r="G37" s="323"/>
      <c r="H37" s="323"/>
      <c r="I37" s="323"/>
      <c r="J37" s="323"/>
      <c r="K37" s="323"/>
      <c r="L37" s="323"/>
      <c r="M37" s="323"/>
      <c r="N37" s="323"/>
      <c r="O37" s="323"/>
      <c r="P37" s="323"/>
      <c r="Q37" s="325"/>
      <c r="R37" s="326"/>
      <c r="S37" s="326"/>
      <c r="T37" s="326"/>
      <c r="U37" s="326"/>
      <c r="V37" s="326"/>
      <c r="W37" s="326"/>
      <c r="X37" s="326"/>
      <c r="Y37" s="326"/>
      <c r="Z37" s="326"/>
      <c r="AA37" s="326"/>
      <c r="AB37" s="326"/>
      <c r="AC37" s="326"/>
      <c r="AD37" s="326"/>
      <c r="AE37" s="322"/>
      <c r="AF37" s="322"/>
      <c r="AG37" s="327">
        <v>0</v>
      </c>
      <c r="AH37" s="327">
        <v>0</v>
      </c>
      <c r="AI37" s="327">
        <v>0</v>
      </c>
      <c r="AJ37" s="327">
        <v>0</v>
      </c>
      <c r="AK37" s="327">
        <v>0</v>
      </c>
      <c r="AL37" s="327">
        <v>0</v>
      </c>
      <c r="AM37" s="327">
        <v>0</v>
      </c>
      <c r="AN37" s="327">
        <v>0</v>
      </c>
      <c r="AO37" s="327">
        <v>0</v>
      </c>
      <c r="AP37" s="327">
        <v>0</v>
      </c>
      <c r="AQ37" s="327">
        <v>0</v>
      </c>
      <c r="AR37" s="327">
        <v>0</v>
      </c>
      <c r="AS37" s="327">
        <v>0</v>
      </c>
      <c r="AT37" s="327">
        <v>0</v>
      </c>
    </row>
    <row r="38" spans="2:46" x14ac:dyDescent="0.2">
      <c r="B38" s="345"/>
      <c r="C38" s="325"/>
      <c r="D38" s="323"/>
      <c r="E38" s="323"/>
      <c r="F38" s="323"/>
      <c r="G38" s="323"/>
      <c r="H38" s="323"/>
      <c r="I38" s="323"/>
      <c r="J38" s="323"/>
      <c r="K38" s="323"/>
      <c r="L38" s="323"/>
      <c r="M38" s="323"/>
      <c r="N38" s="323"/>
      <c r="O38" s="323"/>
      <c r="P38" s="323"/>
      <c r="Q38" s="325"/>
      <c r="R38" s="326"/>
      <c r="S38" s="326"/>
      <c r="T38" s="326"/>
      <c r="U38" s="326"/>
      <c r="V38" s="326"/>
      <c r="W38" s="326"/>
      <c r="X38" s="326"/>
      <c r="Y38" s="326"/>
      <c r="Z38" s="326"/>
      <c r="AA38" s="326"/>
      <c r="AB38" s="326"/>
      <c r="AC38" s="326"/>
      <c r="AD38" s="326"/>
      <c r="AE38" s="322"/>
      <c r="AF38" s="322"/>
      <c r="AG38" s="327">
        <v>0</v>
      </c>
      <c r="AH38" s="327">
        <v>0</v>
      </c>
      <c r="AI38" s="327">
        <v>0</v>
      </c>
      <c r="AJ38" s="327">
        <v>0</v>
      </c>
      <c r="AK38" s="327">
        <v>0</v>
      </c>
      <c r="AL38" s="327">
        <v>0</v>
      </c>
      <c r="AM38" s="327">
        <v>0</v>
      </c>
      <c r="AN38" s="327">
        <v>0</v>
      </c>
      <c r="AO38" s="327">
        <v>0</v>
      </c>
      <c r="AP38" s="327">
        <v>0</v>
      </c>
      <c r="AQ38" s="327">
        <v>0</v>
      </c>
      <c r="AR38" s="327">
        <v>0</v>
      </c>
      <c r="AS38" s="327">
        <v>0</v>
      </c>
      <c r="AT38" s="327">
        <v>0</v>
      </c>
    </row>
    <row r="39" spans="2:46" x14ac:dyDescent="0.2">
      <c r="B39" s="345"/>
      <c r="C39" s="325"/>
      <c r="D39" s="323"/>
      <c r="E39" s="323"/>
      <c r="F39" s="323"/>
      <c r="G39" s="323"/>
      <c r="H39" s="323"/>
      <c r="I39" s="323"/>
      <c r="J39" s="323"/>
      <c r="K39" s="323"/>
      <c r="L39" s="323"/>
      <c r="M39" s="323"/>
      <c r="N39" s="323"/>
      <c r="O39" s="323"/>
      <c r="P39" s="323"/>
      <c r="Q39" s="325"/>
      <c r="R39" s="326"/>
      <c r="S39" s="326"/>
      <c r="T39" s="326"/>
      <c r="U39" s="326"/>
      <c r="V39" s="326"/>
      <c r="W39" s="326"/>
      <c r="X39" s="326"/>
      <c r="Y39" s="326"/>
      <c r="Z39" s="326"/>
      <c r="AA39" s="326"/>
      <c r="AB39" s="326"/>
      <c r="AC39" s="326"/>
      <c r="AD39" s="326"/>
      <c r="AE39" s="322"/>
      <c r="AF39" s="322"/>
      <c r="AG39" s="327">
        <v>0</v>
      </c>
      <c r="AH39" s="327">
        <v>0</v>
      </c>
      <c r="AI39" s="327">
        <v>0</v>
      </c>
      <c r="AJ39" s="327">
        <v>0</v>
      </c>
      <c r="AK39" s="327">
        <v>0</v>
      </c>
      <c r="AL39" s="327">
        <v>0</v>
      </c>
      <c r="AM39" s="327">
        <v>0</v>
      </c>
      <c r="AN39" s="327">
        <v>0</v>
      </c>
      <c r="AO39" s="327">
        <v>0</v>
      </c>
      <c r="AP39" s="327">
        <v>0</v>
      </c>
      <c r="AQ39" s="327">
        <v>0</v>
      </c>
      <c r="AR39" s="327">
        <v>0</v>
      </c>
      <c r="AS39" s="327">
        <v>0</v>
      </c>
      <c r="AT39" s="327">
        <v>0</v>
      </c>
    </row>
    <row r="40" spans="2:46" x14ac:dyDescent="0.2">
      <c r="B40" s="345"/>
      <c r="C40" s="325"/>
      <c r="D40" s="324"/>
      <c r="E40" s="323"/>
      <c r="F40" s="323"/>
      <c r="G40" s="323"/>
      <c r="H40" s="323"/>
      <c r="I40" s="323"/>
      <c r="J40" s="323"/>
      <c r="K40" s="323"/>
      <c r="L40" s="323"/>
      <c r="M40" s="328"/>
      <c r="N40" s="328"/>
      <c r="O40" s="328"/>
      <c r="P40" s="328"/>
      <c r="Q40" s="325"/>
      <c r="R40" s="326"/>
      <c r="S40" s="326"/>
      <c r="T40" s="326"/>
      <c r="U40" s="326"/>
      <c r="V40" s="326"/>
      <c r="W40" s="326"/>
      <c r="X40" s="326"/>
      <c r="Y40" s="326"/>
      <c r="Z40" s="326"/>
      <c r="AA40" s="326"/>
      <c r="AB40" s="326"/>
      <c r="AC40" s="326"/>
      <c r="AD40" s="326"/>
      <c r="AE40" s="322"/>
      <c r="AF40" s="322"/>
      <c r="AG40" s="327">
        <v>0</v>
      </c>
      <c r="AH40" s="327">
        <v>0</v>
      </c>
      <c r="AI40" s="327">
        <v>0</v>
      </c>
      <c r="AJ40" s="327">
        <v>0</v>
      </c>
      <c r="AK40" s="327">
        <v>0</v>
      </c>
      <c r="AL40" s="327">
        <v>0</v>
      </c>
      <c r="AM40" s="327">
        <v>0</v>
      </c>
      <c r="AN40" s="327">
        <v>0</v>
      </c>
      <c r="AO40" s="327">
        <v>0</v>
      </c>
      <c r="AP40" s="327">
        <v>0</v>
      </c>
      <c r="AQ40" s="327">
        <v>0</v>
      </c>
      <c r="AR40" s="327">
        <v>0</v>
      </c>
      <c r="AS40" s="327">
        <v>0</v>
      </c>
      <c r="AT40" s="327">
        <v>0</v>
      </c>
    </row>
    <row r="41" spans="2:46" x14ac:dyDescent="0.2">
      <c r="B41" s="345"/>
      <c r="C41" s="325"/>
      <c r="D41" s="324"/>
      <c r="E41" s="323"/>
      <c r="F41" s="323"/>
      <c r="G41" s="323"/>
      <c r="H41" s="323"/>
      <c r="I41" s="323"/>
      <c r="J41" s="323"/>
      <c r="K41" s="323"/>
      <c r="L41" s="323"/>
      <c r="M41" s="328"/>
      <c r="N41" s="328"/>
      <c r="O41" s="328"/>
      <c r="P41" s="328"/>
      <c r="Q41" s="325"/>
      <c r="R41" s="326"/>
      <c r="S41" s="326"/>
      <c r="T41" s="326"/>
      <c r="U41" s="326"/>
      <c r="V41" s="326"/>
      <c r="W41" s="326"/>
      <c r="X41" s="326"/>
      <c r="Y41" s="326"/>
      <c r="Z41" s="326"/>
      <c r="AA41" s="326"/>
      <c r="AB41" s="326"/>
      <c r="AC41" s="326"/>
      <c r="AD41" s="326"/>
      <c r="AE41" s="322"/>
      <c r="AF41" s="322"/>
      <c r="AG41" s="327">
        <v>0</v>
      </c>
      <c r="AH41" s="327">
        <v>0</v>
      </c>
      <c r="AI41" s="327">
        <v>0</v>
      </c>
      <c r="AJ41" s="327">
        <v>0</v>
      </c>
      <c r="AK41" s="327">
        <v>0</v>
      </c>
      <c r="AL41" s="327">
        <v>0</v>
      </c>
      <c r="AM41" s="327">
        <v>0</v>
      </c>
      <c r="AN41" s="327">
        <v>0</v>
      </c>
      <c r="AO41" s="327">
        <v>0</v>
      </c>
      <c r="AP41" s="327">
        <v>0</v>
      </c>
      <c r="AQ41" s="327">
        <v>0</v>
      </c>
      <c r="AR41" s="327">
        <v>0</v>
      </c>
      <c r="AS41" s="327">
        <v>0</v>
      </c>
      <c r="AT41" s="327">
        <v>0</v>
      </c>
    </row>
    <row r="42" spans="2:46" x14ac:dyDescent="0.2">
      <c r="B42" s="345"/>
      <c r="C42" s="325"/>
      <c r="D42" s="324"/>
      <c r="E42" s="323"/>
      <c r="F42" s="323"/>
      <c r="G42" s="323"/>
      <c r="H42" s="323"/>
      <c r="I42" s="323"/>
      <c r="J42" s="323"/>
      <c r="K42" s="323"/>
      <c r="L42" s="323"/>
      <c r="M42" s="328"/>
      <c r="N42" s="328"/>
      <c r="O42" s="328"/>
      <c r="P42" s="328"/>
      <c r="Q42" s="325"/>
      <c r="R42" s="326"/>
      <c r="S42" s="326"/>
      <c r="T42" s="326"/>
      <c r="U42" s="326"/>
      <c r="V42" s="326"/>
      <c r="W42" s="326"/>
      <c r="X42" s="326"/>
      <c r="Y42" s="326"/>
      <c r="Z42" s="326"/>
      <c r="AA42" s="326"/>
      <c r="AB42" s="326"/>
      <c r="AC42" s="326"/>
      <c r="AD42" s="326"/>
      <c r="AE42" s="322"/>
      <c r="AF42" s="322"/>
      <c r="AG42" s="327">
        <v>0</v>
      </c>
      <c r="AH42" s="327">
        <v>0</v>
      </c>
      <c r="AI42" s="327">
        <v>0</v>
      </c>
      <c r="AJ42" s="327">
        <v>0</v>
      </c>
      <c r="AK42" s="327">
        <v>0</v>
      </c>
      <c r="AL42" s="327">
        <v>0</v>
      </c>
      <c r="AM42" s="327">
        <v>0</v>
      </c>
      <c r="AN42" s="327">
        <v>0</v>
      </c>
      <c r="AO42" s="327">
        <v>0</v>
      </c>
      <c r="AP42" s="327">
        <v>0</v>
      </c>
      <c r="AQ42" s="327">
        <v>0</v>
      </c>
      <c r="AR42" s="327">
        <v>0</v>
      </c>
      <c r="AS42" s="327">
        <v>0</v>
      </c>
      <c r="AT42" s="327">
        <v>0</v>
      </c>
    </row>
    <row r="43" spans="2:46" x14ac:dyDescent="0.2">
      <c r="B43" s="345"/>
      <c r="C43" s="325"/>
      <c r="D43" s="324"/>
      <c r="E43" s="323"/>
      <c r="F43" s="323"/>
      <c r="G43" s="323"/>
      <c r="H43" s="323"/>
      <c r="I43" s="323"/>
      <c r="J43" s="323"/>
      <c r="K43" s="323"/>
      <c r="L43" s="323"/>
      <c r="M43" s="328"/>
      <c r="N43" s="328"/>
      <c r="O43" s="328"/>
      <c r="P43" s="328"/>
      <c r="Q43" s="325"/>
      <c r="R43" s="326"/>
      <c r="S43" s="326"/>
      <c r="T43" s="326"/>
      <c r="U43" s="326"/>
      <c r="V43" s="326"/>
      <c r="W43" s="326"/>
      <c r="X43" s="326"/>
      <c r="Y43" s="326"/>
      <c r="Z43" s="326"/>
      <c r="AA43" s="326"/>
      <c r="AB43" s="326"/>
      <c r="AC43" s="326"/>
      <c r="AD43" s="326"/>
      <c r="AE43" s="322"/>
      <c r="AF43" s="322"/>
      <c r="AG43" s="327">
        <v>0</v>
      </c>
      <c r="AH43" s="327">
        <v>0</v>
      </c>
      <c r="AI43" s="327">
        <v>0</v>
      </c>
      <c r="AJ43" s="327">
        <v>0</v>
      </c>
      <c r="AK43" s="327">
        <v>0</v>
      </c>
      <c r="AL43" s="327">
        <v>0</v>
      </c>
      <c r="AM43" s="327">
        <v>0</v>
      </c>
      <c r="AN43" s="327">
        <v>0</v>
      </c>
      <c r="AO43" s="327">
        <v>0</v>
      </c>
      <c r="AP43" s="327">
        <v>0</v>
      </c>
      <c r="AQ43" s="327">
        <v>0</v>
      </c>
      <c r="AR43" s="327">
        <v>0</v>
      </c>
      <c r="AS43" s="327">
        <v>0</v>
      </c>
      <c r="AT43" s="327">
        <v>0</v>
      </c>
    </row>
    <row r="44" spans="2:46" x14ac:dyDescent="0.2">
      <c r="B44" s="345"/>
      <c r="C44" s="325"/>
      <c r="D44" s="324"/>
      <c r="E44" s="323"/>
      <c r="F44" s="323"/>
      <c r="G44" s="323"/>
      <c r="H44" s="323"/>
      <c r="I44" s="323"/>
      <c r="J44" s="323"/>
      <c r="K44" s="323"/>
      <c r="L44" s="323"/>
      <c r="M44" s="328"/>
      <c r="N44" s="328"/>
      <c r="O44" s="328"/>
      <c r="P44" s="328"/>
      <c r="Q44" s="325"/>
      <c r="R44" s="326"/>
      <c r="S44" s="326"/>
      <c r="T44" s="326"/>
      <c r="U44" s="326"/>
      <c r="V44" s="326"/>
      <c r="W44" s="326"/>
      <c r="X44" s="326"/>
      <c r="Y44" s="326"/>
      <c r="Z44" s="326"/>
      <c r="AA44" s="326"/>
      <c r="AB44" s="326"/>
      <c r="AC44" s="326"/>
      <c r="AD44" s="326"/>
      <c r="AE44" s="322"/>
      <c r="AF44" s="322"/>
      <c r="AG44" s="327">
        <v>0</v>
      </c>
      <c r="AH44" s="327">
        <v>0</v>
      </c>
      <c r="AI44" s="327">
        <v>0</v>
      </c>
      <c r="AJ44" s="327">
        <v>0</v>
      </c>
      <c r="AK44" s="327">
        <v>0</v>
      </c>
      <c r="AL44" s="327">
        <v>0</v>
      </c>
      <c r="AM44" s="327">
        <v>0</v>
      </c>
      <c r="AN44" s="327">
        <v>0</v>
      </c>
      <c r="AO44" s="327">
        <v>0</v>
      </c>
      <c r="AP44" s="327">
        <v>0</v>
      </c>
      <c r="AQ44" s="327">
        <v>0</v>
      </c>
      <c r="AR44" s="327">
        <v>0</v>
      </c>
      <c r="AS44" s="327">
        <v>0</v>
      </c>
      <c r="AT44" s="327">
        <v>0</v>
      </c>
    </row>
    <row r="45" spans="2:46" x14ac:dyDescent="0.2">
      <c r="B45" s="345"/>
      <c r="C45" s="325"/>
      <c r="D45" s="324"/>
      <c r="E45" s="323"/>
      <c r="F45" s="323"/>
      <c r="G45" s="323"/>
      <c r="H45" s="323"/>
      <c r="I45" s="323"/>
      <c r="J45" s="323"/>
      <c r="K45" s="323"/>
      <c r="L45" s="323"/>
      <c r="M45" s="328"/>
      <c r="N45" s="328"/>
      <c r="O45" s="328"/>
      <c r="P45" s="328"/>
      <c r="Q45" s="325"/>
      <c r="R45" s="326"/>
      <c r="S45" s="326"/>
      <c r="T45" s="326"/>
      <c r="U45" s="326"/>
      <c r="V45" s="326"/>
      <c r="W45" s="326"/>
      <c r="X45" s="326"/>
      <c r="Y45" s="326"/>
      <c r="Z45" s="326"/>
      <c r="AA45" s="326"/>
      <c r="AB45" s="326"/>
      <c r="AC45" s="326"/>
      <c r="AD45" s="326"/>
      <c r="AE45" s="322"/>
      <c r="AF45" s="322"/>
      <c r="AG45" s="327">
        <v>0</v>
      </c>
      <c r="AH45" s="327">
        <v>0</v>
      </c>
      <c r="AI45" s="327">
        <v>0</v>
      </c>
      <c r="AJ45" s="327">
        <v>0</v>
      </c>
      <c r="AK45" s="327">
        <v>0</v>
      </c>
      <c r="AL45" s="327">
        <v>0</v>
      </c>
      <c r="AM45" s="327">
        <v>0</v>
      </c>
      <c r="AN45" s="327">
        <v>0</v>
      </c>
      <c r="AO45" s="327">
        <v>0</v>
      </c>
      <c r="AP45" s="327">
        <v>0</v>
      </c>
      <c r="AQ45" s="327">
        <v>0</v>
      </c>
      <c r="AR45" s="327">
        <v>0</v>
      </c>
      <c r="AS45" s="327">
        <v>0</v>
      </c>
      <c r="AT45" s="327">
        <v>0</v>
      </c>
    </row>
    <row r="46" spans="2:46" x14ac:dyDescent="0.2">
      <c r="B46" s="345"/>
      <c r="C46" s="325"/>
      <c r="D46" s="324"/>
      <c r="E46" s="323"/>
      <c r="F46" s="323"/>
      <c r="G46" s="323"/>
      <c r="H46" s="323"/>
      <c r="I46" s="323"/>
      <c r="J46" s="323"/>
      <c r="K46" s="323"/>
      <c r="L46" s="323"/>
      <c r="M46" s="328"/>
      <c r="N46" s="328"/>
      <c r="O46" s="328"/>
      <c r="P46" s="328"/>
      <c r="Q46" s="325"/>
      <c r="R46" s="326"/>
      <c r="S46" s="326"/>
      <c r="T46" s="326"/>
      <c r="U46" s="326"/>
      <c r="V46" s="326"/>
      <c r="W46" s="326"/>
      <c r="X46" s="326"/>
      <c r="Y46" s="326"/>
      <c r="Z46" s="326"/>
      <c r="AA46" s="326"/>
      <c r="AB46" s="326"/>
      <c r="AC46" s="326"/>
      <c r="AD46" s="326"/>
      <c r="AE46" s="322"/>
      <c r="AF46" s="322"/>
      <c r="AG46" s="327">
        <v>0</v>
      </c>
      <c r="AH46" s="327">
        <v>0</v>
      </c>
      <c r="AI46" s="327">
        <v>0</v>
      </c>
      <c r="AJ46" s="327">
        <v>0</v>
      </c>
      <c r="AK46" s="327">
        <v>0</v>
      </c>
      <c r="AL46" s="327">
        <v>0</v>
      </c>
      <c r="AM46" s="327">
        <v>0</v>
      </c>
      <c r="AN46" s="327">
        <v>0</v>
      </c>
      <c r="AO46" s="327">
        <v>0</v>
      </c>
      <c r="AP46" s="327">
        <v>0</v>
      </c>
      <c r="AQ46" s="327">
        <v>0</v>
      </c>
      <c r="AR46" s="327">
        <v>0</v>
      </c>
      <c r="AS46" s="327">
        <v>0</v>
      </c>
      <c r="AT46" s="327">
        <v>0</v>
      </c>
    </row>
    <row r="47" spans="2:46" x14ac:dyDescent="0.2">
      <c r="B47" s="345"/>
      <c r="C47" s="325"/>
      <c r="D47" s="324"/>
      <c r="E47" s="323"/>
      <c r="F47" s="323"/>
      <c r="G47" s="323"/>
      <c r="H47" s="323"/>
      <c r="I47" s="323"/>
      <c r="J47" s="323"/>
      <c r="K47" s="323"/>
      <c r="L47" s="323"/>
      <c r="M47" s="328"/>
      <c r="N47" s="328"/>
      <c r="O47" s="328"/>
      <c r="P47" s="328"/>
      <c r="Q47" s="325"/>
      <c r="R47" s="326"/>
      <c r="S47" s="326"/>
      <c r="T47" s="326"/>
      <c r="U47" s="326"/>
      <c r="V47" s="326"/>
      <c r="W47" s="326"/>
      <c r="X47" s="326"/>
      <c r="Y47" s="326"/>
      <c r="Z47" s="326"/>
      <c r="AA47" s="326"/>
      <c r="AB47" s="326"/>
      <c r="AC47" s="326"/>
      <c r="AD47" s="326"/>
      <c r="AE47" s="322"/>
      <c r="AF47" s="322"/>
      <c r="AG47" s="327">
        <v>0</v>
      </c>
      <c r="AH47" s="327">
        <v>0</v>
      </c>
      <c r="AI47" s="327">
        <v>0</v>
      </c>
      <c r="AJ47" s="327">
        <v>0</v>
      </c>
      <c r="AK47" s="327">
        <v>0</v>
      </c>
      <c r="AL47" s="327">
        <v>0</v>
      </c>
      <c r="AM47" s="327">
        <v>0</v>
      </c>
      <c r="AN47" s="327">
        <v>0</v>
      </c>
      <c r="AO47" s="327">
        <v>0</v>
      </c>
      <c r="AP47" s="327">
        <v>0</v>
      </c>
      <c r="AQ47" s="327">
        <v>0</v>
      </c>
      <c r="AR47" s="327">
        <v>0</v>
      </c>
      <c r="AS47" s="327">
        <v>0</v>
      </c>
      <c r="AT47" s="327">
        <v>0</v>
      </c>
    </row>
    <row r="48" spans="2:46" x14ac:dyDescent="0.2">
      <c r="B48" s="345"/>
      <c r="C48" s="325"/>
      <c r="D48" s="324"/>
      <c r="E48" s="323"/>
      <c r="F48" s="323"/>
      <c r="G48" s="323"/>
      <c r="H48" s="323"/>
      <c r="I48" s="323"/>
      <c r="J48" s="323"/>
      <c r="K48" s="323"/>
      <c r="L48" s="323"/>
      <c r="M48" s="328"/>
      <c r="N48" s="328"/>
      <c r="O48" s="328"/>
      <c r="P48" s="328"/>
      <c r="Q48" s="325"/>
      <c r="R48" s="326"/>
      <c r="S48" s="326"/>
      <c r="T48" s="326"/>
      <c r="U48" s="326"/>
      <c r="V48" s="326"/>
      <c r="W48" s="326"/>
      <c r="X48" s="326"/>
      <c r="Y48" s="326"/>
      <c r="Z48" s="326"/>
      <c r="AA48" s="326"/>
      <c r="AB48" s="326"/>
      <c r="AC48" s="326"/>
      <c r="AD48" s="326"/>
      <c r="AE48" s="322"/>
      <c r="AF48" s="322"/>
      <c r="AG48" s="327">
        <v>0</v>
      </c>
      <c r="AH48" s="327">
        <v>0</v>
      </c>
      <c r="AI48" s="327">
        <v>0</v>
      </c>
      <c r="AJ48" s="327">
        <v>0</v>
      </c>
      <c r="AK48" s="327">
        <v>0</v>
      </c>
      <c r="AL48" s="327">
        <v>0</v>
      </c>
      <c r="AM48" s="327">
        <v>0</v>
      </c>
      <c r="AN48" s="327">
        <v>0</v>
      </c>
      <c r="AO48" s="327">
        <v>0</v>
      </c>
      <c r="AP48" s="327">
        <v>0</v>
      </c>
      <c r="AQ48" s="327">
        <v>0</v>
      </c>
      <c r="AR48" s="327">
        <v>0</v>
      </c>
      <c r="AS48" s="327">
        <v>0</v>
      </c>
      <c r="AT48" s="327">
        <v>0</v>
      </c>
    </row>
    <row r="49" spans="2:46" x14ac:dyDescent="0.2">
      <c r="B49" s="345"/>
      <c r="C49" s="325"/>
      <c r="D49" s="324"/>
      <c r="E49" s="323"/>
      <c r="F49" s="323"/>
      <c r="G49" s="323"/>
      <c r="H49" s="323"/>
      <c r="I49" s="323"/>
      <c r="J49" s="323"/>
      <c r="K49" s="323"/>
      <c r="L49" s="323"/>
      <c r="M49" s="328"/>
      <c r="N49" s="328"/>
      <c r="O49" s="328"/>
      <c r="P49" s="328"/>
      <c r="Q49" s="325"/>
      <c r="R49" s="326"/>
      <c r="S49" s="326"/>
      <c r="T49" s="326"/>
      <c r="U49" s="326"/>
      <c r="V49" s="326"/>
      <c r="W49" s="326"/>
      <c r="X49" s="326"/>
      <c r="Y49" s="326"/>
      <c r="Z49" s="326"/>
      <c r="AA49" s="326"/>
      <c r="AB49" s="326"/>
      <c r="AC49" s="326"/>
      <c r="AD49" s="326"/>
      <c r="AE49" s="322"/>
      <c r="AF49" s="322"/>
      <c r="AG49" s="327">
        <v>0</v>
      </c>
      <c r="AH49" s="327">
        <v>0</v>
      </c>
      <c r="AI49" s="327">
        <v>0</v>
      </c>
      <c r="AJ49" s="327">
        <v>0</v>
      </c>
      <c r="AK49" s="327">
        <v>0</v>
      </c>
      <c r="AL49" s="327">
        <v>0</v>
      </c>
      <c r="AM49" s="327">
        <v>0</v>
      </c>
      <c r="AN49" s="327">
        <v>0</v>
      </c>
      <c r="AO49" s="327">
        <v>0</v>
      </c>
      <c r="AP49" s="327">
        <v>0</v>
      </c>
      <c r="AQ49" s="327">
        <v>0</v>
      </c>
      <c r="AR49" s="327">
        <v>0</v>
      </c>
      <c r="AS49" s="327">
        <v>0</v>
      </c>
      <c r="AT49" s="327">
        <v>0</v>
      </c>
    </row>
    <row r="50" spans="2:46" x14ac:dyDescent="0.2">
      <c r="B50" s="345"/>
      <c r="C50" s="325"/>
      <c r="D50" s="324"/>
      <c r="E50" s="323"/>
      <c r="F50" s="323"/>
      <c r="G50" s="323"/>
      <c r="H50" s="323"/>
      <c r="I50" s="323"/>
      <c r="J50" s="323"/>
      <c r="K50" s="323"/>
      <c r="L50" s="323"/>
      <c r="M50" s="328"/>
      <c r="N50" s="328"/>
      <c r="O50" s="328"/>
      <c r="P50" s="328"/>
      <c r="Q50" s="325"/>
      <c r="R50" s="326"/>
      <c r="S50" s="326"/>
      <c r="T50" s="326"/>
      <c r="U50" s="326"/>
      <c r="V50" s="326"/>
      <c r="W50" s="326"/>
      <c r="X50" s="326"/>
      <c r="Y50" s="326"/>
      <c r="Z50" s="326"/>
      <c r="AA50" s="326"/>
      <c r="AB50" s="326"/>
      <c r="AC50" s="326"/>
      <c r="AD50" s="326"/>
      <c r="AE50" s="322"/>
      <c r="AF50" s="322"/>
      <c r="AG50" s="327">
        <v>0</v>
      </c>
      <c r="AH50" s="327">
        <v>0</v>
      </c>
      <c r="AI50" s="327">
        <v>0</v>
      </c>
      <c r="AJ50" s="327">
        <v>0</v>
      </c>
      <c r="AK50" s="327">
        <v>0</v>
      </c>
      <c r="AL50" s="327">
        <v>0</v>
      </c>
      <c r="AM50" s="327">
        <v>0</v>
      </c>
      <c r="AN50" s="327">
        <v>0</v>
      </c>
      <c r="AO50" s="327">
        <v>0</v>
      </c>
      <c r="AP50" s="327">
        <v>0</v>
      </c>
      <c r="AQ50" s="327">
        <v>0</v>
      </c>
      <c r="AR50" s="327">
        <v>0</v>
      </c>
      <c r="AS50" s="327">
        <v>0</v>
      </c>
      <c r="AT50" s="327">
        <v>0</v>
      </c>
    </row>
    <row r="51" spans="2:46" x14ac:dyDescent="0.2">
      <c r="B51" s="345"/>
      <c r="C51" s="325"/>
      <c r="D51" s="324"/>
      <c r="E51" s="323"/>
      <c r="F51" s="323"/>
      <c r="G51" s="323"/>
      <c r="H51" s="323"/>
      <c r="I51" s="323"/>
      <c r="J51" s="323"/>
      <c r="K51" s="323"/>
      <c r="L51" s="323"/>
      <c r="M51" s="328"/>
      <c r="N51" s="328"/>
      <c r="O51" s="328"/>
      <c r="P51" s="328"/>
      <c r="Q51" s="325"/>
      <c r="R51" s="326"/>
      <c r="S51" s="326"/>
      <c r="T51" s="326"/>
      <c r="U51" s="326"/>
      <c r="V51" s="326"/>
      <c r="W51" s="326"/>
      <c r="X51" s="326"/>
      <c r="Y51" s="326"/>
      <c r="Z51" s="326"/>
      <c r="AA51" s="326"/>
      <c r="AB51" s="326"/>
      <c r="AC51" s="326"/>
      <c r="AD51" s="326"/>
      <c r="AE51" s="322"/>
      <c r="AF51" s="322"/>
      <c r="AG51" s="327">
        <v>0</v>
      </c>
      <c r="AH51" s="327">
        <v>0</v>
      </c>
      <c r="AI51" s="327">
        <v>0</v>
      </c>
      <c r="AJ51" s="327">
        <v>0</v>
      </c>
      <c r="AK51" s="327">
        <v>0</v>
      </c>
      <c r="AL51" s="327">
        <v>0</v>
      </c>
      <c r="AM51" s="327">
        <v>0</v>
      </c>
      <c r="AN51" s="327">
        <v>0</v>
      </c>
      <c r="AO51" s="327">
        <v>0</v>
      </c>
      <c r="AP51" s="327">
        <v>0</v>
      </c>
      <c r="AQ51" s="327">
        <v>0</v>
      </c>
      <c r="AR51" s="327">
        <v>0</v>
      </c>
      <c r="AS51" s="327">
        <v>0</v>
      </c>
      <c r="AT51" s="327">
        <v>0</v>
      </c>
    </row>
    <row r="52" spans="2:46" x14ac:dyDescent="0.2">
      <c r="B52" s="345"/>
      <c r="C52" s="325"/>
      <c r="D52" s="324"/>
      <c r="E52" s="323"/>
      <c r="F52" s="323"/>
      <c r="G52" s="323"/>
      <c r="H52" s="323"/>
      <c r="I52" s="323"/>
      <c r="J52" s="323"/>
      <c r="K52" s="323"/>
      <c r="L52" s="323"/>
      <c r="M52" s="328"/>
      <c r="N52" s="328"/>
      <c r="O52" s="328"/>
      <c r="P52" s="328"/>
      <c r="Q52" s="325"/>
      <c r="R52" s="326"/>
      <c r="S52" s="326"/>
      <c r="T52" s="326"/>
      <c r="U52" s="326"/>
      <c r="V52" s="326"/>
      <c r="W52" s="326"/>
      <c r="X52" s="326"/>
      <c r="Y52" s="326"/>
      <c r="Z52" s="326"/>
      <c r="AA52" s="326"/>
      <c r="AB52" s="326"/>
      <c r="AC52" s="326"/>
      <c r="AD52" s="326"/>
      <c r="AE52" s="322"/>
      <c r="AF52" s="322"/>
      <c r="AG52" s="327">
        <v>0</v>
      </c>
      <c r="AH52" s="327">
        <v>0</v>
      </c>
      <c r="AI52" s="327">
        <v>0</v>
      </c>
      <c r="AJ52" s="327">
        <v>0</v>
      </c>
      <c r="AK52" s="327">
        <v>0</v>
      </c>
      <c r="AL52" s="327">
        <v>0</v>
      </c>
      <c r="AM52" s="327">
        <v>0</v>
      </c>
      <c r="AN52" s="327">
        <v>0</v>
      </c>
      <c r="AO52" s="327">
        <v>0</v>
      </c>
      <c r="AP52" s="327">
        <v>0</v>
      </c>
      <c r="AQ52" s="327">
        <v>0</v>
      </c>
      <c r="AR52" s="327">
        <v>0</v>
      </c>
      <c r="AS52" s="327">
        <v>0</v>
      </c>
      <c r="AT52" s="327">
        <v>0</v>
      </c>
    </row>
    <row r="53" spans="2:46" x14ac:dyDescent="0.2">
      <c r="B53" s="345"/>
      <c r="C53" s="325"/>
      <c r="D53" s="324"/>
      <c r="E53" s="323"/>
      <c r="F53" s="323"/>
      <c r="G53" s="323"/>
      <c r="H53" s="323"/>
      <c r="I53" s="323"/>
      <c r="J53" s="323"/>
      <c r="K53" s="323"/>
      <c r="L53" s="323"/>
      <c r="M53" s="328"/>
      <c r="N53" s="328"/>
      <c r="O53" s="328"/>
      <c r="P53" s="328"/>
      <c r="Q53" s="325"/>
      <c r="R53" s="326"/>
      <c r="S53" s="326"/>
      <c r="T53" s="326"/>
      <c r="U53" s="326"/>
      <c r="V53" s="326"/>
      <c r="W53" s="326"/>
      <c r="X53" s="326"/>
      <c r="Y53" s="326"/>
      <c r="Z53" s="326"/>
      <c r="AA53" s="326"/>
      <c r="AB53" s="326"/>
      <c r="AC53" s="326"/>
      <c r="AD53" s="326"/>
      <c r="AE53" s="322"/>
      <c r="AF53" s="322"/>
      <c r="AG53" s="327">
        <v>0</v>
      </c>
      <c r="AH53" s="327">
        <v>0</v>
      </c>
      <c r="AI53" s="327">
        <v>0</v>
      </c>
      <c r="AJ53" s="327">
        <v>0</v>
      </c>
      <c r="AK53" s="327">
        <v>0</v>
      </c>
      <c r="AL53" s="327">
        <v>0</v>
      </c>
      <c r="AM53" s="327">
        <v>0</v>
      </c>
      <c r="AN53" s="327">
        <v>0</v>
      </c>
      <c r="AO53" s="327">
        <v>0</v>
      </c>
      <c r="AP53" s="327">
        <v>0</v>
      </c>
      <c r="AQ53" s="327">
        <v>0</v>
      </c>
      <c r="AR53" s="327">
        <v>0</v>
      </c>
      <c r="AS53" s="327">
        <v>0</v>
      </c>
      <c r="AT53" s="327">
        <v>0</v>
      </c>
    </row>
    <row r="54" spans="2:46" x14ac:dyDescent="0.2">
      <c r="B54" s="345"/>
      <c r="C54" s="325"/>
      <c r="D54" s="324"/>
      <c r="E54" s="323"/>
      <c r="F54" s="323"/>
      <c r="G54" s="323"/>
      <c r="H54" s="323"/>
      <c r="I54" s="323"/>
      <c r="J54" s="323"/>
      <c r="K54" s="323"/>
      <c r="L54" s="323"/>
      <c r="M54" s="328"/>
      <c r="N54" s="328"/>
      <c r="O54" s="328"/>
      <c r="P54" s="328"/>
      <c r="Q54" s="325"/>
      <c r="R54" s="326"/>
      <c r="S54" s="326"/>
      <c r="T54" s="326"/>
      <c r="U54" s="326"/>
      <c r="V54" s="326"/>
      <c r="W54" s="326"/>
      <c r="X54" s="326"/>
      <c r="Y54" s="326"/>
      <c r="Z54" s="326"/>
      <c r="AA54" s="326"/>
      <c r="AB54" s="326"/>
      <c r="AC54" s="326"/>
      <c r="AD54" s="326"/>
      <c r="AE54" s="322"/>
      <c r="AF54" s="322"/>
      <c r="AG54" s="327">
        <v>0</v>
      </c>
      <c r="AH54" s="327">
        <v>0</v>
      </c>
      <c r="AI54" s="327">
        <v>0</v>
      </c>
      <c r="AJ54" s="327">
        <v>0</v>
      </c>
      <c r="AK54" s="327">
        <v>0</v>
      </c>
      <c r="AL54" s="327">
        <v>0</v>
      </c>
      <c r="AM54" s="327">
        <v>0</v>
      </c>
      <c r="AN54" s="327">
        <v>0</v>
      </c>
      <c r="AO54" s="327">
        <v>0</v>
      </c>
      <c r="AP54" s="327">
        <v>0</v>
      </c>
      <c r="AQ54" s="327">
        <v>0</v>
      </c>
      <c r="AR54" s="327">
        <v>0</v>
      </c>
      <c r="AS54" s="327">
        <v>0</v>
      </c>
      <c r="AT54" s="327">
        <v>0</v>
      </c>
    </row>
    <row r="55" spans="2:46" x14ac:dyDescent="0.2">
      <c r="B55" s="345"/>
      <c r="C55" s="325"/>
      <c r="D55" s="324"/>
      <c r="E55" s="323"/>
      <c r="F55" s="323"/>
      <c r="G55" s="323"/>
      <c r="H55" s="323"/>
      <c r="I55" s="323"/>
      <c r="J55" s="323"/>
      <c r="K55" s="323"/>
      <c r="L55" s="323"/>
      <c r="M55" s="328"/>
      <c r="N55" s="328"/>
      <c r="O55" s="328"/>
      <c r="P55" s="328"/>
      <c r="Q55" s="325"/>
      <c r="R55" s="326"/>
      <c r="S55" s="326"/>
      <c r="T55" s="326"/>
      <c r="U55" s="326"/>
      <c r="V55" s="326"/>
      <c r="W55" s="326"/>
      <c r="X55" s="326"/>
      <c r="Y55" s="326"/>
      <c r="Z55" s="326"/>
      <c r="AA55" s="326"/>
      <c r="AB55" s="326"/>
      <c r="AC55" s="326"/>
      <c r="AD55" s="326"/>
      <c r="AE55" s="322"/>
      <c r="AF55" s="322"/>
      <c r="AG55" s="327">
        <v>0</v>
      </c>
      <c r="AH55" s="327">
        <v>0</v>
      </c>
      <c r="AI55" s="327">
        <v>0</v>
      </c>
      <c r="AJ55" s="327">
        <v>0</v>
      </c>
      <c r="AK55" s="327">
        <v>0</v>
      </c>
      <c r="AL55" s="327">
        <v>0</v>
      </c>
      <c r="AM55" s="327">
        <v>0</v>
      </c>
      <c r="AN55" s="327">
        <v>0</v>
      </c>
      <c r="AO55" s="327">
        <v>0</v>
      </c>
      <c r="AP55" s="327">
        <v>0</v>
      </c>
      <c r="AQ55" s="327">
        <v>0</v>
      </c>
      <c r="AR55" s="327">
        <v>0</v>
      </c>
      <c r="AS55" s="327">
        <v>0</v>
      </c>
      <c r="AT55" s="327">
        <v>0</v>
      </c>
    </row>
    <row r="56" spans="2:46" x14ac:dyDescent="0.2">
      <c r="B56" s="345"/>
      <c r="C56" s="325"/>
      <c r="D56" s="324"/>
      <c r="E56" s="323"/>
      <c r="F56" s="323"/>
      <c r="G56" s="323"/>
      <c r="H56" s="323"/>
      <c r="I56" s="323"/>
      <c r="J56" s="323"/>
      <c r="K56" s="323"/>
      <c r="L56" s="323"/>
      <c r="M56" s="328"/>
      <c r="N56" s="328"/>
      <c r="O56" s="328"/>
      <c r="P56" s="328"/>
      <c r="Q56" s="325"/>
      <c r="R56" s="326"/>
      <c r="S56" s="326"/>
      <c r="T56" s="326"/>
      <c r="U56" s="326"/>
      <c r="V56" s="326"/>
      <c r="W56" s="326"/>
      <c r="X56" s="326"/>
      <c r="Y56" s="326"/>
      <c r="Z56" s="326"/>
      <c r="AA56" s="326"/>
      <c r="AB56" s="326"/>
      <c r="AC56" s="326"/>
      <c r="AD56" s="326"/>
      <c r="AE56" s="322"/>
      <c r="AF56" s="322"/>
      <c r="AG56" s="327">
        <v>0</v>
      </c>
      <c r="AH56" s="327">
        <v>0</v>
      </c>
      <c r="AI56" s="327">
        <v>0</v>
      </c>
      <c r="AJ56" s="327">
        <v>0</v>
      </c>
      <c r="AK56" s="327">
        <v>0</v>
      </c>
      <c r="AL56" s="327">
        <v>0</v>
      </c>
      <c r="AM56" s="327">
        <v>0</v>
      </c>
      <c r="AN56" s="327">
        <v>0</v>
      </c>
      <c r="AO56" s="327">
        <v>0</v>
      </c>
      <c r="AP56" s="327">
        <v>0</v>
      </c>
      <c r="AQ56" s="327">
        <v>0</v>
      </c>
      <c r="AR56" s="327">
        <v>0</v>
      </c>
      <c r="AS56" s="327">
        <v>0</v>
      </c>
      <c r="AT56" s="327">
        <v>0</v>
      </c>
    </row>
    <row r="57" spans="2:46" x14ac:dyDescent="0.2">
      <c r="B57" s="345"/>
      <c r="C57" s="325"/>
      <c r="D57" s="324"/>
      <c r="E57" s="323"/>
      <c r="F57" s="323"/>
      <c r="G57" s="323"/>
      <c r="H57" s="323"/>
      <c r="I57" s="323"/>
      <c r="J57" s="323"/>
      <c r="K57" s="323"/>
      <c r="L57" s="323"/>
      <c r="M57" s="328"/>
      <c r="N57" s="328"/>
      <c r="O57" s="328"/>
      <c r="P57" s="328"/>
      <c r="Q57" s="325"/>
      <c r="R57" s="326"/>
      <c r="S57" s="326"/>
      <c r="T57" s="326"/>
      <c r="U57" s="326"/>
      <c r="V57" s="326"/>
      <c r="W57" s="326"/>
      <c r="X57" s="326"/>
      <c r="Y57" s="326"/>
      <c r="Z57" s="326"/>
      <c r="AA57" s="326"/>
      <c r="AB57" s="326"/>
      <c r="AC57" s="326"/>
      <c r="AD57" s="326"/>
      <c r="AE57" s="322"/>
      <c r="AF57" s="322"/>
      <c r="AG57" s="327">
        <v>0</v>
      </c>
      <c r="AH57" s="327">
        <v>0</v>
      </c>
      <c r="AI57" s="327">
        <v>0</v>
      </c>
      <c r="AJ57" s="327">
        <v>0</v>
      </c>
      <c r="AK57" s="327">
        <v>0</v>
      </c>
      <c r="AL57" s="327">
        <v>0</v>
      </c>
      <c r="AM57" s="327">
        <v>0</v>
      </c>
      <c r="AN57" s="327">
        <v>0</v>
      </c>
      <c r="AO57" s="327">
        <v>0</v>
      </c>
      <c r="AP57" s="327">
        <v>0</v>
      </c>
      <c r="AQ57" s="327">
        <v>0</v>
      </c>
      <c r="AR57" s="327">
        <v>0</v>
      </c>
      <c r="AS57" s="327">
        <v>0</v>
      </c>
      <c r="AT57" s="327">
        <v>0</v>
      </c>
    </row>
    <row r="58" spans="2:46" x14ac:dyDescent="0.2">
      <c r="B58" s="345"/>
      <c r="C58" s="325"/>
      <c r="D58" s="324"/>
      <c r="E58" s="323"/>
      <c r="F58" s="323"/>
      <c r="G58" s="323"/>
      <c r="H58" s="323"/>
      <c r="I58" s="323"/>
      <c r="J58" s="323"/>
      <c r="K58" s="323"/>
      <c r="L58" s="323"/>
      <c r="M58" s="328"/>
      <c r="N58" s="328"/>
      <c r="O58" s="328"/>
      <c r="P58" s="328"/>
      <c r="Q58" s="325"/>
      <c r="R58" s="326"/>
      <c r="S58" s="326"/>
      <c r="T58" s="326"/>
      <c r="U58" s="326"/>
      <c r="V58" s="326"/>
      <c r="W58" s="326"/>
      <c r="X58" s="326"/>
      <c r="Y58" s="326"/>
      <c r="Z58" s="326"/>
      <c r="AA58" s="326"/>
      <c r="AB58" s="326"/>
      <c r="AC58" s="326"/>
      <c r="AD58" s="326"/>
      <c r="AE58" s="322"/>
      <c r="AF58" s="322"/>
      <c r="AG58" s="327">
        <v>0</v>
      </c>
      <c r="AH58" s="327">
        <v>0</v>
      </c>
      <c r="AI58" s="327">
        <v>0</v>
      </c>
      <c r="AJ58" s="327">
        <v>0</v>
      </c>
      <c r="AK58" s="327">
        <v>0</v>
      </c>
      <c r="AL58" s="327">
        <v>0</v>
      </c>
      <c r="AM58" s="327">
        <v>0</v>
      </c>
      <c r="AN58" s="327">
        <v>0</v>
      </c>
      <c r="AO58" s="327">
        <v>0</v>
      </c>
      <c r="AP58" s="327">
        <v>0</v>
      </c>
      <c r="AQ58" s="327">
        <v>0</v>
      </c>
      <c r="AR58" s="327">
        <v>0</v>
      </c>
      <c r="AS58" s="327">
        <v>0</v>
      </c>
      <c r="AT58" s="327">
        <v>0</v>
      </c>
    </row>
    <row r="59" spans="2:46" x14ac:dyDescent="0.2">
      <c r="B59" s="345"/>
      <c r="C59" s="325"/>
      <c r="D59" s="324"/>
      <c r="E59" s="323"/>
      <c r="F59" s="323"/>
      <c r="G59" s="323"/>
      <c r="H59" s="323"/>
      <c r="I59" s="323"/>
      <c r="J59" s="323"/>
      <c r="K59" s="323"/>
      <c r="L59" s="323"/>
      <c r="M59" s="328"/>
      <c r="N59" s="328"/>
      <c r="O59" s="328"/>
      <c r="P59" s="328"/>
      <c r="Q59" s="325"/>
      <c r="R59" s="326"/>
      <c r="S59" s="326"/>
      <c r="T59" s="326"/>
      <c r="U59" s="326"/>
      <c r="V59" s="326"/>
      <c r="W59" s="326"/>
      <c r="X59" s="326"/>
      <c r="Y59" s="326"/>
      <c r="Z59" s="326"/>
      <c r="AA59" s="326"/>
      <c r="AB59" s="326"/>
      <c r="AC59" s="326"/>
      <c r="AD59" s="326"/>
      <c r="AE59" s="322"/>
      <c r="AF59" s="322"/>
      <c r="AG59" s="327">
        <v>0</v>
      </c>
      <c r="AH59" s="327">
        <v>0</v>
      </c>
      <c r="AI59" s="327">
        <v>0</v>
      </c>
      <c r="AJ59" s="327">
        <v>0</v>
      </c>
      <c r="AK59" s="327">
        <v>0</v>
      </c>
      <c r="AL59" s="327">
        <v>0</v>
      </c>
      <c r="AM59" s="327">
        <v>0</v>
      </c>
      <c r="AN59" s="327">
        <v>0</v>
      </c>
      <c r="AO59" s="327">
        <v>0</v>
      </c>
      <c r="AP59" s="327">
        <v>0</v>
      </c>
      <c r="AQ59" s="327">
        <v>0</v>
      </c>
      <c r="AR59" s="327">
        <v>0</v>
      </c>
      <c r="AS59" s="327">
        <v>0</v>
      </c>
      <c r="AT59" s="327">
        <v>0</v>
      </c>
    </row>
    <row r="60" spans="2:46" x14ac:dyDescent="0.2">
      <c r="B60" s="345"/>
      <c r="C60" s="325"/>
      <c r="D60" s="324"/>
      <c r="E60" s="323"/>
      <c r="F60" s="323"/>
      <c r="G60" s="323"/>
      <c r="H60" s="323"/>
      <c r="I60" s="323"/>
      <c r="J60" s="323"/>
      <c r="K60" s="323"/>
      <c r="L60" s="323"/>
      <c r="M60" s="328"/>
      <c r="N60" s="328"/>
      <c r="O60" s="328"/>
      <c r="P60" s="328"/>
      <c r="Q60" s="325"/>
      <c r="R60" s="326"/>
      <c r="S60" s="326"/>
      <c r="T60" s="326"/>
      <c r="U60" s="326"/>
      <c r="V60" s="326"/>
      <c r="W60" s="326"/>
      <c r="X60" s="326"/>
      <c r="Y60" s="326"/>
      <c r="Z60" s="326"/>
      <c r="AA60" s="326"/>
      <c r="AB60" s="326"/>
      <c r="AC60" s="326"/>
      <c r="AD60" s="326"/>
      <c r="AE60" s="322"/>
      <c r="AF60" s="322"/>
      <c r="AG60" s="327">
        <v>0</v>
      </c>
      <c r="AH60" s="327">
        <v>0</v>
      </c>
      <c r="AI60" s="327">
        <v>0</v>
      </c>
      <c r="AJ60" s="327">
        <v>0</v>
      </c>
      <c r="AK60" s="327">
        <v>0</v>
      </c>
      <c r="AL60" s="327">
        <v>0</v>
      </c>
      <c r="AM60" s="327">
        <v>0</v>
      </c>
      <c r="AN60" s="327">
        <v>0</v>
      </c>
      <c r="AO60" s="327">
        <v>0</v>
      </c>
      <c r="AP60" s="327">
        <v>0</v>
      </c>
      <c r="AQ60" s="327">
        <v>0</v>
      </c>
      <c r="AR60" s="327">
        <v>0</v>
      </c>
      <c r="AS60" s="327">
        <v>0</v>
      </c>
      <c r="AT60" s="327">
        <v>0</v>
      </c>
    </row>
    <row r="61" spans="2:46" x14ac:dyDescent="0.2">
      <c r="B61" s="345"/>
      <c r="C61" s="325"/>
      <c r="D61" s="324"/>
      <c r="E61" s="323"/>
      <c r="F61" s="323"/>
      <c r="G61" s="323"/>
      <c r="H61" s="323"/>
      <c r="I61" s="323"/>
      <c r="J61" s="323"/>
      <c r="K61" s="323"/>
      <c r="L61" s="323"/>
      <c r="M61" s="328"/>
      <c r="N61" s="328"/>
      <c r="O61" s="328"/>
      <c r="P61" s="328"/>
      <c r="Q61" s="325"/>
      <c r="R61" s="326"/>
      <c r="S61" s="326"/>
      <c r="T61" s="326"/>
      <c r="U61" s="326"/>
      <c r="V61" s="326"/>
      <c r="W61" s="326"/>
      <c r="X61" s="326"/>
      <c r="Y61" s="326"/>
      <c r="Z61" s="326"/>
      <c r="AA61" s="326"/>
      <c r="AB61" s="326"/>
      <c r="AC61" s="326"/>
      <c r="AD61" s="326"/>
      <c r="AE61" s="322"/>
      <c r="AF61" s="322"/>
      <c r="AG61" s="327">
        <v>0</v>
      </c>
      <c r="AH61" s="327">
        <v>0</v>
      </c>
      <c r="AI61" s="327">
        <v>0</v>
      </c>
      <c r="AJ61" s="327">
        <v>0</v>
      </c>
      <c r="AK61" s="327">
        <v>0</v>
      </c>
      <c r="AL61" s="327">
        <v>0</v>
      </c>
      <c r="AM61" s="327">
        <v>0</v>
      </c>
      <c r="AN61" s="327">
        <v>0</v>
      </c>
      <c r="AO61" s="327">
        <v>0</v>
      </c>
      <c r="AP61" s="327">
        <v>0</v>
      </c>
      <c r="AQ61" s="327">
        <v>0</v>
      </c>
      <c r="AR61" s="327">
        <v>0</v>
      </c>
      <c r="AS61" s="327">
        <v>0</v>
      </c>
      <c r="AT61" s="327">
        <v>0</v>
      </c>
    </row>
    <row r="62" spans="2:46" x14ac:dyDescent="0.2">
      <c r="B62" s="345"/>
      <c r="C62" s="325"/>
      <c r="D62" s="324"/>
      <c r="E62" s="323"/>
      <c r="F62" s="323"/>
      <c r="G62" s="323"/>
      <c r="H62" s="323"/>
      <c r="I62" s="323"/>
      <c r="J62" s="323"/>
      <c r="K62" s="323"/>
      <c r="L62" s="323"/>
      <c r="M62" s="328"/>
      <c r="N62" s="328"/>
      <c r="O62" s="328"/>
      <c r="P62" s="328"/>
      <c r="Q62" s="325"/>
      <c r="R62" s="326"/>
      <c r="S62" s="326"/>
      <c r="T62" s="326"/>
      <c r="U62" s="326"/>
      <c r="V62" s="326"/>
      <c r="W62" s="326"/>
      <c r="X62" s="326"/>
      <c r="Y62" s="326"/>
      <c r="Z62" s="326"/>
      <c r="AA62" s="326"/>
      <c r="AB62" s="326"/>
      <c r="AC62" s="326"/>
      <c r="AD62" s="326"/>
      <c r="AE62" s="322"/>
      <c r="AF62" s="322"/>
      <c r="AG62" s="327">
        <v>0</v>
      </c>
      <c r="AH62" s="327">
        <v>0</v>
      </c>
      <c r="AI62" s="327">
        <v>0</v>
      </c>
      <c r="AJ62" s="327">
        <v>0</v>
      </c>
      <c r="AK62" s="327">
        <v>0</v>
      </c>
      <c r="AL62" s="327">
        <v>0</v>
      </c>
      <c r="AM62" s="327">
        <v>0</v>
      </c>
      <c r="AN62" s="327">
        <v>0</v>
      </c>
      <c r="AO62" s="327">
        <v>0</v>
      </c>
      <c r="AP62" s="327">
        <v>0</v>
      </c>
      <c r="AQ62" s="327">
        <v>0</v>
      </c>
      <c r="AR62" s="327">
        <v>0</v>
      </c>
      <c r="AS62" s="327">
        <v>0</v>
      </c>
      <c r="AT62" s="327">
        <v>0</v>
      </c>
    </row>
    <row r="63" spans="2:46" x14ac:dyDescent="0.2">
      <c r="B63" s="345"/>
      <c r="C63" s="325"/>
      <c r="D63" s="324"/>
      <c r="E63" s="323"/>
      <c r="F63" s="323"/>
      <c r="G63" s="323"/>
      <c r="H63" s="323"/>
      <c r="I63" s="323"/>
      <c r="J63" s="323"/>
      <c r="K63" s="323"/>
      <c r="L63" s="323"/>
      <c r="M63" s="328"/>
      <c r="N63" s="328"/>
      <c r="O63" s="328"/>
      <c r="P63" s="328"/>
      <c r="Q63" s="325"/>
      <c r="R63" s="326"/>
      <c r="S63" s="326"/>
      <c r="T63" s="326"/>
      <c r="U63" s="326"/>
      <c r="V63" s="326"/>
      <c r="W63" s="326"/>
      <c r="X63" s="326"/>
      <c r="Y63" s="326"/>
      <c r="Z63" s="326"/>
      <c r="AA63" s="326"/>
      <c r="AB63" s="326"/>
      <c r="AC63" s="326"/>
      <c r="AD63" s="326"/>
      <c r="AE63" s="322"/>
      <c r="AF63" s="322"/>
      <c r="AG63" s="327">
        <v>0</v>
      </c>
      <c r="AH63" s="327">
        <v>0</v>
      </c>
      <c r="AI63" s="327">
        <v>0</v>
      </c>
      <c r="AJ63" s="327">
        <v>0</v>
      </c>
      <c r="AK63" s="327">
        <v>0</v>
      </c>
      <c r="AL63" s="327">
        <v>0</v>
      </c>
      <c r="AM63" s="327">
        <v>0</v>
      </c>
      <c r="AN63" s="327">
        <v>0</v>
      </c>
      <c r="AO63" s="327">
        <v>0</v>
      </c>
      <c r="AP63" s="327">
        <v>0</v>
      </c>
      <c r="AQ63" s="327">
        <v>0</v>
      </c>
      <c r="AR63" s="327">
        <v>0</v>
      </c>
      <c r="AS63" s="327">
        <v>0</v>
      </c>
      <c r="AT63" s="327">
        <v>0</v>
      </c>
    </row>
    <row r="64" spans="2:46" x14ac:dyDescent="0.2">
      <c r="B64" s="345"/>
      <c r="C64" s="325"/>
      <c r="D64" s="324"/>
      <c r="E64" s="323"/>
      <c r="F64" s="323"/>
      <c r="G64" s="323"/>
      <c r="H64" s="323"/>
      <c r="I64" s="323"/>
      <c r="J64" s="323"/>
      <c r="K64" s="323"/>
      <c r="L64" s="323"/>
      <c r="M64" s="328"/>
      <c r="N64" s="328"/>
      <c r="O64" s="328"/>
      <c r="P64" s="328"/>
      <c r="Q64" s="325"/>
      <c r="R64" s="326"/>
      <c r="S64" s="326"/>
      <c r="T64" s="326"/>
      <c r="U64" s="326"/>
      <c r="V64" s="326"/>
      <c r="W64" s="326"/>
      <c r="X64" s="326"/>
      <c r="Y64" s="326"/>
      <c r="Z64" s="326"/>
      <c r="AA64" s="326"/>
      <c r="AB64" s="326"/>
      <c r="AC64" s="326"/>
      <c r="AD64" s="326"/>
      <c r="AE64" s="322"/>
      <c r="AF64" s="322"/>
      <c r="AG64" s="327">
        <v>0</v>
      </c>
      <c r="AH64" s="327">
        <v>0</v>
      </c>
      <c r="AI64" s="327">
        <v>0</v>
      </c>
      <c r="AJ64" s="327">
        <v>0</v>
      </c>
      <c r="AK64" s="327">
        <v>0</v>
      </c>
      <c r="AL64" s="327">
        <v>0</v>
      </c>
      <c r="AM64" s="327">
        <v>0</v>
      </c>
      <c r="AN64" s="327">
        <v>0</v>
      </c>
      <c r="AO64" s="327">
        <v>0</v>
      </c>
      <c r="AP64" s="327">
        <v>0</v>
      </c>
      <c r="AQ64" s="327">
        <v>0</v>
      </c>
      <c r="AR64" s="327">
        <v>0</v>
      </c>
      <c r="AS64" s="327">
        <v>0</v>
      </c>
      <c r="AT64" s="327">
        <v>0</v>
      </c>
    </row>
    <row r="65" spans="2:46" x14ac:dyDescent="0.2">
      <c r="B65" s="345"/>
      <c r="C65" s="325"/>
      <c r="D65" s="324"/>
      <c r="E65" s="323"/>
      <c r="F65" s="323"/>
      <c r="G65" s="323"/>
      <c r="H65" s="323"/>
      <c r="I65" s="323"/>
      <c r="J65" s="323"/>
      <c r="K65" s="323"/>
      <c r="L65" s="323"/>
      <c r="M65" s="328"/>
      <c r="N65" s="328"/>
      <c r="O65" s="328"/>
      <c r="P65" s="328"/>
      <c r="Q65" s="325"/>
      <c r="R65" s="326"/>
      <c r="S65" s="326"/>
      <c r="T65" s="326"/>
      <c r="U65" s="326"/>
      <c r="V65" s="326"/>
      <c r="W65" s="326"/>
      <c r="X65" s="326"/>
      <c r="Y65" s="326"/>
      <c r="Z65" s="326"/>
      <c r="AA65" s="326"/>
      <c r="AB65" s="326"/>
      <c r="AC65" s="326"/>
      <c r="AD65" s="326"/>
      <c r="AE65" s="322"/>
      <c r="AF65" s="322"/>
      <c r="AG65" s="327">
        <v>0</v>
      </c>
      <c r="AH65" s="327">
        <v>0</v>
      </c>
      <c r="AI65" s="327">
        <v>0</v>
      </c>
      <c r="AJ65" s="327">
        <v>0</v>
      </c>
      <c r="AK65" s="327">
        <v>0</v>
      </c>
      <c r="AL65" s="327">
        <v>0</v>
      </c>
      <c r="AM65" s="327">
        <v>0</v>
      </c>
      <c r="AN65" s="327">
        <v>0</v>
      </c>
      <c r="AO65" s="327">
        <v>0</v>
      </c>
      <c r="AP65" s="327">
        <v>0</v>
      </c>
      <c r="AQ65" s="327">
        <v>0</v>
      </c>
      <c r="AR65" s="327">
        <v>0</v>
      </c>
      <c r="AS65" s="327">
        <v>0</v>
      </c>
      <c r="AT65" s="327">
        <v>0</v>
      </c>
    </row>
    <row r="66" spans="2:46" x14ac:dyDescent="0.2">
      <c r="B66" s="345"/>
      <c r="C66" s="325"/>
      <c r="D66" s="324"/>
      <c r="E66" s="323"/>
      <c r="F66" s="323"/>
      <c r="G66" s="323"/>
      <c r="H66" s="323"/>
      <c r="I66" s="323"/>
      <c r="J66" s="323"/>
      <c r="K66" s="323"/>
      <c r="L66" s="323"/>
      <c r="M66" s="328"/>
      <c r="N66" s="328"/>
      <c r="O66" s="328"/>
      <c r="P66" s="328"/>
      <c r="Q66" s="325"/>
      <c r="R66" s="326"/>
      <c r="S66" s="326"/>
      <c r="T66" s="326"/>
      <c r="U66" s="326"/>
      <c r="V66" s="326"/>
      <c r="W66" s="326"/>
      <c r="X66" s="326"/>
      <c r="Y66" s="326"/>
      <c r="Z66" s="326"/>
      <c r="AA66" s="326"/>
      <c r="AB66" s="326"/>
      <c r="AC66" s="326"/>
      <c r="AD66" s="326"/>
      <c r="AE66" s="322"/>
      <c r="AF66" s="322"/>
      <c r="AG66" s="327">
        <v>0</v>
      </c>
      <c r="AH66" s="327">
        <v>0</v>
      </c>
      <c r="AI66" s="327">
        <v>0</v>
      </c>
      <c r="AJ66" s="327">
        <v>0</v>
      </c>
      <c r="AK66" s="327">
        <v>0</v>
      </c>
      <c r="AL66" s="327">
        <v>0</v>
      </c>
      <c r="AM66" s="327">
        <v>0</v>
      </c>
      <c r="AN66" s="327">
        <v>0</v>
      </c>
      <c r="AO66" s="327">
        <v>0</v>
      </c>
      <c r="AP66" s="327">
        <v>0</v>
      </c>
      <c r="AQ66" s="327">
        <v>0</v>
      </c>
      <c r="AR66" s="327">
        <v>0</v>
      </c>
      <c r="AS66" s="327">
        <v>0</v>
      </c>
      <c r="AT66" s="327">
        <v>0</v>
      </c>
    </row>
    <row r="67" spans="2:46" ht="13.5" thickBot="1" x14ac:dyDescent="0.25">
      <c r="B67" s="329"/>
      <c r="C67" s="322"/>
      <c r="Q67" s="322"/>
      <c r="R67" s="330">
        <v>317762.19071998046</v>
      </c>
      <c r="S67" s="331">
        <v>2887887819</v>
      </c>
      <c r="T67" s="331">
        <v>659574</v>
      </c>
      <c r="U67" s="331">
        <v>500805</v>
      </c>
      <c r="V67" s="331">
        <v>918781</v>
      </c>
      <c r="W67" s="331">
        <v>1244810139</v>
      </c>
      <c r="X67" s="331">
        <v>744738</v>
      </c>
      <c r="Y67" s="331">
        <v>0</v>
      </c>
      <c r="Z67" s="331">
        <v>0</v>
      </c>
      <c r="AA67" s="331">
        <v>812248</v>
      </c>
      <c r="AB67" s="331">
        <v>0</v>
      </c>
      <c r="AC67" s="331">
        <v>0</v>
      </c>
      <c r="AD67" s="332">
        <v>0</v>
      </c>
      <c r="AE67" s="333"/>
      <c r="AF67" s="333"/>
      <c r="AG67" s="330">
        <v>13039555.322097044</v>
      </c>
      <c r="AH67" s="331">
        <v>153886129.65367001</v>
      </c>
      <c r="AI67" s="331">
        <v>57349.959300000002</v>
      </c>
      <c r="AJ67" s="331">
        <v>68640.333299999998</v>
      </c>
      <c r="AK67" s="331">
        <v>79888.007949999999</v>
      </c>
      <c r="AL67" s="331">
        <v>8832823.038759999</v>
      </c>
      <c r="AM67" s="331">
        <v>30638.521319999996</v>
      </c>
      <c r="AN67" s="331">
        <v>0</v>
      </c>
      <c r="AO67" s="331">
        <v>0</v>
      </c>
      <c r="AP67" s="331">
        <v>69030903.397999987</v>
      </c>
      <c r="AQ67" s="331">
        <v>0</v>
      </c>
      <c r="AR67" s="331">
        <v>0</v>
      </c>
      <c r="AS67" s="331">
        <v>0</v>
      </c>
      <c r="AT67" s="331">
        <v>245025928.23439705</v>
      </c>
    </row>
    <row r="68" spans="2:46" ht="13.5" thickTop="1" x14ac:dyDescent="0.2">
      <c r="B68" s="320"/>
    </row>
    <row r="69" spans="2:46" x14ac:dyDescent="0.2">
      <c r="B69" s="320"/>
    </row>
    <row r="70" spans="2:46" x14ac:dyDescent="0.2">
      <c r="B70" s="320"/>
    </row>
    <row r="71" spans="2:46" x14ac:dyDescent="0.2">
      <c r="B71" s="320"/>
    </row>
    <row r="72" spans="2:46" x14ac:dyDescent="0.2">
      <c r="B72" s="320"/>
    </row>
    <row r="73" spans="2:46" x14ac:dyDescent="0.2">
      <c r="B73" s="320"/>
    </row>
    <row r="74" spans="2:46" x14ac:dyDescent="0.2">
      <c r="B74" s="320"/>
    </row>
    <row r="75" spans="2:46" x14ac:dyDescent="0.2">
      <c r="B75" s="320"/>
    </row>
    <row r="76" spans="2:46" x14ac:dyDescent="0.2">
      <c r="B76" s="320"/>
    </row>
    <row r="77" spans="2:46" x14ac:dyDescent="0.2">
      <c r="B77" s="320"/>
    </row>
    <row r="78" spans="2:46" x14ac:dyDescent="0.2">
      <c r="B78" s="320"/>
    </row>
    <row r="79" spans="2:46" x14ac:dyDescent="0.2">
      <c r="B79" s="320"/>
    </row>
    <row r="80" spans="2:46" x14ac:dyDescent="0.2">
      <c r="B80" s="320"/>
    </row>
    <row r="81" spans="2:2" x14ac:dyDescent="0.2">
      <c r="B81" s="320"/>
    </row>
    <row r="82" spans="2:2" x14ac:dyDescent="0.2">
      <c r="B82" s="320"/>
    </row>
    <row r="83" spans="2:2" x14ac:dyDescent="0.2">
      <c r="B83" s="320"/>
    </row>
    <row r="84" spans="2:2" x14ac:dyDescent="0.2">
      <c r="B84" s="320"/>
    </row>
    <row r="85" spans="2:2" x14ac:dyDescent="0.2">
      <c r="B85" s="320"/>
    </row>
    <row r="86" spans="2:2" x14ac:dyDescent="0.2">
      <c r="B86" s="320"/>
    </row>
    <row r="87" spans="2:2" x14ac:dyDescent="0.2">
      <c r="B87" s="320"/>
    </row>
    <row r="88" spans="2:2" x14ac:dyDescent="0.2">
      <c r="B88" s="320"/>
    </row>
    <row r="89" spans="2:2" x14ac:dyDescent="0.2">
      <c r="B89" s="320"/>
    </row>
    <row r="90" spans="2:2" x14ac:dyDescent="0.2">
      <c r="B90" s="320"/>
    </row>
    <row r="91" spans="2:2" x14ac:dyDescent="0.2">
      <c r="B91" s="320"/>
    </row>
    <row r="92" spans="2:2" x14ac:dyDescent="0.2">
      <c r="B92" s="320"/>
    </row>
    <row r="93" spans="2:2" x14ac:dyDescent="0.2">
      <c r="B93" s="320"/>
    </row>
    <row r="94" spans="2:2" x14ac:dyDescent="0.2">
      <c r="B94" s="320"/>
    </row>
    <row r="95" spans="2:2" x14ac:dyDescent="0.2">
      <c r="B95" s="320"/>
    </row>
    <row r="96" spans="2:2" x14ac:dyDescent="0.2">
      <c r="B96" s="320"/>
    </row>
    <row r="97" spans="2:2" x14ac:dyDescent="0.2">
      <c r="B97" s="320"/>
    </row>
    <row r="98" spans="2:2" x14ac:dyDescent="0.2">
      <c r="B98" s="320"/>
    </row>
    <row r="99" spans="2:2" x14ac:dyDescent="0.2">
      <c r="B99" s="320"/>
    </row>
    <row r="100" spans="2:2" x14ac:dyDescent="0.2">
      <c r="B100" s="320"/>
    </row>
    <row r="101" spans="2:2" x14ac:dyDescent="0.2">
      <c r="B101" s="320"/>
    </row>
    <row r="102" spans="2:2" x14ac:dyDescent="0.2">
      <c r="B102" s="320"/>
    </row>
    <row r="103" spans="2:2" x14ac:dyDescent="0.2">
      <c r="B103" s="320"/>
    </row>
    <row r="104" spans="2:2" x14ac:dyDescent="0.2">
      <c r="B104" s="320"/>
    </row>
    <row r="105" spans="2:2" x14ac:dyDescent="0.2">
      <c r="B105" s="320"/>
    </row>
    <row r="106" spans="2:2" x14ac:dyDescent="0.2">
      <c r="B106" s="320"/>
    </row>
  </sheetData>
  <mergeCells count="1">
    <mergeCell ref="B4:H4"/>
  </mergeCells>
  <printOptions horizontalCentered="1"/>
  <pageMargins left="0.75" right="0.75" top="1" bottom="1" header="0.5" footer="0.5"/>
  <pageSetup paperSize="9" scale="26" orientation="landscape" r:id="rId1"/>
  <headerFooter alignWithMargins="0">
    <oddFooter>&amp;L&amp;D&amp;C&amp;A&amp;RPage &amp;P of &amp;N</oddFooter>
  </headerFooter>
  <colBreaks count="1" manualBreakCount="1">
    <brk id="2"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autoPageBreaks="0" fitToPage="1"/>
  </sheetPr>
  <dimension ref="B1:AT106"/>
  <sheetViews>
    <sheetView showGridLines="0" view="pageBreakPreview" zoomScale="85" zoomScaleNormal="100" zoomScaleSheetLayoutView="85" workbookViewId="0">
      <selection activeCell="V32" sqref="V32"/>
    </sheetView>
  </sheetViews>
  <sheetFormatPr defaultRowHeight="12.75" x14ac:dyDescent="0.2"/>
  <cols>
    <col min="1" max="1" width="16.140625" style="318" customWidth="1"/>
    <col min="2" max="2" width="52.28515625" style="318" customWidth="1"/>
    <col min="3" max="3" width="1.85546875" style="318" customWidth="1"/>
    <col min="4" max="16" width="10.7109375" style="318" customWidth="1"/>
    <col min="17" max="17" width="1.85546875" style="318" customWidth="1"/>
    <col min="18" max="18" width="10.7109375" style="318" customWidth="1"/>
    <col min="19" max="19" width="16.7109375" style="318" bestFit="1" customWidth="1"/>
    <col min="20" max="22" width="10.7109375" style="318" customWidth="1"/>
    <col min="23" max="23" width="16.7109375" style="318" bestFit="1" customWidth="1"/>
    <col min="24" max="30" width="10.7109375" style="318" customWidth="1"/>
    <col min="31" max="32" width="1.85546875" style="318" customWidth="1"/>
    <col min="33" max="33" width="10.7109375" style="318" customWidth="1"/>
    <col min="34" max="34" width="13.7109375" style="318" bestFit="1" customWidth="1"/>
    <col min="35" max="45" width="10.7109375" style="318" customWidth="1"/>
    <col min="46" max="46" width="13.7109375" style="318" bestFit="1" customWidth="1"/>
    <col min="47" max="16384" width="9.140625" style="318"/>
  </cols>
  <sheetData>
    <row r="1" spans="2:46" ht="20.25" x14ac:dyDescent="0.3">
      <c r="B1" s="302" t="s">
        <v>474</v>
      </c>
    </row>
    <row r="2" spans="2:46" ht="20.25" x14ac:dyDescent="0.3">
      <c r="B2" s="302" t="s">
        <v>396</v>
      </c>
    </row>
    <row r="3" spans="2:46" ht="20.25" x14ac:dyDescent="0.3">
      <c r="B3" s="304">
        <f>Cover!E26</f>
        <v>2014</v>
      </c>
    </row>
    <row r="4" spans="2:46" ht="57.75" customHeight="1" x14ac:dyDescent="0.2">
      <c r="B4" s="842" t="s">
        <v>728</v>
      </c>
      <c r="C4" s="843"/>
      <c r="D4" s="843"/>
      <c r="E4" s="843"/>
      <c r="F4" s="843"/>
      <c r="G4" s="843"/>
      <c r="H4" s="844"/>
    </row>
    <row r="5" spans="2:46" ht="13.5" thickBot="1" x14ac:dyDescent="0.25">
      <c r="C5" s="322"/>
      <c r="D5" s="319" t="s">
        <v>397</v>
      </c>
      <c r="Q5" s="322"/>
      <c r="R5" s="319" t="s">
        <v>354</v>
      </c>
      <c r="AE5" s="322"/>
      <c r="AF5" s="322"/>
      <c r="AG5" s="319" t="s">
        <v>355</v>
      </c>
    </row>
    <row r="6" spans="2:46" ht="25.5" x14ac:dyDescent="0.2">
      <c r="B6" s="337" t="s">
        <v>423</v>
      </c>
      <c r="C6" s="338"/>
      <c r="D6" s="339" t="s">
        <v>356</v>
      </c>
      <c r="E6" s="340" t="s">
        <v>357</v>
      </c>
      <c r="F6" s="340" t="s">
        <v>358</v>
      </c>
      <c r="G6" s="340" t="s">
        <v>359</v>
      </c>
      <c r="H6" s="340" t="s">
        <v>360</v>
      </c>
      <c r="I6" s="340" t="s">
        <v>361</v>
      </c>
      <c r="J6" s="340" t="s">
        <v>362</v>
      </c>
      <c r="K6" s="340" t="s">
        <v>363</v>
      </c>
      <c r="L6" s="340" t="s">
        <v>364</v>
      </c>
      <c r="M6" s="340" t="s">
        <v>365</v>
      </c>
      <c r="N6" s="340" t="s">
        <v>366</v>
      </c>
      <c r="O6" s="340" t="s">
        <v>367</v>
      </c>
      <c r="P6" s="341" t="s">
        <v>368</v>
      </c>
      <c r="Q6" s="338"/>
      <c r="R6" s="339" t="s">
        <v>369</v>
      </c>
      <c r="S6" s="340" t="s">
        <v>370</v>
      </c>
      <c r="T6" s="340" t="s">
        <v>371</v>
      </c>
      <c r="U6" s="340" t="s">
        <v>372</v>
      </c>
      <c r="V6" s="340" t="s">
        <v>373</v>
      </c>
      <c r="W6" s="340" t="s">
        <v>374</v>
      </c>
      <c r="X6" s="340" t="s">
        <v>375</v>
      </c>
      <c r="Y6" s="340" t="s">
        <v>376</v>
      </c>
      <c r="Z6" s="340" t="s">
        <v>377</v>
      </c>
      <c r="AA6" s="340" t="s">
        <v>378</v>
      </c>
      <c r="AB6" s="340" t="s">
        <v>379</v>
      </c>
      <c r="AC6" s="340" t="s">
        <v>380</v>
      </c>
      <c r="AD6" s="341" t="s">
        <v>381</v>
      </c>
      <c r="AE6" s="338"/>
      <c r="AF6" s="338"/>
      <c r="AG6" s="342" t="s">
        <v>382</v>
      </c>
      <c r="AH6" s="343" t="s">
        <v>383</v>
      </c>
      <c r="AI6" s="343" t="s">
        <v>384</v>
      </c>
      <c r="AJ6" s="343" t="s">
        <v>385</v>
      </c>
      <c r="AK6" s="343" t="s">
        <v>386</v>
      </c>
      <c r="AL6" s="343" t="s">
        <v>387</v>
      </c>
      <c r="AM6" s="343" t="s">
        <v>388</v>
      </c>
      <c r="AN6" s="343" t="s">
        <v>389</v>
      </c>
      <c r="AO6" s="343" t="s">
        <v>390</v>
      </c>
      <c r="AP6" s="343" t="s">
        <v>391</v>
      </c>
      <c r="AQ6" s="343" t="s">
        <v>392</v>
      </c>
      <c r="AR6" s="343" t="s">
        <v>393</v>
      </c>
      <c r="AS6" s="343" t="s">
        <v>394</v>
      </c>
      <c r="AT6" s="344" t="s">
        <v>395</v>
      </c>
    </row>
    <row r="7" spans="2:46" x14ac:dyDescent="0.2">
      <c r="B7" s="345" t="s">
        <v>933</v>
      </c>
      <c r="C7" s="346"/>
      <c r="D7" s="323">
        <v>1.5009999999999999</v>
      </c>
      <c r="E7" s="323">
        <v>0.48899999999999999</v>
      </c>
      <c r="F7" s="323">
        <v>0</v>
      </c>
      <c r="G7" s="323">
        <v>0</v>
      </c>
      <c r="H7" s="323">
        <v>0</v>
      </c>
      <c r="I7" s="323">
        <v>0</v>
      </c>
      <c r="J7" s="323">
        <v>0</v>
      </c>
      <c r="K7" s="323">
        <v>0</v>
      </c>
      <c r="L7" s="323">
        <v>0</v>
      </c>
      <c r="M7" s="324">
        <v>0</v>
      </c>
      <c r="N7" s="324">
        <v>0</v>
      </c>
      <c r="O7" s="324">
        <v>0</v>
      </c>
      <c r="P7" s="324">
        <v>0</v>
      </c>
      <c r="Q7" s="346"/>
      <c r="R7" s="326">
        <v>272468.9429317246</v>
      </c>
      <c r="S7" s="326">
        <v>1092409085</v>
      </c>
      <c r="T7" s="326">
        <v>0</v>
      </c>
      <c r="U7" s="326">
        <v>0</v>
      </c>
      <c r="V7" s="326">
        <v>0</v>
      </c>
      <c r="W7" s="326">
        <v>0</v>
      </c>
      <c r="X7" s="326">
        <v>0</v>
      </c>
      <c r="Y7" s="326">
        <v>0</v>
      </c>
      <c r="Z7" s="326">
        <v>0</v>
      </c>
      <c r="AA7" s="326">
        <v>0</v>
      </c>
      <c r="AB7" s="326">
        <v>0</v>
      </c>
      <c r="AC7" s="326">
        <v>0</v>
      </c>
      <c r="AD7" s="326">
        <v>0</v>
      </c>
      <c r="AE7" s="322"/>
      <c r="AF7" s="322"/>
      <c r="AG7" s="327">
        <v>408975.88334051857</v>
      </c>
      <c r="AH7" s="327">
        <v>5341880.4256500006</v>
      </c>
      <c r="AI7" s="327">
        <v>0</v>
      </c>
      <c r="AJ7" s="327">
        <v>0</v>
      </c>
      <c r="AK7" s="327">
        <v>0</v>
      </c>
      <c r="AL7" s="327">
        <v>0</v>
      </c>
      <c r="AM7" s="327">
        <v>0</v>
      </c>
      <c r="AN7" s="327">
        <v>0</v>
      </c>
      <c r="AO7" s="327">
        <v>0</v>
      </c>
      <c r="AP7" s="327">
        <v>0</v>
      </c>
      <c r="AQ7" s="327">
        <v>0</v>
      </c>
      <c r="AR7" s="327">
        <v>0</v>
      </c>
      <c r="AS7" s="327">
        <v>0</v>
      </c>
      <c r="AT7" s="327">
        <v>5750856.3089905195</v>
      </c>
    </row>
    <row r="8" spans="2:46" x14ac:dyDescent="0.2">
      <c r="B8" s="345" t="s">
        <v>934</v>
      </c>
      <c r="C8" s="346"/>
      <c r="D8" s="323">
        <v>1.5009999999999999</v>
      </c>
      <c r="E8" s="323">
        <v>0.245</v>
      </c>
      <c r="F8" s="323">
        <v>0.10199999999999999</v>
      </c>
      <c r="G8" s="323">
        <v>0.245</v>
      </c>
      <c r="H8" s="323">
        <v>0.10199999999999999</v>
      </c>
      <c r="I8" s="323">
        <v>6.0999999999999999E-2</v>
      </c>
      <c r="J8" s="323">
        <v>6.0999999999999999E-2</v>
      </c>
      <c r="K8" s="323">
        <v>0</v>
      </c>
      <c r="L8" s="323">
        <v>0</v>
      </c>
      <c r="M8" s="323">
        <v>0</v>
      </c>
      <c r="N8" s="323">
        <v>0</v>
      </c>
      <c r="O8" s="323">
        <v>0</v>
      </c>
      <c r="P8" s="323">
        <v>0</v>
      </c>
      <c r="Q8" s="346"/>
      <c r="R8" s="326">
        <v>777.06303528659021</v>
      </c>
      <c r="S8" s="326">
        <v>327299</v>
      </c>
      <c r="T8" s="326">
        <v>659574</v>
      </c>
      <c r="U8" s="326">
        <v>500805</v>
      </c>
      <c r="V8" s="326">
        <v>918781</v>
      </c>
      <c r="W8" s="326">
        <v>536869</v>
      </c>
      <c r="X8" s="326">
        <v>744738</v>
      </c>
      <c r="Y8" s="326">
        <v>0</v>
      </c>
      <c r="Z8" s="326">
        <v>0</v>
      </c>
      <c r="AA8" s="326">
        <v>0</v>
      </c>
      <c r="AB8" s="326">
        <v>0</v>
      </c>
      <c r="AC8" s="326">
        <v>0</v>
      </c>
      <c r="AD8" s="326">
        <v>0</v>
      </c>
      <c r="AE8" s="322"/>
      <c r="AF8" s="322"/>
      <c r="AG8" s="327">
        <v>1166.3716159651717</v>
      </c>
      <c r="AH8" s="327">
        <v>801.88254999999992</v>
      </c>
      <c r="AI8" s="327">
        <v>672.76547999999991</v>
      </c>
      <c r="AJ8" s="327">
        <v>1226.97225</v>
      </c>
      <c r="AK8" s="327">
        <v>937.15661999999986</v>
      </c>
      <c r="AL8" s="327">
        <v>327.49009000000001</v>
      </c>
      <c r="AM8" s="327">
        <v>454.29017999999996</v>
      </c>
      <c r="AN8" s="327">
        <v>0</v>
      </c>
      <c r="AO8" s="327">
        <v>0</v>
      </c>
      <c r="AP8" s="327">
        <v>0</v>
      </c>
      <c r="AQ8" s="327">
        <v>0</v>
      </c>
      <c r="AR8" s="327">
        <v>0</v>
      </c>
      <c r="AS8" s="327">
        <v>0</v>
      </c>
      <c r="AT8" s="327">
        <v>5586.9287859651713</v>
      </c>
    </row>
    <row r="9" spans="2:46" x14ac:dyDescent="0.2">
      <c r="B9" s="345" t="s">
        <v>935</v>
      </c>
      <c r="C9" s="346"/>
      <c r="D9" s="323">
        <v>1.5009999999999999</v>
      </c>
      <c r="E9" s="323">
        <v>0.72099999999999997</v>
      </c>
      <c r="F9" s="323">
        <v>0</v>
      </c>
      <c r="G9" s="323">
        <v>0</v>
      </c>
      <c r="H9" s="323">
        <v>0</v>
      </c>
      <c r="I9" s="323">
        <v>0.26100000000000001</v>
      </c>
      <c r="J9" s="323">
        <v>0</v>
      </c>
      <c r="K9" s="323">
        <v>0</v>
      </c>
      <c r="L9" s="323">
        <v>0</v>
      </c>
      <c r="M9" s="323">
        <v>0</v>
      </c>
      <c r="N9" s="323">
        <v>0</v>
      </c>
      <c r="O9" s="323">
        <v>0</v>
      </c>
      <c r="P9" s="323">
        <v>0</v>
      </c>
      <c r="Q9" s="346"/>
      <c r="R9" s="326">
        <v>15348.306454509022</v>
      </c>
      <c r="S9" s="326">
        <v>29601166</v>
      </c>
      <c r="T9" s="326">
        <v>0</v>
      </c>
      <c r="U9" s="326">
        <v>0</v>
      </c>
      <c r="V9" s="326">
        <v>0</v>
      </c>
      <c r="W9" s="326">
        <v>31078920</v>
      </c>
      <c r="X9" s="326">
        <v>0</v>
      </c>
      <c r="Y9" s="326">
        <v>0</v>
      </c>
      <c r="Z9" s="326">
        <v>0</v>
      </c>
      <c r="AA9" s="326">
        <v>0</v>
      </c>
      <c r="AB9" s="326">
        <v>0</v>
      </c>
      <c r="AC9" s="326">
        <v>0</v>
      </c>
      <c r="AD9" s="326">
        <v>0</v>
      </c>
      <c r="AE9" s="322"/>
      <c r="AF9" s="322"/>
      <c r="AG9" s="327">
        <v>23037.807988218039</v>
      </c>
      <c r="AH9" s="327">
        <v>213424.40685999999</v>
      </c>
      <c r="AI9" s="327">
        <v>0</v>
      </c>
      <c r="AJ9" s="327">
        <v>0</v>
      </c>
      <c r="AK9" s="327">
        <v>0</v>
      </c>
      <c r="AL9" s="327">
        <v>81115.981199999995</v>
      </c>
      <c r="AM9" s="327">
        <v>0</v>
      </c>
      <c r="AN9" s="327">
        <v>0</v>
      </c>
      <c r="AO9" s="327">
        <v>0</v>
      </c>
      <c r="AP9" s="327">
        <v>0</v>
      </c>
      <c r="AQ9" s="327">
        <v>0</v>
      </c>
      <c r="AR9" s="327">
        <v>0</v>
      </c>
      <c r="AS9" s="327">
        <v>0</v>
      </c>
      <c r="AT9" s="327">
        <v>317578.196048218</v>
      </c>
    </row>
    <row r="10" spans="2:46" x14ac:dyDescent="0.2">
      <c r="B10" s="345" t="s">
        <v>936</v>
      </c>
      <c r="C10" s="346"/>
      <c r="D10" s="323">
        <v>2.6589999999999998</v>
      </c>
      <c r="E10" s="323">
        <v>1.6759999999999999</v>
      </c>
      <c r="F10" s="323">
        <v>0</v>
      </c>
      <c r="G10" s="323">
        <v>0</v>
      </c>
      <c r="H10" s="323">
        <v>0</v>
      </c>
      <c r="I10" s="323">
        <v>0.77800000000000002</v>
      </c>
      <c r="J10" s="323">
        <v>0</v>
      </c>
      <c r="K10" s="323">
        <v>0</v>
      </c>
      <c r="L10" s="323">
        <v>0</v>
      </c>
      <c r="M10" s="323">
        <v>0</v>
      </c>
      <c r="N10" s="323">
        <v>0</v>
      </c>
      <c r="O10" s="323">
        <v>0</v>
      </c>
      <c r="P10" s="323">
        <v>0</v>
      </c>
      <c r="Q10" s="346"/>
      <c r="R10" s="326">
        <v>1763.266533573433</v>
      </c>
      <c r="S10" s="326">
        <v>6514851</v>
      </c>
      <c r="T10" s="326">
        <v>0</v>
      </c>
      <c r="U10" s="326">
        <v>0</v>
      </c>
      <c r="V10" s="326">
        <v>0</v>
      </c>
      <c r="W10" s="326">
        <v>7396748</v>
      </c>
      <c r="X10" s="326">
        <v>0</v>
      </c>
      <c r="Y10" s="326">
        <v>0</v>
      </c>
      <c r="Z10" s="326">
        <v>0</v>
      </c>
      <c r="AA10" s="326">
        <v>0</v>
      </c>
      <c r="AB10" s="326">
        <v>0</v>
      </c>
      <c r="AC10" s="326">
        <v>0</v>
      </c>
      <c r="AD10" s="326">
        <v>0</v>
      </c>
      <c r="AE10" s="322"/>
      <c r="AF10" s="322"/>
      <c r="AG10" s="327">
        <v>4688.5257127717578</v>
      </c>
      <c r="AH10" s="327">
        <v>109188.90276</v>
      </c>
      <c r="AI10" s="327">
        <v>0</v>
      </c>
      <c r="AJ10" s="327">
        <v>0</v>
      </c>
      <c r="AK10" s="327">
        <v>0</v>
      </c>
      <c r="AL10" s="327">
        <v>57546.699440000004</v>
      </c>
      <c r="AM10" s="327">
        <v>0</v>
      </c>
      <c r="AN10" s="327">
        <v>0</v>
      </c>
      <c r="AO10" s="327">
        <v>0</v>
      </c>
      <c r="AP10" s="327">
        <v>0</v>
      </c>
      <c r="AQ10" s="327">
        <v>0</v>
      </c>
      <c r="AR10" s="327">
        <v>0</v>
      </c>
      <c r="AS10" s="327">
        <v>0</v>
      </c>
      <c r="AT10" s="327">
        <v>171424.12791277177</v>
      </c>
    </row>
    <row r="11" spans="2:46" x14ac:dyDescent="0.2">
      <c r="B11" s="345" t="s">
        <v>937</v>
      </c>
      <c r="C11" s="346"/>
      <c r="D11" s="323">
        <v>0</v>
      </c>
      <c r="E11" s="323">
        <v>0</v>
      </c>
      <c r="F11" s="323">
        <v>0</v>
      </c>
      <c r="G11" s="323">
        <v>0</v>
      </c>
      <c r="H11" s="323">
        <v>0</v>
      </c>
      <c r="I11" s="323">
        <v>0.58799999999999997</v>
      </c>
      <c r="J11" s="323">
        <v>0</v>
      </c>
      <c r="K11" s="323">
        <v>0</v>
      </c>
      <c r="L11" s="323">
        <v>0</v>
      </c>
      <c r="M11" s="323">
        <v>0</v>
      </c>
      <c r="N11" s="323">
        <v>0</v>
      </c>
      <c r="O11" s="323">
        <v>0</v>
      </c>
      <c r="P11" s="323">
        <v>0</v>
      </c>
      <c r="Q11" s="346"/>
      <c r="R11" s="326">
        <v>0</v>
      </c>
      <c r="S11" s="326">
        <v>0</v>
      </c>
      <c r="T11" s="326">
        <v>0</v>
      </c>
      <c r="U11" s="326">
        <v>0</v>
      </c>
      <c r="V11" s="326">
        <v>0</v>
      </c>
      <c r="W11" s="326">
        <v>40300561</v>
      </c>
      <c r="X11" s="326">
        <v>0</v>
      </c>
      <c r="Y11" s="326">
        <v>0</v>
      </c>
      <c r="Z11" s="326">
        <v>0</v>
      </c>
      <c r="AA11" s="326">
        <v>0</v>
      </c>
      <c r="AB11" s="326">
        <v>0</v>
      </c>
      <c r="AC11" s="326">
        <v>0</v>
      </c>
      <c r="AD11" s="326">
        <v>0</v>
      </c>
      <c r="AE11" s="322"/>
      <c r="AF11" s="322"/>
      <c r="AG11" s="327">
        <v>0</v>
      </c>
      <c r="AH11" s="327">
        <v>0</v>
      </c>
      <c r="AI11" s="327">
        <v>0</v>
      </c>
      <c r="AJ11" s="327">
        <v>0</v>
      </c>
      <c r="AK11" s="327">
        <v>0</v>
      </c>
      <c r="AL11" s="327">
        <v>236967.29867999998</v>
      </c>
      <c r="AM11" s="327">
        <v>0</v>
      </c>
      <c r="AN11" s="327">
        <v>0</v>
      </c>
      <c r="AO11" s="327">
        <v>0</v>
      </c>
      <c r="AP11" s="327">
        <v>0</v>
      </c>
      <c r="AQ11" s="327">
        <v>0</v>
      </c>
      <c r="AR11" s="327">
        <v>0</v>
      </c>
      <c r="AS11" s="327">
        <v>0</v>
      </c>
      <c r="AT11" s="327">
        <v>236967.29867999998</v>
      </c>
    </row>
    <row r="12" spans="2:46" x14ac:dyDescent="0.2">
      <c r="B12" s="345" t="s">
        <v>938</v>
      </c>
      <c r="C12" s="346"/>
      <c r="D12" s="323">
        <v>0.60799999999999998</v>
      </c>
      <c r="E12" s="323">
        <v>0.67900000000000005</v>
      </c>
      <c r="F12" s="323">
        <v>0</v>
      </c>
      <c r="G12" s="323">
        <v>0</v>
      </c>
      <c r="H12" s="323">
        <v>0</v>
      </c>
      <c r="I12" s="323">
        <v>0</v>
      </c>
      <c r="J12" s="323">
        <v>0</v>
      </c>
      <c r="K12" s="323">
        <v>0</v>
      </c>
      <c r="L12" s="323">
        <v>0</v>
      </c>
      <c r="M12" s="323">
        <v>0</v>
      </c>
      <c r="N12" s="323">
        <v>0</v>
      </c>
      <c r="O12" s="323">
        <v>0</v>
      </c>
      <c r="P12" s="323">
        <v>0</v>
      </c>
      <c r="Q12" s="346"/>
      <c r="R12" s="326">
        <v>14985.067517038997</v>
      </c>
      <c r="S12" s="326">
        <v>187868791</v>
      </c>
      <c r="T12" s="326">
        <v>0</v>
      </c>
      <c r="U12" s="326">
        <v>0</v>
      </c>
      <c r="V12" s="326">
        <v>0</v>
      </c>
      <c r="W12" s="326">
        <v>0</v>
      </c>
      <c r="X12" s="326">
        <v>0</v>
      </c>
      <c r="Y12" s="326">
        <v>0</v>
      </c>
      <c r="Z12" s="326">
        <v>0</v>
      </c>
      <c r="AA12" s="326">
        <v>0</v>
      </c>
      <c r="AB12" s="326">
        <v>0</v>
      </c>
      <c r="AC12" s="326">
        <v>0</v>
      </c>
      <c r="AD12" s="326">
        <v>0</v>
      </c>
      <c r="AE12" s="322"/>
      <c r="AF12" s="322"/>
      <c r="AG12" s="327">
        <v>9110.9210503597096</v>
      </c>
      <c r="AH12" s="327">
        <v>1275629.0908900001</v>
      </c>
      <c r="AI12" s="327">
        <v>0</v>
      </c>
      <c r="AJ12" s="327">
        <v>0</v>
      </c>
      <c r="AK12" s="327">
        <v>0</v>
      </c>
      <c r="AL12" s="327">
        <v>0</v>
      </c>
      <c r="AM12" s="327">
        <v>0</v>
      </c>
      <c r="AN12" s="327">
        <v>0</v>
      </c>
      <c r="AO12" s="327">
        <v>0</v>
      </c>
      <c r="AP12" s="327">
        <v>0</v>
      </c>
      <c r="AQ12" s="327">
        <v>0</v>
      </c>
      <c r="AR12" s="327">
        <v>0</v>
      </c>
      <c r="AS12" s="327">
        <v>0</v>
      </c>
      <c r="AT12" s="327">
        <v>1284740.0119403598</v>
      </c>
    </row>
    <row r="13" spans="2:46" x14ac:dyDescent="0.2">
      <c r="B13" s="345" t="s">
        <v>939</v>
      </c>
      <c r="C13" s="346"/>
      <c r="D13" s="323">
        <v>19.271999999999998</v>
      </c>
      <c r="E13" s="323">
        <v>1.153</v>
      </c>
      <c r="F13" s="323">
        <v>0</v>
      </c>
      <c r="G13" s="323">
        <v>0</v>
      </c>
      <c r="H13" s="323">
        <v>0</v>
      </c>
      <c r="I13" s="323">
        <v>0.56299999999999994</v>
      </c>
      <c r="J13" s="323">
        <v>0</v>
      </c>
      <c r="K13" s="323">
        <v>0</v>
      </c>
      <c r="L13" s="323">
        <v>0</v>
      </c>
      <c r="M13" s="323">
        <v>0</v>
      </c>
      <c r="N13" s="323">
        <v>0</v>
      </c>
      <c r="O13" s="323">
        <v>0</v>
      </c>
      <c r="P13" s="323">
        <v>0</v>
      </c>
      <c r="Q13" s="346"/>
      <c r="R13" s="326">
        <v>7845.9779722677167</v>
      </c>
      <c r="S13" s="326">
        <v>166455411</v>
      </c>
      <c r="T13" s="326">
        <v>0</v>
      </c>
      <c r="U13" s="326">
        <v>0</v>
      </c>
      <c r="V13" s="326">
        <v>0</v>
      </c>
      <c r="W13" s="326">
        <v>106008132</v>
      </c>
      <c r="X13" s="326">
        <v>0</v>
      </c>
      <c r="Y13" s="326">
        <v>0</v>
      </c>
      <c r="Z13" s="326">
        <v>0</v>
      </c>
      <c r="AA13" s="326">
        <v>0</v>
      </c>
      <c r="AB13" s="326">
        <v>0</v>
      </c>
      <c r="AC13" s="326">
        <v>0</v>
      </c>
      <c r="AD13" s="326">
        <v>0</v>
      </c>
      <c r="AE13" s="322"/>
      <c r="AF13" s="322"/>
      <c r="AG13" s="327">
        <v>151207.68748154343</v>
      </c>
      <c r="AH13" s="327">
        <v>1919230.8888300001</v>
      </c>
      <c r="AI13" s="327">
        <v>0</v>
      </c>
      <c r="AJ13" s="327">
        <v>0</v>
      </c>
      <c r="AK13" s="327">
        <v>0</v>
      </c>
      <c r="AL13" s="327">
        <v>596825.78315999999</v>
      </c>
      <c r="AM13" s="327">
        <v>0</v>
      </c>
      <c r="AN13" s="327">
        <v>0</v>
      </c>
      <c r="AO13" s="327">
        <v>0</v>
      </c>
      <c r="AP13" s="327">
        <v>0</v>
      </c>
      <c r="AQ13" s="327">
        <v>0</v>
      </c>
      <c r="AR13" s="327">
        <v>0</v>
      </c>
      <c r="AS13" s="327">
        <v>0</v>
      </c>
      <c r="AT13" s="327">
        <v>2667264.3594715437</v>
      </c>
    </row>
    <row r="14" spans="2:46" x14ac:dyDescent="0.2">
      <c r="B14" s="345" t="s">
        <v>940</v>
      </c>
      <c r="C14" s="346"/>
      <c r="D14" s="323">
        <v>144.31700000000001</v>
      </c>
      <c r="E14" s="323">
        <v>0.41</v>
      </c>
      <c r="F14" s="323">
        <v>0</v>
      </c>
      <c r="G14" s="323">
        <v>0</v>
      </c>
      <c r="H14" s="323">
        <v>0</v>
      </c>
      <c r="I14" s="323">
        <v>0.314</v>
      </c>
      <c r="J14" s="323">
        <v>0</v>
      </c>
      <c r="K14" s="323">
        <v>0</v>
      </c>
      <c r="L14" s="323">
        <v>0</v>
      </c>
      <c r="M14" s="323">
        <v>0.443</v>
      </c>
      <c r="N14" s="323">
        <v>0</v>
      </c>
      <c r="O14" s="323">
        <v>0</v>
      </c>
      <c r="P14" s="323">
        <v>0</v>
      </c>
      <c r="Q14" s="346"/>
      <c r="R14" s="326">
        <v>539.68733583881613</v>
      </c>
      <c r="S14" s="326">
        <v>58263921</v>
      </c>
      <c r="T14" s="326">
        <v>0</v>
      </c>
      <c r="U14" s="326">
        <v>0</v>
      </c>
      <c r="V14" s="326">
        <v>0</v>
      </c>
      <c r="W14" s="326">
        <v>41116573</v>
      </c>
      <c r="X14" s="326">
        <v>0</v>
      </c>
      <c r="Y14" s="326">
        <v>0</v>
      </c>
      <c r="Z14" s="326">
        <v>0</v>
      </c>
      <c r="AA14" s="326">
        <v>43703</v>
      </c>
      <c r="AB14" s="326">
        <v>0</v>
      </c>
      <c r="AC14" s="326">
        <v>0</v>
      </c>
      <c r="AD14" s="326">
        <v>0</v>
      </c>
      <c r="AE14" s="322"/>
      <c r="AF14" s="322"/>
      <c r="AG14" s="327">
        <v>77886.057246250435</v>
      </c>
      <c r="AH14" s="327">
        <v>238882.07609999998</v>
      </c>
      <c r="AI14" s="327">
        <v>0</v>
      </c>
      <c r="AJ14" s="327">
        <v>0</v>
      </c>
      <c r="AK14" s="327">
        <v>0</v>
      </c>
      <c r="AL14" s="327">
        <v>129106.03922000001</v>
      </c>
      <c r="AM14" s="327">
        <v>0</v>
      </c>
      <c r="AN14" s="327">
        <v>0</v>
      </c>
      <c r="AO14" s="327">
        <v>0</v>
      </c>
      <c r="AP14" s="327">
        <v>19360.429</v>
      </c>
      <c r="AQ14" s="327">
        <v>0</v>
      </c>
      <c r="AR14" s="327">
        <v>0</v>
      </c>
      <c r="AS14" s="327">
        <v>0</v>
      </c>
      <c r="AT14" s="327">
        <v>465234.60156625044</v>
      </c>
    </row>
    <row r="15" spans="2:46" x14ac:dyDescent="0.2">
      <c r="B15" s="345" t="s">
        <v>941</v>
      </c>
      <c r="C15" s="346"/>
      <c r="D15" s="323">
        <v>19.271999999999998</v>
      </c>
      <c r="E15" s="323">
        <v>1.0229999999999999</v>
      </c>
      <c r="F15" s="323">
        <v>0</v>
      </c>
      <c r="G15" s="323">
        <v>0</v>
      </c>
      <c r="H15" s="323">
        <v>0</v>
      </c>
      <c r="I15" s="323">
        <v>0.58799999999999997</v>
      </c>
      <c r="J15" s="323">
        <v>0</v>
      </c>
      <c r="K15" s="323">
        <v>0</v>
      </c>
      <c r="L15" s="323">
        <v>0</v>
      </c>
      <c r="M15" s="323">
        <v>0</v>
      </c>
      <c r="N15" s="323">
        <v>0</v>
      </c>
      <c r="O15" s="323">
        <v>0</v>
      </c>
      <c r="P15" s="323">
        <v>0</v>
      </c>
      <c r="Q15" s="346"/>
      <c r="R15" s="326">
        <v>2485.5065250650282</v>
      </c>
      <c r="S15" s="326">
        <v>45316712</v>
      </c>
      <c r="T15" s="326">
        <v>0</v>
      </c>
      <c r="U15" s="326">
        <v>0</v>
      </c>
      <c r="V15" s="326">
        <v>0</v>
      </c>
      <c r="W15" s="326">
        <v>11236060</v>
      </c>
      <c r="X15" s="326">
        <v>0</v>
      </c>
      <c r="Y15" s="326">
        <v>0</v>
      </c>
      <c r="Z15" s="326">
        <v>0</v>
      </c>
      <c r="AA15" s="326">
        <v>0</v>
      </c>
      <c r="AB15" s="326">
        <v>0</v>
      </c>
      <c r="AC15" s="326">
        <v>0</v>
      </c>
      <c r="AD15" s="326">
        <v>0</v>
      </c>
      <c r="AE15" s="322"/>
      <c r="AF15" s="322"/>
      <c r="AG15" s="327">
        <v>47900.68175105322</v>
      </c>
      <c r="AH15" s="327">
        <v>463589.96375999996</v>
      </c>
      <c r="AI15" s="327">
        <v>0</v>
      </c>
      <c r="AJ15" s="327">
        <v>0</v>
      </c>
      <c r="AK15" s="327">
        <v>0</v>
      </c>
      <c r="AL15" s="327">
        <v>66068.032800000001</v>
      </c>
      <c r="AM15" s="327">
        <v>0</v>
      </c>
      <c r="AN15" s="327">
        <v>0</v>
      </c>
      <c r="AO15" s="327">
        <v>0</v>
      </c>
      <c r="AP15" s="327">
        <v>0</v>
      </c>
      <c r="AQ15" s="327">
        <v>0</v>
      </c>
      <c r="AR15" s="327">
        <v>0</v>
      </c>
      <c r="AS15" s="327">
        <v>0</v>
      </c>
      <c r="AT15" s="327">
        <v>577558.6783110532</v>
      </c>
    </row>
    <row r="16" spans="2:46" x14ac:dyDescent="0.2">
      <c r="B16" s="345" t="s">
        <v>942</v>
      </c>
      <c r="C16" s="346"/>
      <c r="D16" s="323">
        <v>144.31700000000001</v>
      </c>
      <c r="E16" s="323">
        <v>0.79600000000000004</v>
      </c>
      <c r="F16" s="323">
        <v>0</v>
      </c>
      <c r="G16" s="323">
        <v>0</v>
      </c>
      <c r="H16" s="323">
        <v>0</v>
      </c>
      <c r="I16" s="323">
        <v>0.32900000000000001</v>
      </c>
      <c r="J16" s="323">
        <v>0</v>
      </c>
      <c r="K16" s="323">
        <v>0</v>
      </c>
      <c r="L16" s="323">
        <v>0</v>
      </c>
      <c r="M16" s="323">
        <v>0.443</v>
      </c>
      <c r="N16" s="323">
        <v>0</v>
      </c>
      <c r="O16" s="323">
        <v>0</v>
      </c>
      <c r="P16" s="323">
        <v>0</v>
      </c>
      <c r="Q16" s="346"/>
      <c r="R16" s="326">
        <v>126.45753424657534</v>
      </c>
      <c r="S16" s="326">
        <v>20750612</v>
      </c>
      <c r="T16" s="326">
        <v>0</v>
      </c>
      <c r="U16" s="326">
        <v>0</v>
      </c>
      <c r="V16" s="326">
        <v>0</v>
      </c>
      <c r="W16" s="326">
        <v>5971230</v>
      </c>
      <c r="X16" s="326">
        <v>0</v>
      </c>
      <c r="Y16" s="326">
        <v>0</v>
      </c>
      <c r="Z16" s="326">
        <v>0</v>
      </c>
      <c r="AA16" s="326">
        <v>13673</v>
      </c>
      <c r="AB16" s="326">
        <v>0</v>
      </c>
      <c r="AC16" s="326">
        <v>0</v>
      </c>
      <c r="AD16" s="326">
        <v>0</v>
      </c>
      <c r="AE16" s="322"/>
      <c r="AF16" s="322"/>
      <c r="AG16" s="327">
        <v>18249.971969863014</v>
      </c>
      <c r="AH16" s="327">
        <v>165174.87152000002</v>
      </c>
      <c r="AI16" s="327">
        <v>0</v>
      </c>
      <c r="AJ16" s="327">
        <v>0</v>
      </c>
      <c r="AK16" s="327">
        <v>0</v>
      </c>
      <c r="AL16" s="327">
        <v>19645.346699999998</v>
      </c>
      <c r="AM16" s="327">
        <v>0</v>
      </c>
      <c r="AN16" s="327">
        <v>0</v>
      </c>
      <c r="AO16" s="327">
        <v>0</v>
      </c>
      <c r="AP16" s="327">
        <v>6057.1390000000001</v>
      </c>
      <c r="AQ16" s="327">
        <v>0</v>
      </c>
      <c r="AR16" s="327">
        <v>0</v>
      </c>
      <c r="AS16" s="327">
        <v>0</v>
      </c>
      <c r="AT16" s="327">
        <v>209127.32918986303</v>
      </c>
    </row>
    <row r="17" spans="2:46" x14ac:dyDescent="0.2">
      <c r="B17" s="345" t="s">
        <v>943</v>
      </c>
      <c r="C17" s="346"/>
      <c r="D17" s="323">
        <v>0</v>
      </c>
      <c r="E17" s="323">
        <v>0.54400000000000004</v>
      </c>
      <c r="F17" s="323">
        <v>0</v>
      </c>
      <c r="G17" s="323">
        <v>0</v>
      </c>
      <c r="H17" s="323">
        <v>0</v>
      </c>
      <c r="I17" s="323">
        <v>0.60399999999999998</v>
      </c>
      <c r="J17" s="323">
        <v>0</v>
      </c>
      <c r="K17" s="323">
        <v>0</v>
      </c>
      <c r="L17" s="323">
        <v>0</v>
      </c>
      <c r="M17" s="323">
        <v>0</v>
      </c>
      <c r="N17" s="323">
        <v>0</v>
      </c>
      <c r="O17" s="323">
        <v>0</v>
      </c>
      <c r="P17" s="323">
        <v>0</v>
      </c>
      <c r="Q17" s="346"/>
      <c r="R17" s="326">
        <v>0</v>
      </c>
      <c r="S17" s="326">
        <v>18583490</v>
      </c>
      <c r="T17" s="326">
        <v>0</v>
      </c>
      <c r="U17" s="326">
        <v>0</v>
      </c>
      <c r="V17" s="326">
        <v>0</v>
      </c>
      <c r="W17" s="326">
        <v>37129303</v>
      </c>
      <c r="X17" s="326">
        <v>0</v>
      </c>
      <c r="Y17" s="326">
        <v>0</v>
      </c>
      <c r="Z17" s="326">
        <v>0</v>
      </c>
      <c r="AA17" s="326">
        <v>0</v>
      </c>
      <c r="AB17" s="326">
        <v>0</v>
      </c>
      <c r="AC17" s="326">
        <v>0</v>
      </c>
      <c r="AD17" s="326">
        <v>0</v>
      </c>
      <c r="AE17" s="322"/>
      <c r="AF17" s="322"/>
      <c r="AG17" s="327">
        <v>0</v>
      </c>
      <c r="AH17" s="327">
        <v>101094.18560000001</v>
      </c>
      <c r="AI17" s="327">
        <v>0</v>
      </c>
      <c r="AJ17" s="327">
        <v>0</v>
      </c>
      <c r="AK17" s="327">
        <v>0</v>
      </c>
      <c r="AL17" s="327">
        <v>224260.99012</v>
      </c>
      <c r="AM17" s="327">
        <v>0</v>
      </c>
      <c r="AN17" s="327">
        <v>0</v>
      </c>
      <c r="AO17" s="327">
        <v>0</v>
      </c>
      <c r="AP17" s="327">
        <v>0</v>
      </c>
      <c r="AQ17" s="327">
        <v>0</v>
      </c>
      <c r="AR17" s="327">
        <v>0</v>
      </c>
      <c r="AS17" s="327">
        <v>0</v>
      </c>
      <c r="AT17" s="327">
        <v>325355.17572</v>
      </c>
    </row>
    <row r="18" spans="2:46" x14ac:dyDescent="0.2">
      <c r="B18" s="345" t="s">
        <v>944</v>
      </c>
      <c r="C18" s="346"/>
      <c r="D18" s="323">
        <v>35.994</v>
      </c>
      <c r="E18" s="323">
        <v>1.744</v>
      </c>
      <c r="F18" s="323">
        <v>0</v>
      </c>
      <c r="G18" s="323">
        <v>0</v>
      </c>
      <c r="H18" s="323">
        <v>0</v>
      </c>
      <c r="I18" s="323">
        <v>0.745</v>
      </c>
      <c r="J18" s="323">
        <v>0</v>
      </c>
      <c r="K18" s="323">
        <v>0</v>
      </c>
      <c r="L18" s="323">
        <v>0</v>
      </c>
      <c r="M18" s="323">
        <v>0.17799999999999999</v>
      </c>
      <c r="N18" s="323">
        <v>0</v>
      </c>
      <c r="O18" s="323">
        <v>0</v>
      </c>
      <c r="P18" s="323">
        <v>0</v>
      </c>
      <c r="Q18" s="346"/>
      <c r="R18" s="326">
        <v>773.69295936887329</v>
      </c>
      <c r="S18" s="326">
        <v>181428134</v>
      </c>
      <c r="T18" s="326">
        <v>0</v>
      </c>
      <c r="U18" s="326">
        <v>0</v>
      </c>
      <c r="V18" s="326">
        <v>0</v>
      </c>
      <c r="W18" s="326">
        <v>113588092</v>
      </c>
      <c r="X18" s="326">
        <v>0</v>
      </c>
      <c r="Y18" s="326">
        <v>0</v>
      </c>
      <c r="Z18" s="326">
        <v>0</v>
      </c>
      <c r="AA18" s="326">
        <v>148339</v>
      </c>
      <c r="AB18" s="326">
        <v>0</v>
      </c>
      <c r="AC18" s="326">
        <v>0</v>
      </c>
      <c r="AD18" s="326">
        <v>0</v>
      </c>
      <c r="AE18" s="322"/>
      <c r="AF18" s="322"/>
      <c r="AG18" s="327">
        <v>27848.304379523226</v>
      </c>
      <c r="AH18" s="327">
        <v>3164106.6569600003</v>
      </c>
      <c r="AI18" s="327">
        <v>0</v>
      </c>
      <c r="AJ18" s="327">
        <v>0</v>
      </c>
      <c r="AK18" s="327">
        <v>0</v>
      </c>
      <c r="AL18" s="327">
        <v>846231.28540000005</v>
      </c>
      <c r="AM18" s="327">
        <v>0</v>
      </c>
      <c r="AN18" s="327">
        <v>0</v>
      </c>
      <c r="AO18" s="327">
        <v>0</v>
      </c>
      <c r="AP18" s="327">
        <v>26404.342000000001</v>
      </c>
      <c r="AQ18" s="327">
        <v>0</v>
      </c>
      <c r="AR18" s="327">
        <v>0</v>
      </c>
      <c r="AS18" s="327">
        <v>0</v>
      </c>
      <c r="AT18" s="327">
        <v>4064590.5887395237</v>
      </c>
    </row>
    <row r="19" spans="2:46" x14ac:dyDescent="0.2">
      <c r="B19" s="345" t="s">
        <v>945</v>
      </c>
      <c r="C19" s="346"/>
      <c r="D19" s="323">
        <v>35.994</v>
      </c>
      <c r="E19" s="323">
        <v>1.548</v>
      </c>
      <c r="F19" s="323">
        <v>0</v>
      </c>
      <c r="G19" s="323">
        <v>0</v>
      </c>
      <c r="H19" s="323">
        <v>0</v>
      </c>
      <c r="I19" s="323">
        <v>0.745</v>
      </c>
      <c r="J19" s="323">
        <v>0</v>
      </c>
      <c r="K19" s="323">
        <v>0</v>
      </c>
      <c r="L19" s="323">
        <v>0</v>
      </c>
      <c r="M19" s="323">
        <v>0.17799999999999999</v>
      </c>
      <c r="N19" s="323">
        <v>0</v>
      </c>
      <c r="O19" s="323">
        <v>0</v>
      </c>
      <c r="P19" s="323">
        <v>0</v>
      </c>
      <c r="Q19" s="346"/>
      <c r="R19" s="326">
        <v>36.643835616438359</v>
      </c>
      <c r="S19" s="326">
        <v>10064423</v>
      </c>
      <c r="T19" s="326">
        <v>0</v>
      </c>
      <c r="U19" s="326">
        <v>0</v>
      </c>
      <c r="V19" s="326">
        <v>0</v>
      </c>
      <c r="W19" s="326">
        <v>6897721</v>
      </c>
      <c r="X19" s="326">
        <v>0</v>
      </c>
      <c r="Y19" s="326">
        <v>0</v>
      </c>
      <c r="Z19" s="326">
        <v>0</v>
      </c>
      <c r="AA19" s="326">
        <v>11013</v>
      </c>
      <c r="AB19" s="326">
        <v>0</v>
      </c>
      <c r="AC19" s="326">
        <v>0</v>
      </c>
      <c r="AD19" s="326">
        <v>0</v>
      </c>
      <c r="AE19" s="322"/>
      <c r="AF19" s="322"/>
      <c r="AG19" s="327">
        <v>1318.9582191780823</v>
      </c>
      <c r="AH19" s="327">
        <v>155797.26804</v>
      </c>
      <c r="AI19" s="327">
        <v>0</v>
      </c>
      <c r="AJ19" s="327">
        <v>0</v>
      </c>
      <c r="AK19" s="327">
        <v>0</v>
      </c>
      <c r="AL19" s="327">
        <v>51388.02145</v>
      </c>
      <c r="AM19" s="327">
        <v>0</v>
      </c>
      <c r="AN19" s="327">
        <v>0</v>
      </c>
      <c r="AO19" s="327">
        <v>0</v>
      </c>
      <c r="AP19" s="327">
        <v>1960.3139999999999</v>
      </c>
      <c r="AQ19" s="327">
        <v>0</v>
      </c>
      <c r="AR19" s="327">
        <v>0</v>
      </c>
      <c r="AS19" s="327">
        <v>0</v>
      </c>
      <c r="AT19" s="327">
        <v>210464.56170917809</v>
      </c>
    </row>
    <row r="20" spans="2:46" x14ac:dyDescent="0.2">
      <c r="B20" s="345" t="s">
        <v>946</v>
      </c>
      <c r="C20" s="346"/>
      <c r="D20" s="323">
        <v>441.18099999999998</v>
      </c>
      <c r="E20" s="323">
        <v>2.0049999999999999</v>
      </c>
      <c r="F20" s="323">
        <v>0</v>
      </c>
      <c r="G20" s="323">
        <v>0</v>
      </c>
      <c r="H20" s="323">
        <v>0</v>
      </c>
      <c r="I20" s="323">
        <v>0.75</v>
      </c>
      <c r="J20" s="323">
        <v>0</v>
      </c>
      <c r="K20" s="323">
        <v>0</v>
      </c>
      <c r="L20" s="323">
        <v>0</v>
      </c>
      <c r="M20" s="323">
        <v>0.44800000000000001</v>
      </c>
      <c r="N20" s="323">
        <v>0</v>
      </c>
      <c r="O20" s="323">
        <v>0</v>
      </c>
      <c r="P20" s="323">
        <v>0</v>
      </c>
      <c r="Q20" s="346"/>
      <c r="R20" s="326">
        <v>370.96712654027397</v>
      </c>
      <c r="S20" s="326">
        <v>272622149</v>
      </c>
      <c r="T20" s="326">
        <v>0</v>
      </c>
      <c r="U20" s="326">
        <v>0</v>
      </c>
      <c r="V20" s="326">
        <v>0</v>
      </c>
      <c r="W20" s="326">
        <v>188735145</v>
      </c>
      <c r="X20" s="326">
        <v>0</v>
      </c>
      <c r="Y20" s="326">
        <v>0</v>
      </c>
      <c r="Z20" s="326">
        <v>0</v>
      </c>
      <c r="AA20" s="326">
        <v>171574</v>
      </c>
      <c r="AB20" s="326">
        <v>0</v>
      </c>
      <c r="AC20" s="326">
        <v>0</v>
      </c>
      <c r="AD20" s="326">
        <v>0</v>
      </c>
      <c r="AE20" s="322"/>
      <c r="AF20" s="322"/>
      <c r="AG20" s="327">
        <v>163663.64785416459</v>
      </c>
      <c r="AH20" s="327">
        <v>5466074.0874499995</v>
      </c>
      <c r="AI20" s="327">
        <v>0</v>
      </c>
      <c r="AJ20" s="327">
        <v>0</v>
      </c>
      <c r="AK20" s="327">
        <v>0</v>
      </c>
      <c r="AL20" s="327">
        <v>1415513.5874999999</v>
      </c>
      <c r="AM20" s="327">
        <v>0</v>
      </c>
      <c r="AN20" s="327">
        <v>0</v>
      </c>
      <c r="AO20" s="327">
        <v>0</v>
      </c>
      <c r="AP20" s="327">
        <v>76865.152000000002</v>
      </c>
      <c r="AQ20" s="327">
        <v>0</v>
      </c>
      <c r="AR20" s="327">
        <v>0</v>
      </c>
      <c r="AS20" s="327">
        <v>0</v>
      </c>
      <c r="AT20" s="327">
        <v>7122116.4748041639</v>
      </c>
    </row>
    <row r="21" spans="2:46" x14ac:dyDescent="0.2">
      <c r="B21" s="345" t="s">
        <v>947</v>
      </c>
      <c r="C21" s="346"/>
      <c r="D21" s="323">
        <v>441.18099999999998</v>
      </c>
      <c r="E21" s="323">
        <v>1.7709999999999999</v>
      </c>
      <c r="F21" s="323">
        <v>0</v>
      </c>
      <c r="G21" s="323">
        <v>0</v>
      </c>
      <c r="H21" s="323">
        <v>0</v>
      </c>
      <c r="I21" s="323">
        <v>0.75</v>
      </c>
      <c r="J21" s="323">
        <v>0</v>
      </c>
      <c r="K21" s="323">
        <v>0</v>
      </c>
      <c r="L21" s="323">
        <v>0</v>
      </c>
      <c r="M21" s="323">
        <v>0.314</v>
      </c>
      <c r="N21" s="323">
        <v>0</v>
      </c>
      <c r="O21" s="323">
        <v>0</v>
      </c>
      <c r="P21" s="323">
        <v>0</v>
      </c>
      <c r="Q21" s="346"/>
      <c r="R21" s="326">
        <v>25.019178082191786</v>
      </c>
      <c r="S21" s="326">
        <v>20137552</v>
      </c>
      <c r="T21" s="326">
        <v>0</v>
      </c>
      <c r="U21" s="326">
        <v>0</v>
      </c>
      <c r="V21" s="326">
        <v>0</v>
      </c>
      <c r="W21" s="326">
        <v>13239105</v>
      </c>
      <c r="X21" s="326">
        <v>0</v>
      </c>
      <c r="Y21" s="326">
        <v>0</v>
      </c>
      <c r="Z21" s="326">
        <v>0</v>
      </c>
      <c r="AA21" s="326">
        <v>13028</v>
      </c>
      <c r="AB21" s="326">
        <v>0</v>
      </c>
      <c r="AC21" s="326">
        <v>0</v>
      </c>
      <c r="AD21" s="326">
        <v>0</v>
      </c>
      <c r="AE21" s="322"/>
      <c r="AF21" s="322"/>
      <c r="AG21" s="327">
        <v>11037.986005479454</v>
      </c>
      <c r="AH21" s="327">
        <v>356636.04592</v>
      </c>
      <c r="AI21" s="327">
        <v>0</v>
      </c>
      <c r="AJ21" s="327">
        <v>0</v>
      </c>
      <c r="AK21" s="327">
        <v>0</v>
      </c>
      <c r="AL21" s="327">
        <v>99293.287499999991</v>
      </c>
      <c r="AM21" s="327">
        <v>0</v>
      </c>
      <c r="AN21" s="327">
        <v>0</v>
      </c>
      <c r="AO21" s="327">
        <v>0</v>
      </c>
      <c r="AP21" s="327">
        <v>4090.7919999999999</v>
      </c>
      <c r="AQ21" s="327">
        <v>0</v>
      </c>
      <c r="AR21" s="327">
        <v>0</v>
      </c>
      <c r="AS21" s="327">
        <v>0</v>
      </c>
      <c r="AT21" s="327">
        <v>471058.11142547947</v>
      </c>
    </row>
    <row r="22" spans="2:46" x14ac:dyDescent="0.2">
      <c r="B22" s="345" t="s">
        <v>948</v>
      </c>
      <c r="C22" s="346"/>
      <c r="D22" s="323">
        <v>1524.0229999999999</v>
      </c>
      <c r="E22" s="323">
        <v>2.0990000000000002</v>
      </c>
      <c r="F22" s="323">
        <v>0</v>
      </c>
      <c r="G22" s="323">
        <v>0</v>
      </c>
      <c r="H22" s="323">
        <v>0</v>
      </c>
      <c r="I22" s="323">
        <v>0.78100000000000003</v>
      </c>
      <c r="J22" s="323">
        <v>0</v>
      </c>
      <c r="K22" s="323">
        <v>0</v>
      </c>
      <c r="L22" s="323">
        <v>0</v>
      </c>
      <c r="M22" s="323">
        <v>0.86599999999999999</v>
      </c>
      <c r="N22" s="323">
        <v>0</v>
      </c>
      <c r="O22" s="323">
        <v>0</v>
      </c>
      <c r="P22" s="323">
        <v>0</v>
      </c>
      <c r="Q22" s="346"/>
      <c r="R22" s="326">
        <v>64.402739726027406</v>
      </c>
      <c r="S22" s="326">
        <v>116245453</v>
      </c>
      <c r="T22" s="326">
        <v>0</v>
      </c>
      <c r="U22" s="326">
        <v>0</v>
      </c>
      <c r="V22" s="326">
        <v>0</v>
      </c>
      <c r="W22" s="326">
        <v>84534154</v>
      </c>
      <c r="X22" s="326">
        <v>0</v>
      </c>
      <c r="Y22" s="326">
        <v>0</v>
      </c>
      <c r="Z22" s="326">
        <v>0</v>
      </c>
      <c r="AA22" s="326">
        <v>63102</v>
      </c>
      <c r="AB22" s="326">
        <v>0</v>
      </c>
      <c r="AC22" s="326">
        <v>0</v>
      </c>
      <c r="AD22" s="326">
        <v>0</v>
      </c>
      <c r="AE22" s="322"/>
      <c r="AF22" s="322"/>
      <c r="AG22" s="327">
        <v>98151.256605479459</v>
      </c>
      <c r="AH22" s="327">
        <v>2439992.05847</v>
      </c>
      <c r="AI22" s="327">
        <v>0</v>
      </c>
      <c r="AJ22" s="327">
        <v>0</v>
      </c>
      <c r="AK22" s="327">
        <v>0</v>
      </c>
      <c r="AL22" s="327">
        <v>660211.74274000002</v>
      </c>
      <c r="AM22" s="327">
        <v>0</v>
      </c>
      <c r="AN22" s="327">
        <v>0</v>
      </c>
      <c r="AO22" s="327">
        <v>0</v>
      </c>
      <c r="AP22" s="327">
        <v>54646.332000000002</v>
      </c>
      <c r="AQ22" s="327">
        <v>0</v>
      </c>
      <c r="AR22" s="327">
        <v>0</v>
      </c>
      <c r="AS22" s="327">
        <v>0</v>
      </c>
      <c r="AT22" s="327">
        <v>3253001.3898154795</v>
      </c>
    </row>
    <row r="23" spans="2:46" x14ac:dyDescent="0.2">
      <c r="B23" s="345" t="s">
        <v>949</v>
      </c>
      <c r="C23" s="346"/>
      <c r="D23" s="323">
        <v>1524.0229999999999</v>
      </c>
      <c r="E23" s="323">
        <v>1.667</v>
      </c>
      <c r="F23" s="323">
        <v>0</v>
      </c>
      <c r="G23" s="323">
        <v>0</v>
      </c>
      <c r="H23" s="323">
        <v>0</v>
      </c>
      <c r="I23" s="323">
        <v>0.77800000000000002</v>
      </c>
      <c r="J23" s="323">
        <v>0</v>
      </c>
      <c r="K23" s="323">
        <v>0</v>
      </c>
      <c r="L23" s="323">
        <v>0</v>
      </c>
      <c r="M23" s="323">
        <v>1.6619999999999999</v>
      </c>
      <c r="N23" s="323">
        <v>0</v>
      </c>
      <c r="O23" s="323">
        <v>0</v>
      </c>
      <c r="P23" s="323">
        <v>0</v>
      </c>
      <c r="Q23" s="346"/>
      <c r="R23" s="326">
        <v>10.668493150684929</v>
      </c>
      <c r="S23" s="326">
        <v>19182971</v>
      </c>
      <c r="T23" s="326">
        <v>0</v>
      </c>
      <c r="U23" s="326">
        <v>0</v>
      </c>
      <c r="V23" s="326">
        <v>0</v>
      </c>
      <c r="W23" s="326">
        <v>13594838</v>
      </c>
      <c r="X23" s="326">
        <v>0</v>
      </c>
      <c r="Y23" s="326">
        <v>0</v>
      </c>
      <c r="Z23" s="326">
        <v>0</v>
      </c>
      <c r="AA23" s="326">
        <v>10324</v>
      </c>
      <c r="AB23" s="326">
        <v>0</v>
      </c>
      <c r="AC23" s="326">
        <v>0</v>
      </c>
      <c r="AD23" s="326">
        <v>0</v>
      </c>
      <c r="AE23" s="322"/>
      <c r="AF23" s="322"/>
      <c r="AG23" s="327">
        <v>16259.028936986297</v>
      </c>
      <c r="AH23" s="327">
        <v>319780.12657000002</v>
      </c>
      <c r="AI23" s="327">
        <v>0</v>
      </c>
      <c r="AJ23" s="327">
        <v>0</v>
      </c>
      <c r="AK23" s="327">
        <v>0</v>
      </c>
      <c r="AL23" s="327">
        <v>105767.83964000001</v>
      </c>
      <c r="AM23" s="327">
        <v>0</v>
      </c>
      <c r="AN23" s="327">
        <v>0</v>
      </c>
      <c r="AO23" s="327">
        <v>0</v>
      </c>
      <c r="AP23" s="327">
        <v>17158.487999999998</v>
      </c>
      <c r="AQ23" s="327">
        <v>0</v>
      </c>
      <c r="AR23" s="327">
        <v>0</v>
      </c>
      <c r="AS23" s="327">
        <v>0</v>
      </c>
      <c r="AT23" s="327">
        <v>458965.48314698634</v>
      </c>
    </row>
    <row r="24" spans="2:46" x14ac:dyDescent="0.2">
      <c r="B24" s="345" t="s">
        <v>950</v>
      </c>
      <c r="C24" s="346"/>
      <c r="D24" s="323">
        <v>1852.2739999999999</v>
      </c>
      <c r="E24" s="323">
        <v>2.2530000000000001</v>
      </c>
      <c r="F24" s="323">
        <v>0</v>
      </c>
      <c r="G24" s="323">
        <v>0</v>
      </c>
      <c r="H24" s="323">
        <v>0</v>
      </c>
      <c r="I24" s="323">
        <v>0.77600000000000002</v>
      </c>
      <c r="J24" s="323">
        <v>0</v>
      </c>
      <c r="K24" s="323">
        <v>0</v>
      </c>
      <c r="L24" s="323">
        <v>0</v>
      </c>
      <c r="M24" s="323">
        <v>1.353</v>
      </c>
      <c r="N24" s="323">
        <v>0</v>
      </c>
      <c r="O24" s="323">
        <v>0</v>
      </c>
      <c r="P24" s="323">
        <v>0</v>
      </c>
      <c r="Q24" s="346"/>
      <c r="R24" s="326">
        <v>12.002739726027396</v>
      </c>
      <c r="S24" s="326">
        <v>12176697</v>
      </c>
      <c r="T24" s="326">
        <v>0</v>
      </c>
      <c r="U24" s="326">
        <v>0</v>
      </c>
      <c r="V24" s="326">
        <v>0</v>
      </c>
      <c r="W24" s="326">
        <v>8930035</v>
      </c>
      <c r="X24" s="326">
        <v>0</v>
      </c>
      <c r="Y24" s="326">
        <v>0</v>
      </c>
      <c r="Z24" s="326">
        <v>0</v>
      </c>
      <c r="AA24" s="326">
        <v>8459</v>
      </c>
      <c r="AB24" s="326">
        <v>0</v>
      </c>
      <c r="AC24" s="326">
        <v>0</v>
      </c>
      <c r="AD24" s="326">
        <v>0</v>
      </c>
      <c r="AE24" s="322"/>
      <c r="AF24" s="322"/>
      <c r="AG24" s="327">
        <v>22232.362723287668</v>
      </c>
      <c r="AH24" s="327">
        <v>274340.98341000004</v>
      </c>
      <c r="AI24" s="327">
        <v>0</v>
      </c>
      <c r="AJ24" s="327">
        <v>0</v>
      </c>
      <c r="AK24" s="327">
        <v>0</v>
      </c>
      <c r="AL24" s="327">
        <v>69297.07160000001</v>
      </c>
      <c r="AM24" s="327">
        <v>0</v>
      </c>
      <c r="AN24" s="327">
        <v>0</v>
      </c>
      <c r="AO24" s="327">
        <v>0</v>
      </c>
      <c r="AP24" s="327">
        <v>11445.027</v>
      </c>
      <c r="AQ24" s="327">
        <v>0</v>
      </c>
      <c r="AR24" s="327">
        <v>0</v>
      </c>
      <c r="AS24" s="327">
        <v>0</v>
      </c>
      <c r="AT24" s="327">
        <v>377315.44473328773</v>
      </c>
    </row>
    <row r="25" spans="2:46" x14ac:dyDescent="0.2">
      <c r="B25" s="345" t="s">
        <v>951</v>
      </c>
      <c r="C25" s="346"/>
      <c r="D25" s="323">
        <v>3730.779</v>
      </c>
      <c r="E25" s="323">
        <v>1.823</v>
      </c>
      <c r="F25" s="323">
        <v>0</v>
      </c>
      <c r="G25" s="323">
        <v>0</v>
      </c>
      <c r="H25" s="323">
        <v>0</v>
      </c>
      <c r="I25" s="323">
        <v>0.78</v>
      </c>
      <c r="J25" s="323">
        <v>0</v>
      </c>
      <c r="K25" s="323">
        <v>0</v>
      </c>
      <c r="L25" s="323">
        <v>0</v>
      </c>
      <c r="M25" s="323">
        <v>0.86299999999999999</v>
      </c>
      <c r="N25" s="323">
        <v>0</v>
      </c>
      <c r="O25" s="323">
        <v>0</v>
      </c>
      <c r="P25" s="323">
        <v>0</v>
      </c>
      <c r="Q25" s="346"/>
      <c r="R25" s="326">
        <v>16.202739726027396</v>
      </c>
      <c r="S25" s="326">
        <v>48147356</v>
      </c>
      <c r="T25" s="326">
        <v>0</v>
      </c>
      <c r="U25" s="326">
        <v>0</v>
      </c>
      <c r="V25" s="326">
        <v>0</v>
      </c>
      <c r="W25" s="326">
        <v>40637025</v>
      </c>
      <c r="X25" s="326">
        <v>0</v>
      </c>
      <c r="Y25" s="326">
        <v>0</v>
      </c>
      <c r="Z25" s="326">
        <v>0</v>
      </c>
      <c r="AA25" s="326">
        <v>22372</v>
      </c>
      <c r="AB25" s="326">
        <v>0</v>
      </c>
      <c r="AC25" s="326">
        <v>0</v>
      </c>
      <c r="AD25" s="326">
        <v>0</v>
      </c>
      <c r="AE25" s="322"/>
      <c r="AF25" s="322"/>
      <c r="AG25" s="327">
        <v>60448.841112328759</v>
      </c>
      <c r="AH25" s="327">
        <v>877726.29987999995</v>
      </c>
      <c r="AI25" s="327">
        <v>0</v>
      </c>
      <c r="AJ25" s="327">
        <v>0</v>
      </c>
      <c r="AK25" s="327">
        <v>0</v>
      </c>
      <c r="AL25" s="327">
        <v>316968.79500000004</v>
      </c>
      <c r="AM25" s="327">
        <v>0</v>
      </c>
      <c r="AN25" s="327">
        <v>0</v>
      </c>
      <c r="AO25" s="327">
        <v>0</v>
      </c>
      <c r="AP25" s="327">
        <v>19307.036</v>
      </c>
      <c r="AQ25" s="327">
        <v>0</v>
      </c>
      <c r="AR25" s="327">
        <v>0</v>
      </c>
      <c r="AS25" s="327">
        <v>0</v>
      </c>
      <c r="AT25" s="327">
        <v>1274450.971992329</v>
      </c>
    </row>
    <row r="26" spans="2:46" x14ac:dyDescent="0.2">
      <c r="B26" s="345" t="s">
        <v>952</v>
      </c>
      <c r="C26" s="346"/>
      <c r="D26" s="323">
        <v>4270.76</v>
      </c>
      <c r="E26" s="323">
        <v>1.93</v>
      </c>
      <c r="F26" s="323">
        <v>0</v>
      </c>
      <c r="G26" s="323">
        <v>0</v>
      </c>
      <c r="H26" s="323">
        <v>0</v>
      </c>
      <c r="I26" s="323">
        <v>0.78</v>
      </c>
      <c r="J26" s="323">
        <v>0</v>
      </c>
      <c r="K26" s="323">
        <v>0</v>
      </c>
      <c r="L26" s="323">
        <v>0</v>
      </c>
      <c r="M26" s="323">
        <v>1.0780000000000001</v>
      </c>
      <c r="N26" s="323">
        <v>0</v>
      </c>
      <c r="O26" s="323">
        <v>0</v>
      </c>
      <c r="P26" s="323">
        <v>0</v>
      </c>
      <c r="Q26" s="346"/>
      <c r="R26" s="326">
        <v>32.999999999999993</v>
      </c>
      <c r="S26" s="326">
        <v>61244846</v>
      </c>
      <c r="T26" s="326">
        <v>0</v>
      </c>
      <c r="U26" s="326">
        <v>0</v>
      </c>
      <c r="V26" s="326">
        <v>0</v>
      </c>
      <c r="W26" s="326">
        <v>47758150</v>
      </c>
      <c r="X26" s="326">
        <v>0</v>
      </c>
      <c r="Y26" s="326">
        <v>0</v>
      </c>
      <c r="Z26" s="326">
        <v>0</v>
      </c>
      <c r="AA26" s="326">
        <v>33210</v>
      </c>
      <c r="AB26" s="326">
        <v>0</v>
      </c>
      <c r="AC26" s="326">
        <v>0</v>
      </c>
      <c r="AD26" s="326">
        <v>0</v>
      </c>
      <c r="AE26" s="322"/>
      <c r="AF26" s="322"/>
      <c r="AG26" s="327">
        <v>140935.07999999999</v>
      </c>
      <c r="AH26" s="327">
        <v>1182025.5277999998</v>
      </c>
      <c r="AI26" s="327">
        <v>0</v>
      </c>
      <c r="AJ26" s="327">
        <v>0</v>
      </c>
      <c r="AK26" s="327">
        <v>0</v>
      </c>
      <c r="AL26" s="327">
        <v>372513.57</v>
      </c>
      <c r="AM26" s="327">
        <v>0</v>
      </c>
      <c r="AN26" s="327">
        <v>0</v>
      </c>
      <c r="AO26" s="327">
        <v>0</v>
      </c>
      <c r="AP26" s="327">
        <v>35800.380000000005</v>
      </c>
      <c r="AQ26" s="327">
        <v>0</v>
      </c>
      <c r="AR26" s="327">
        <v>0</v>
      </c>
      <c r="AS26" s="327">
        <v>0</v>
      </c>
      <c r="AT26" s="327">
        <v>1731274.5578000001</v>
      </c>
    </row>
    <row r="27" spans="2:46" x14ac:dyDescent="0.2">
      <c r="B27" s="345" t="s">
        <v>953</v>
      </c>
      <c r="C27" s="346"/>
      <c r="D27" s="323">
        <v>9258.2019999999993</v>
      </c>
      <c r="E27" s="323">
        <v>2.1139999999999999</v>
      </c>
      <c r="F27" s="323">
        <v>0</v>
      </c>
      <c r="G27" s="323">
        <v>0</v>
      </c>
      <c r="H27" s="323">
        <v>0</v>
      </c>
      <c r="I27" s="323">
        <v>0.6</v>
      </c>
      <c r="J27" s="323">
        <v>0</v>
      </c>
      <c r="K27" s="323">
        <v>0</v>
      </c>
      <c r="L27" s="323">
        <v>0</v>
      </c>
      <c r="M27" s="323">
        <v>0.64400000000000002</v>
      </c>
      <c r="N27" s="323">
        <v>0</v>
      </c>
      <c r="O27" s="323">
        <v>0</v>
      </c>
      <c r="P27" s="323">
        <v>0</v>
      </c>
      <c r="Q27" s="346"/>
      <c r="R27" s="326">
        <v>67.31506849315069</v>
      </c>
      <c r="S27" s="326">
        <v>248113440</v>
      </c>
      <c r="T27" s="326">
        <v>0</v>
      </c>
      <c r="U27" s="326">
        <v>0</v>
      </c>
      <c r="V27" s="326">
        <v>0</v>
      </c>
      <c r="W27" s="326">
        <v>189158159</v>
      </c>
      <c r="X27" s="326">
        <v>0</v>
      </c>
      <c r="Y27" s="326">
        <v>0</v>
      </c>
      <c r="Z27" s="326">
        <v>0</v>
      </c>
      <c r="AA27" s="326">
        <v>156194</v>
      </c>
      <c r="AB27" s="326">
        <v>0</v>
      </c>
      <c r="AC27" s="326">
        <v>0</v>
      </c>
      <c r="AD27" s="326">
        <v>0</v>
      </c>
      <c r="AE27" s="322"/>
      <c r="AF27" s="322"/>
      <c r="AG27" s="327">
        <v>623216.50175342464</v>
      </c>
      <c r="AH27" s="327">
        <v>5245118.1216000002</v>
      </c>
      <c r="AI27" s="327">
        <v>0</v>
      </c>
      <c r="AJ27" s="327">
        <v>0</v>
      </c>
      <c r="AK27" s="327">
        <v>0</v>
      </c>
      <c r="AL27" s="327">
        <v>1134948.9539999999</v>
      </c>
      <c r="AM27" s="327">
        <v>0</v>
      </c>
      <c r="AN27" s="327">
        <v>0</v>
      </c>
      <c r="AO27" s="327">
        <v>0</v>
      </c>
      <c r="AP27" s="327">
        <v>100588.936</v>
      </c>
      <c r="AQ27" s="327">
        <v>0</v>
      </c>
      <c r="AR27" s="327">
        <v>0</v>
      </c>
      <c r="AS27" s="327">
        <v>0</v>
      </c>
      <c r="AT27" s="327">
        <v>7103872.5133534241</v>
      </c>
    </row>
    <row r="28" spans="2:46" x14ac:dyDescent="0.2">
      <c r="B28" s="345" t="s">
        <v>954</v>
      </c>
      <c r="C28" s="346"/>
      <c r="D28" s="323">
        <v>9258.2019999999993</v>
      </c>
      <c r="E28" s="323">
        <v>1.861</v>
      </c>
      <c r="F28" s="323">
        <v>0</v>
      </c>
      <c r="G28" s="323">
        <v>0</v>
      </c>
      <c r="H28" s="323">
        <v>0</v>
      </c>
      <c r="I28" s="323">
        <v>0.6</v>
      </c>
      <c r="J28" s="323">
        <v>0</v>
      </c>
      <c r="K28" s="323">
        <v>0</v>
      </c>
      <c r="L28" s="323">
        <v>0</v>
      </c>
      <c r="M28" s="323">
        <v>0.57199999999999995</v>
      </c>
      <c r="N28" s="323">
        <v>0</v>
      </c>
      <c r="O28" s="323">
        <v>0</v>
      </c>
      <c r="P28" s="323">
        <v>0</v>
      </c>
      <c r="Q28" s="346"/>
      <c r="R28" s="611"/>
      <c r="S28" s="612"/>
      <c r="T28" s="612"/>
      <c r="U28" s="612"/>
      <c r="V28" s="612"/>
      <c r="W28" s="612"/>
      <c r="X28" s="612"/>
      <c r="Y28" s="612"/>
      <c r="Z28" s="612"/>
      <c r="AA28" s="612"/>
      <c r="AB28" s="612"/>
      <c r="AC28" s="612"/>
      <c r="AD28" s="612"/>
      <c r="AE28" s="322"/>
      <c r="AF28" s="322"/>
      <c r="AG28" s="613"/>
      <c r="AH28" s="613"/>
      <c r="AI28" s="613"/>
      <c r="AJ28" s="613"/>
      <c r="AK28" s="613"/>
      <c r="AL28" s="613"/>
      <c r="AM28" s="613"/>
      <c r="AN28" s="613"/>
      <c r="AO28" s="613"/>
      <c r="AP28" s="613"/>
      <c r="AQ28" s="613"/>
      <c r="AR28" s="613"/>
      <c r="AS28" s="613"/>
      <c r="AT28" s="614"/>
    </row>
    <row r="29" spans="2:46" x14ac:dyDescent="0.2">
      <c r="B29" s="345" t="s">
        <v>955</v>
      </c>
      <c r="C29" s="346"/>
      <c r="D29" s="323">
        <v>9258.2019999999993</v>
      </c>
      <c r="E29" s="323">
        <v>2.1139999999999999</v>
      </c>
      <c r="F29" s="323">
        <v>0</v>
      </c>
      <c r="G29" s="323">
        <v>0</v>
      </c>
      <c r="H29" s="323">
        <v>0</v>
      </c>
      <c r="I29" s="323">
        <v>0.6</v>
      </c>
      <c r="J29" s="323">
        <v>0</v>
      </c>
      <c r="K29" s="323">
        <v>0</v>
      </c>
      <c r="L29" s="323">
        <v>0</v>
      </c>
      <c r="M29" s="323">
        <v>3.8090000000000002</v>
      </c>
      <c r="N29" s="323">
        <v>0</v>
      </c>
      <c r="O29" s="323">
        <v>0</v>
      </c>
      <c r="P29" s="323">
        <v>0</v>
      </c>
      <c r="Q29" s="346"/>
      <c r="R29" s="326">
        <v>5</v>
      </c>
      <c r="S29" s="326">
        <v>48222833</v>
      </c>
      <c r="T29" s="326">
        <v>0</v>
      </c>
      <c r="U29" s="326">
        <v>0</v>
      </c>
      <c r="V29" s="326">
        <v>0</v>
      </c>
      <c r="W29" s="326">
        <v>42599526</v>
      </c>
      <c r="X29" s="326">
        <v>0</v>
      </c>
      <c r="Y29" s="326">
        <v>0</v>
      </c>
      <c r="Z29" s="326">
        <v>0</v>
      </c>
      <c r="AA29" s="326">
        <v>22069</v>
      </c>
      <c r="AB29" s="326">
        <v>0</v>
      </c>
      <c r="AC29" s="326">
        <v>0</v>
      </c>
      <c r="AD29" s="326">
        <v>0</v>
      </c>
      <c r="AE29" s="322"/>
      <c r="AF29" s="322"/>
      <c r="AG29" s="327">
        <v>46291.009999999995</v>
      </c>
      <c r="AH29" s="327">
        <v>1019430.68962</v>
      </c>
      <c r="AI29" s="327">
        <v>0</v>
      </c>
      <c r="AJ29" s="327">
        <v>0</v>
      </c>
      <c r="AK29" s="327">
        <v>0</v>
      </c>
      <c r="AL29" s="327">
        <v>255597.15600000002</v>
      </c>
      <c r="AM29" s="327">
        <v>0</v>
      </c>
      <c r="AN29" s="327">
        <v>0</v>
      </c>
      <c r="AO29" s="327">
        <v>0</v>
      </c>
      <c r="AP29" s="327">
        <v>84060.821000000011</v>
      </c>
      <c r="AQ29" s="327">
        <v>0</v>
      </c>
      <c r="AR29" s="327">
        <v>0</v>
      </c>
      <c r="AS29" s="327">
        <v>0</v>
      </c>
      <c r="AT29" s="327">
        <v>1405379.6766199998</v>
      </c>
    </row>
    <row r="30" spans="2:46" x14ac:dyDescent="0.2">
      <c r="B30" s="345" t="s">
        <v>956</v>
      </c>
      <c r="C30" s="346"/>
      <c r="D30" s="323">
        <v>9629.6640000000007</v>
      </c>
      <c r="E30" s="323">
        <v>1.94</v>
      </c>
      <c r="F30" s="323">
        <v>0</v>
      </c>
      <c r="G30" s="323">
        <v>0</v>
      </c>
      <c r="H30" s="323">
        <v>0</v>
      </c>
      <c r="I30" s="323">
        <v>0.57599999999999996</v>
      </c>
      <c r="J30" s="323">
        <v>0</v>
      </c>
      <c r="K30" s="323">
        <v>0</v>
      </c>
      <c r="L30" s="323">
        <v>0</v>
      </c>
      <c r="M30" s="323">
        <v>3.6619999999999999</v>
      </c>
      <c r="N30" s="323">
        <v>0</v>
      </c>
      <c r="O30" s="323">
        <v>0</v>
      </c>
      <c r="P30" s="323">
        <v>0</v>
      </c>
      <c r="Q30" s="346"/>
      <c r="R30" s="611"/>
      <c r="S30" s="612"/>
      <c r="T30" s="612"/>
      <c r="U30" s="612"/>
      <c r="V30" s="612"/>
      <c r="W30" s="612"/>
      <c r="X30" s="612"/>
      <c r="Y30" s="612"/>
      <c r="Z30" s="612"/>
      <c r="AA30" s="612"/>
      <c r="AB30" s="612"/>
      <c r="AC30" s="612"/>
      <c r="AD30" s="612"/>
      <c r="AE30" s="322"/>
      <c r="AF30" s="322"/>
      <c r="AG30" s="613"/>
      <c r="AH30" s="613"/>
      <c r="AI30" s="613"/>
      <c r="AJ30" s="613"/>
      <c r="AK30" s="613"/>
      <c r="AL30" s="613"/>
      <c r="AM30" s="613"/>
      <c r="AN30" s="613"/>
      <c r="AO30" s="613"/>
      <c r="AP30" s="613"/>
      <c r="AQ30" s="613"/>
      <c r="AR30" s="613"/>
      <c r="AS30" s="613"/>
      <c r="AT30" s="614"/>
    </row>
    <row r="31" spans="2:46" x14ac:dyDescent="0.2">
      <c r="B31" s="345" t="s">
        <v>957</v>
      </c>
      <c r="C31" s="346"/>
      <c r="D31" s="323">
        <v>21866.62</v>
      </c>
      <c r="E31" s="323">
        <v>1.823</v>
      </c>
      <c r="F31" s="323">
        <v>0</v>
      </c>
      <c r="G31" s="323">
        <v>0</v>
      </c>
      <c r="H31" s="323">
        <v>0</v>
      </c>
      <c r="I31" s="323">
        <v>0.40200000000000002</v>
      </c>
      <c r="J31" s="323">
        <v>0</v>
      </c>
      <c r="K31" s="323">
        <v>0</v>
      </c>
      <c r="L31" s="323">
        <v>0</v>
      </c>
      <c r="M31" s="323">
        <v>2.0750000000000002</v>
      </c>
      <c r="N31" s="323">
        <v>0</v>
      </c>
      <c r="O31" s="323">
        <v>0</v>
      </c>
      <c r="P31" s="323">
        <v>0</v>
      </c>
      <c r="Q31" s="346"/>
      <c r="R31" s="611"/>
      <c r="S31" s="612"/>
      <c r="T31" s="612"/>
      <c r="U31" s="612"/>
      <c r="V31" s="612"/>
      <c r="W31" s="612"/>
      <c r="X31" s="612"/>
      <c r="Y31" s="612"/>
      <c r="Z31" s="612"/>
      <c r="AA31" s="612"/>
      <c r="AB31" s="612"/>
      <c r="AC31" s="612"/>
      <c r="AD31" s="612"/>
      <c r="AE31" s="322"/>
      <c r="AF31" s="322"/>
      <c r="AG31" s="613"/>
      <c r="AH31" s="613"/>
      <c r="AI31" s="613"/>
      <c r="AJ31" s="613"/>
      <c r="AK31" s="613"/>
      <c r="AL31" s="613"/>
      <c r="AM31" s="613"/>
      <c r="AN31" s="613"/>
      <c r="AO31" s="613"/>
      <c r="AP31" s="613"/>
      <c r="AQ31" s="613"/>
      <c r="AR31" s="613"/>
      <c r="AS31" s="613"/>
      <c r="AT31" s="614"/>
    </row>
    <row r="32" spans="2:46" x14ac:dyDescent="0.2">
      <c r="B32" s="345" t="s">
        <v>958</v>
      </c>
      <c r="C32" s="346"/>
      <c r="D32" s="323">
        <v>21866.62</v>
      </c>
      <c r="E32" s="323">
        <v>1.823</v>
      </c>
      <c r="F32" s="323">
        <v>0</v>
      </c>
      <c r="G32" s="323">
        <v>0</v>
      </c>
      <c r="H32" s="323">
        <v>0</v>
      </c>
      <c r="I32" s="323">
        <v>0.40200000000000002</v>
      </c>
      <c r="J32" s="323">
        <v>0</v>
      </c>
      <c r="K32" s="323">
        <v>0</v>
      </c>
      <c r="L32" s="323">
        <v>0</v>
      </c>
      <c r="M32" s="323">
        <v>2.0750000000000002</v>
      </c>
      <c r="N32" s="323">
        <v>0</v>
      </c>
      <c r="O32" s="323">
        <v>0</v>
      </c>
      <c r="P32" s="323">
        <v>0</v>
      </c>
      <c r="Q32" s="346"/>
      <c r="R32" s="611"/>
      <c r="S32" s="612"/>
      <c r="T32" s="612"/>
      <c r="U32" s="612"/>
      <c r="V32" s="612"/>
      <c r="W32" s="612"/>
      <c r="X32" s="612"/>
      <c r="Y32" s="612"/>
      <c r="Z32" s="612"/>
      <c r="AA32" s="612"/>
      <c r="AB32" s="612"/>
      <c r="AC32" s="612"/>
      <c r="AD32" s="612"/>
      <c r="AE32" s="322"/>
      <c r="AF32" s="322"/>
      <c r="AG32" s="613"/>
      <c r="AH32" s="613"/>
      <c r="AI32" s="613"/>
      <c r="AJ32" s="613"/>
      <c r="AK32" s="613"/>
      <c r="AL32" s="613"/>
      <c r="AM32" s="613"/>
      <c r="AN32" s="613"/>
      <c r="AO32" s="613"/>
      <c r="AP32" s="613"/>
      <c r="AQ32" s="613"/>
      <c r="AR32" s="613"/>
      <c r="AS32" s="613"/>
      <c r="AT32" s="614"/>
    </row>
    <row r="33" spans="2:46" x14ac:dyDescent="0.2">
      <c r="B33" s="345" t="s">
        <v>959</v>
      </c>
      <c r="C33" s="346"/>
      <c r="D33" s="323">
        <v>5395.5940000000001</v>
      </c>
      <c r="E33" s="323">
        <v>1.8560000000000001</v>
      </c>
      <c r="F33" s="323">
        <v>0</v>
      </c>
      <c r="G33" s="323">
        <v>0</v>
      </c>
      <c r="H33" s="323">
        <v>0</v>
      </c>
      <c r="I33" s="323">
        <v>0.40899999999999997</v>
      </c>
      <c r="J33" s="323">
        <v>0</v>
      </c>
      <c r="K33" s="323">
        <v>0</v>
      </c>
      <c r="L33" s="323">
        <v>0</v>
      </c>
      <c r="M33" s="323">
        <v>3.5790000000000002</v>
      </c>
      <c r="N33" s="323">
        <v>0</v>
      </c>
      <c r="O33" s="323">
        <v>0</v>
      </c>
      <c r="P33" s="323">
        <v>0</v>
      </c>
      <c r="Q33" s="346"/>
      <c r="R33" s="611"/>
      <c r="S33" s="612"/>
      <c r="T33" s="612"/>
      <c r="U33" s="612"/>
      <c r="V33" s="612"/>
      <c r="W33" s="612"/>
      <c r="X33" s="612"/>
      <c r="Y33" s="612"/>
      <c r="Z33" s="612"/>
      <c r="AA33" s="612"/>
      <c r="AB33" s="612"/>
      <c r="AC33" s="612"/>
      <c r="AD33" s="612"/>
      <c r="AE33" s="322"/>
      <c r="AF33" s="322"/>
      <c r="AG33" s="613"/>
      <c r="AH33" s="613"/>
      <c r="AI33" s="613"/>
      <c r="AJ33" s="613"/>
      <c r="AK33" s="613"/>
      <c r="AL33" s="613"/>
      <c r="AM33" s="613"/>
      <c r="AN33" s="613"/>
      <c r="AO33" s="613"/>
      <c r="AP33" s="613"/>
      <c r="AQ33" s="613"/>
      <c r="AR33" s="613"/>
      <c r="AS33" s="613"/>
      <c r="AT33" s="614"/>
    </row>
    <row r="34" spans="2:46" x14ac:dyDescent="0.2">
      <c r="B34" s="345"/>
      <c r="C34" s="346"/>
      <c r="D34" s="323"/>
      <c r="E34" s="323"/>
      <c r="F34" s="323"/>
      <c r="G34" s="323"/>
      <c r="H34" s="323"/>
      <c r="I34" s="323"/>
      <c r="J34" s="323"/>
      <c r="K34" s="323"/>
      <c r="L34" s="323"/>
      <c r="M34" s="323"/>
      <c r="N34" s="323"/>
      <c r="O34" s="323"/>
      <c r="P34" s="323"/>
      <c r="Q34" s="346"/>
      <c r="R34" s="326"/>
      <c r="S34" s="326"/>
      <c r="T34" s="326"/>
      <c r="U34" s="326"/>
      <c r="V34" s="326"/>
      <c r="W34" s="326"/>
      <c r="X34" s="326"/>
      <c r="Y34" s="326"/>
      <c r="Z34" s="326"/>
      <c r="AA34" s="326"/>
      <c r="AB34" s="326"/>
      <c r="AC34" s="326"/>
      <c r="AD34" s="326"/>
      <c r="AE34" s="322"/>
      <c r="AF34" s="322"/>
      <c r="AG34" s="327">
        <v>0</v>
      </c>
      <c r="AH34" s="327">
        <v>0</v>
      </c>
      <c r="AI34" s="327">
        <v>0</v>
      </c>
      <c r="AJ34" s="327">
        <v>0</v>
      </c>
      <c r="AK34" s="327">
        <v>0</v>
      </c>
      <c r="AL34" s="327">
        <v>0</v>
      </c>
      <c r="AM34" s="327">
        <v>0</v>
      </c>
      <c r="AN34" s="327">
        <v>0</v>
      </c>
      <c r="AO34" s="327">
        <v>0</v>
      </c>
      <c r="AP34" s="327">
        <v>0</v>
      </c>
      <c r="AQ34" s="327">
        <v>0</v>
      </c>
      <c r="AR34" s="327">
        <v>0</v>
      </c>
      <c r="AS34" s="327">
        <v>0</v>
      </c>
      <c r="AT34" s="327">
        <v>0</v>
      </c>
    </row>
    <row r="35" spans="2:46" x14ac:dyDescent="0.2">
      <c r="B35" s="345"/>
      <c r="C35" s="346"/>
      <c r="D35" s="323"/>
      <c r="E35" s="323"/>
      <c r="F35" s="323"/>
      <c r="G35" s="323"/>
      <c r="H35" s="323"/>
      <c r="I35" s="323"/>
      <c r="J35" s="323"/>
      <c r="K35" s="323"/>
      <c r="L35" s="323"/>
      <c r="M35" s="323"/>
      <c r="N35" s="323"/>
      <c r="O35" s="323"/>
      <c r="P35" s="323"/>
      <c r="Q35" s="346"/>
      <c r="R35" s="326"/>
      <c r="S35" s="326"/>
      <c r="T35" s="326"/>
      <c r="U35" s="326"/>
      <c r="V35" s="326"/>
      <c r="W35" s="326"/>
      <c r="X35" s="326"/>
      <c r="Y35" s="326"/>
      <c r="Z35" s="326"/>
      <c r="AA35" s="326"/>
      <c r="AB35" s="326"/>
      <c r="AC35" s="326"/>
      <c r="AD35" s="326"/>
      <c r="AE35" s="322"/>
      <c r="AF35" s="322"/>
      <c r="AG35" s="327">
        <v>0</v>
      </c>
      <c r="AH35" s="327">
        <v>0</v>
      </c>
      <c r="AI35" s="327">
        <v>0</v>
      </c>
      <c r="AJ35" s="327">
        <v>0</v>
      </c>
      <c r="AK35" s="327">
        <v>0</v>
      </c>
      <c r="AL35" s="327">
        <v>0</v>
      </c>
      <c r="AM35" s="327">
        <v>0</v>
      </c>
      <c r="AN35" s="327">
        <v>0</v>
      </c>
      <c r="AO35" s="327">
        <v>0</v>
      </c>
      <c r="AP35" s="327">
        <v>0</v>
      </c>
      <c r="AQ35" s="327">
        <v>0</v>
      </c>
      <c r="AR35" s="327">
        <v>0</v>
      </c>
      <c r="AS35" s="327">
        <v>0</v>
      </c>
      <c r="AT35" s="327">
        <v>0</v>
      </c>
    </row>
    <row r="36" spans="2:46" x14ac:dyDescent="0.2">
      <c r="B36" s="345"/>
      <c r="C36" s="346"/>
      <c r="D36" s="323"/>
      <c r="E36" s="323"/>
      <c r="F36" s="323"/>
      <c r="G36" s="323"/>
      <c r="H36" s="323"/>
      <c r="I36" s="323"/>
      <c r="J36" s="323"/>
      <c r="K36" s="323"/>
      <c r="L36" s="323"/>
      <c r="M36" s="323"/>
      <c r="N36" s="323"/>
      <c r="O36" s="323"/>
      <c r="P36" s="323"/>
      <c r="Q36" s="346"/>
      <c r="R36" s="326"/>
      <c r="S36" s="326"/>
      <c r="T36" s="326"/>
      <c r="U36" s="326"/>
      <c r="V36" s="326"/>
      <c r="W36" s="326"/>
      <c r="X36" s="326"/>
      <c r="Y36" s="326"/>
      <c r="Z36" s="326"/>
      <c r="AA36" s="326"/>
      <c r="AB36" s="326"/>
      <c r="AC36" s="326"/>
      <c r="AD36" s="326"/>
      <c r="AE36" s="322"/>
      <c r="AF36" s="322"/>
      <c r="AG36" s="327">
        <v>0</v>
      </c>
      <c r="AH36" s="327">
        <v>0</v>
      </c>
      <c r="AI36" s="327">
        <v>0</v>
      </c>
      <c r="AJ36" s="327">
        <v>0</v>
      </c>
      <c r="AK36" s="327">
        <v>0</v>
      </c>
      <c r="AL36" s="327">
        <v>0</v>
      </c>
      <c r="AM36" s="327">
        <v>0</v>
      </c>
      <c r="AN36" s="327">
        <v>0</v>
      </c>
      <c r="AO36" s="327">
        <v>0</v>
      </c>
      <c r="AP36" s="327">
        <v>0</v>
      </c>
      <c r="AQ36" s="327">
        <v>0</v>
      </c>
      <c r="AR36" s="327">
        <v>0</v>
      </c>
      <c r="AS36" s="327">
        <v>0</v>
      </c>
      <c r="AT36" s="327">
        <v>0</v>
      </c>
    </row>
    <row r="37" spans="2:46" x14ac:dyDescent="0.2">
      <c r="B37" s="345"/>
      <c r="C37" s="346"/>
      <c r="D37" s="323"/>
      <c r="E37" s="323"/>
      <c r="F37" s="323"/>
      <c r="G37" s="323"/>
      <c r="H37" s="323"/>
      <c r="I37" s="323"/>
      <c r="J37" s="323"/>
      <c r="K37" s="323"/>
      <c r="L37" s="323"/>
      <c r="M37" s="323"/>
      <c r="N37" s="323"/>
      <c r="O37" s="323"/>
      <c r="P37" s="323"/>
      <c r="Q37" s="346"/>
      <c r="R37" s="326"/>
      <c r="S37" s="326"/>
      <c r="T37" s="326"/>
      <c r="U37" s="326"/>
      <c r="V37" s="326"/>
      <c r="W37" s="326"/>
      <c r="X37" s="326"/>
      <c r="Y37" s="326"/>
      <c r="Z37" s="326"/>
      <c r="AA37" s="326"/>
      <c r="AB37" s="326"/>
      <c r="AC37" s="326"/>
      <c r="AD37" s="326"/>
      <c r="AE37" s="322"/>
      <c r="AF37" s="322"/>
      <c r="AG37" s="327">
        <v>0</v>
      </c>
      <c r="AH37" s="327">
        <v>0</v>
      </c>
      <c r="AI37" s="327">
        <v>0</v>
      </c>
      <c r="AJ37" s="327">
        <v>0</v>
      </c>
      <c r="AK37" s="327">
        <v>0</v>
      </c>
      <c r="AL37" s="327">
        <v>0</v>
      </c>
      <c r="AM37" s="327">
        <v>0</v>
      </c>
      <c r="AN37" s="327">
        <v>0</v>
      </c>
      <c r="AO37" s="327">
        <v>0</v>
      </c>
      <c r="AP37" s="327">
        <v>0</v>
      </c>
      <c r="AQ37" s="327">
        <v>0</v>
      </c>
      <c r="AR37" s="327">
        <v>0</v>
      </c>
      <c r="AS37" s="327">
        <v>0</v>
      </c>
      <c r="AT37" s="327">
        <v>0</v>
      </c>
    </row>
    <row r="38" spans="2:46" x14ac:dyDescent="0.2">
      <c r="B38" s="345"/>
      <c r="C38" s="346"/>
      <c r="D38" s="323"/>
      <c r="E38" s="323"/>
      <c r="F38" s="323"/>
      <c r="G38" s="323"/>
      <c r="H38" s="323"/>
      <c r="I38" s="323"/>
      <c r="J38" s="323"/>
      <c r="K38" s="323"/>
      <c r="L38" s="323"/>
      <c r="M38" s="323"/>
      <c r="N38" s="323"/>
      <c r="O38" s="323"/>
      <c r="P38" s="323"/>
      <c r="Q38" s="346"/>
      <c r="R38" s="326"/>
      <c r="S38" s="326"/>
      <c r="T38" s="326"/>
      <c r="U38" s="326"/>
      <c r="V38" s="326"/>
      <c r="W38" s="326"/>
      <c r="X38" s="326"/>
      <c r="Y38" s="326"/>
      <c r="Z38" s="326"/>
      <c r="AA38" s="326"/>
      <c r="AB38" s="326"/>
      <c r="AC38" s="326"/>
      <c r="AD38" s="326"/>
      <c r="AE38" s="322"/>
      <c r="AF38" s="322"/>
      <c r="AG38" s="327">
        <v>0</v>
      </c>
      <c r="AH38" s="327">
        <v>0</v>
      </c>
      <c r="AI38" s="327">
        <v>0</v>
      </c>
      <c r="AJ38" s="327">
        <v>0</v>
      </c>
      <c r="AK38" s="327">
        <v>0</v>
      </c>
      <c r="AL38" s="327">
        <v>0</v>
      </c>
      <c r="AM38" s="327">
        <v>0</v>
      </c>
      <c r="AN38" s="327">
        <v>0</v>
      </c>
      <c r="AO38" s="327">
        <v>0</v>
      </c>
      <c r="AP38" s="327">
        <v>0</v>
      </c>
      <c r="AQ38" s="327">
        <v>0</v>
      </c>
      <c r="AR38" s="327">
        <v>0</v>
      </c>
      <c r="AS38" s="327">
        <v>0</v>
      </c>
      <c r="AT38" s="327">
        <v>0</v>
      </c>
    </row>
    <row r="39" spans="2:46" x14ac:dyDescent="0.2">
      <c r="B39" s="345"/>
      <c r="C39" s="346"/>
      <c r="D39" s="323"/>
      <c r="E39" s="323"/>
      <c r="F39" s="323"/>
      <c r="G39" s="323"/>
      <c r="H39" s="323"/>
      <c r="I39" s="323"/>
      <c r="J39" s="323"/>
      <c r="K39" s="323"/>
      <c r="L39" s="323"/>
      <c r="M39" s="323"/>
      <c r="N39" s="323"/>
      <c r="O39" s="323"/>
      <c r="P39" s="323"/>
      <c r="Q39" s="346"/>
      <c r="R39" s="326"/>
      <c r="S39" s="326"/>
      <c r="T39" s="326"/>
      <c r="U39" s="326"/>
      <c r="V39" s="326"/>
      <c r="W39" s="326"/>
      <c r="X39" s="326"/>
      <c r="Y39" s="326"/>
      <c r="Z39" s="326"/>
      <c r="AA39" s="326"/>
      <c r="AB39" s="326"/>
      <c r="AC39" s="326"/>
      <c r="AD39" s="326"/>
      <c r="AE39" s="322"/>
      <c r="AF39" s="322"/>
      <c r="AG39" s="327">
        <v>0</v>
      </c>
      <c r="AH39" s="327">
        <v>0</v>
      </c>
      <c r="AI39" s="327">
        <v>0</v>
      </c>
      <c r="AJ39" s="327">
        <v>0</v>
      </c>
      <c r="AK39" s="327">
        <v>0</v>
      </c>
      <c r="AL39" s="327">
        <v>0</v>
      </c>
      <c r="AM39" s="327">
        <v>0</v>
      </c>
      <c r="AN39" s="327">
        <v>0</v>
      </c>
      <c r="AO39" s="327">
        <v>0</v>
      </c>
      <c r="AP39" s="327">
        <v>0</v>
      </c>
      <c r="AQ39" s="327">
        <v>0</v>
      </c>
      <c r="AR39" s="327">
        <v>0</v>
      </c>
      <c r="AS39" s="327">
        <v>0</v>
      </c>
      <c r="AT39" s="327">
        <v>0</v>
      </c>
    </row>
    <row r="40" spans="2:46" x14ac:dyDescent="0.2">
      <c r="B40" s="345"/>
      <c r="C40" s="346"/>
      <c r="D40" s="324"/>
      <c r="E40" s="323"/>
      <c r="F40" s="323"/>
      <c r="G40" s="323"/>
      <c r="H40" s="323"/>
      <c r="I40" s="323"/>
      <c r="J40" s="323"/>
      <c r="K40" s="323"/>
      <c r="L40" s="323"/>
      <c r="M40" s="328"/>
      <c r="N40" s="328"/>
      <c r="O40" s="328"/>
      <c r="P40" s="328"/>
      <c r="Q40" s="346"/>
      <c r="R40" s="326"/>
      <c r="S40" s="326"/>
      <c r="T40" s="326"/>
      <c r="U40" s="326"/>
      <c r="V40" s="326"/>
      <c r="W40" s="326"/>
      <c r="X40" s="326"/>
      <c r="Y40" s="326"/>
      <c r="Z40" s="326"/>
      <c r="AA40" s="326"/>
      <c r="AB40" s="326"/>
      <c r="AC40" s="326"/>
      <c r="AD40" s="326"/>
      <c r="AE40" s="322"/>
      <c r="AF40" s="322"/>
      <c r="AG40" s="327">
        <v>0</v>
      </c>
      <c r="AH40" s="327">
        <v>0</v>
      </c>
      <c r="AI40" s="327">
        <v>0</v>
      </c>
      <c r="AJ40" s="327">
        <v>0</v>
      </c>
      <c r="AK40" s="327">
        <v>0</v>
      </c>
      <c r="AL40" s="327">
        <v>0</v>
      </c>
      <c r="AM40" s="327">
        <v>0</v>
      </c>
      <c r="AN40" s="327">
        <v>0</v>
      </c>
      <c r="AO40" s="327">
        <v>0</v>
      </c>
      <c r="AP40" s="327">
        <v>0</v>
      </c>
      <c r="AQ40" s="327">
        <v>0</v>
      </c>
      <c r="AR40" s="327">
        <v>0</v>
      </c>
      <c r="AS40" s="327">
        <v>0</v>
      </c>
      <c r="AT40" s="327">
        <v>0</v>
      </c>
    </row>
    <row r="41" spans="2:46" x14ac:dyDescent="0.2">
      <c r="B41" s="345"/>
      <c r="C41" s="346"/>
      <c r="D41" s="324"/>
      <c r="E41" s="323"/>
      <c r="F41" s="323"/>
      <c r="G41" s="323"/>
      <c r="H41" s="323"/>
      <c r="I41" s="323"/>
      <c r="J41" s="323"/>
      <c r="K41" s="323"/>
      <c r="L41" s="323"/>
      <c r="M41" s="328"/>
      <c r="N41" s="328"/>
      <c r="O41" s="328"/>
      <c r="P41" s="328"/>
      <c r="Q41" s="346"/>
      <c r="R41" s="326"/>
      <c r="S41" s="326"/>
      <c r="T41" s="326"/>
      <c r="U41" s="326"/>
      <c r="V41" s="326"/>
      <c r="W41" s="326"/>
      <c r="X41" s="326"/>
      <c r="Y41" s="326"/>
      <c r="Z41" s="326"/>
      <c r="AA41" s="326"/>
      <c r="AB41" s="326"/>
      <c r="AC41" s="326"/>
      <c r="AD41" s="326"/>
      <c r="AE41" s="322"/>
      <c r="AF41" s="322"/>
      <c r="AG41" s="327">
        <v>0</v>
      </c>
      <c r="AH41" s="327">
        <v>0</v>
      </c>
      <c r="AI41" s="327">
        <v>0</v>
      </c>
      <c r="AJ41" s="327">
        <v>0</v>
      </c>
      <c r="AK41" s="327">
        <v>0</v>
      </c>
      <c r="AL41" s="327">
        <v>0</v>
      </c>
      <c r="AM41" s="327">
        <v>0</v>
      </c>
      <c r="AN41" s="327">
        <v>0</v>
      </c>
      <c r="AO41" s="327">
        <v>0</v>
      </c>
      <c r="AP41" s="327">
        <v>0</v>
      </c>
      <c r="AQ41" s="327">
        <v>0</v>
      </c>
      <c r="AR41" s="327">
        <v>0</v>
      </c>
      <c r="AS41" s="327">
        <v>0</v>
      </c>
      <c r="AT41" s="327">
        <v>0</v>
      </c>
    </row>
    <row r="42" spans="2:46" x14ac:dyDescent="0.2">
      <c r="B42" s="345"/>
      <c r="C42" s="346"/>
      <c r="D42" s="324"/>
      <c r="E42" s="323"/>
      <c r="F42" s="323"/>
      <c r="G42" s="323"/>
      <c r="H42" s="323"/>
      <c r="I42" s="323"/>
      <c r="J42" s="323"/>
      <c r="K42" s="323"/>
      <c r="L42" s="323"/>
      <c r="M42" s="328"/>
      <c r="N42" s="328"/>
      <c r="O42" s="328"/>
      <c r="P42" s="328"/>
      <c r="Q42" s="346"/>
      <c r="R42" s="326"/>
      <c r="S42" s="326"/>
      <c r="T42" s="326"/>
      <c r="U42" s="326"/>
      <c r="V42" s="326"/>
      <c r="W42" s="326"/>
      <c r="X42" s="326"/>
      <c r="Y42" s="326"/>
      <c r="Z42" s="326"/>
      <c r="AA42" s="326"/>
      <c r="AB42" s="326"/>
      <c r="AC42" s="326"/>
      <c r="AD42" s="326"/>
      <c r="AE42" s="322"/>
      <c r="AF42" s="322"/>
      <c r="AG42" s="327">
        <v>0</v>
      </c>
      <c r="AH42" s="327">
        <v>0</v>
      </c>
      <c r="AI42" s="327">
        <v>0</v>
      </c>
      <c r="AJ42" s="327">
        <v>0</v>
      </c>
      <c r="AK42" s="327">
        <v>0</v>
      </c>
      <c r="AL42" s="327">
        <v>0</v>
      </c>
      <c r="AM42" s="327">
        <v>0</v>
      </c>
      <c r="AN42" s="327">
        <v>0</v>
      </c>
      <c r="AO42" s="327">
        <v>0</v>
      </c>
      <c r="AP42" s="327">
        <v>0</v>
      </c>
      <c r="AQ42" s="327">
        <v>0</v>
      </c>
      <c r="AR42" s="327">
        <v>0</v>
      </c>
      <c r="AS42" s="327">
        <v>0</v>
      </c>
      <c r="AT42" s="327">
        <v>0</v>
      </c>
    </row>
    <row r="43" spans="2:46" x14ac:dyDescent="0.2">
      <c r="B43" s="345"/>
      <c r="C43" s="346"/>
      <c r="D43" s="324"/>
      <c r="E43" s="323"/>
      <c r="F43" s="323"/>
      <c r="G43" s="323"/>
      <c r="H43" s="323"/>
      <c r="I43" s="323"/>
      <c r="J43" s="323"/>
      <c r="K43" s="323"/>
      <c r="L43" s="323"/>
      <c r="M43" s="328"/>
      <c r="N43" s="328"/>
      <c r="O43" s="328"/>
      <c r="P43" s="328"/>
      <c r="Q43" s="346"/>
      <c r="R43" s="326"/>
      <c r="S43" s="326"/>
      <c r="T43" s="326"/>
      <c r="U43" s="326"/>
      <c r="V43" s="326"/>
      <c r="W43" s="326"/>
      <c r="X43" s="326"/>
      <c r="Y43" s="326"/>
      <c r="Z43" s="326"/>
      <c r="AA43" s="326"/>
      <c r="AB43" s="326"/>
      <c r="AC43" s="326"/>
      <c r="AD43" s="326"/>
      <c r="AE43" s="322"/>
      <c r="AF43" s="322"/>
      <c r="AG43" s="327">
        <v>0</v>
      </c>
      <c r="AH43" s="327">
        <v>0</v>
      </c>
      <c r="AI43" s="327">
        <v>0</v>
      </c>
      <c r="AJ43" s="327">
        <v>0</v>
      </c>
      <c r="AK43" s="327">
        <v>0</v>
      </c>
      <c r="AL43" s="327">
        <v>0</v>
      </c>
      <c r="AM43" s="327">
        <v>0</v>
      </c>
      <c r="AN43" s="327">
        <v>0</v>
      </c>
      <c r="AO43" s="327">
        <v>0</v>
      </c>
      <c r="AP43" s="327">
        <v>0</v>
      </c>
      <c r="AQ43" s="327">
        <v>0</v>
      </c>
      <c r="AR43" s="327">
        <v>0</v>
      </c>
      <c r="AS43" s="327">
        <v>0</v>
      </c>
      <c r="AT43" s="327">
        <v>0</v>
      </c>
    </row>
    <row r="44" spans="2:46" x14ac:dyDescent="0.2">
      <c r="B44" s="345"/>
      <c r="C44" s="346"/>
      <c r="D44" s="324"/>
      <c r="E44" s="323"/>
      <c r="F44" s="323"/>
      <c r="G44" s="323"/>
      <c r="H44" s="323"/>
      <c r="I44" s="323"/>
      <c r="J44" s="323"/>
      <c r="K44" s="323"/>
      <c r="L44" s="323"/>
      <c r="M44" s="328"/>
      <c r="N44" s="328"/>
      <c r="O44" s="328"/>
      <c r="P44" s="328"/>
      <c r="Q44" s="346"/>
      <c r="R44" s="326"/>
      <c r="S44" s="326"/>
      <c r="T44" s="326"/>
      <c r="U44" s="326"/>
      <c r="V44" s="326"/>
      <c r="W44" s="326"/>
      <c r="X44" s="326"/>
      <c r="Y44" s="326"/>
      <c r="Z44" s="326"/>
      <c r="AA44" s="326"/>
      <c r="AB44" s="326"/>
      <c r="AC44" s="326"/>
      <c r="AD44" s="326"/>
      <c r="AE44" s="322"/>
      <c r="AF44" s="322"/>
      <c r="AG44" s="327">
        <v>0</v>
      </c>
      <c r="AH44" s="327">
        <v>0</v>
      </c>
      <c r="AI44" s="327">
        <v>0</v>
      </c>
      <c r="AJ44" s="327">
        <v>0</v>
      </c>
      <c r="AK44" s="327">
        <v>0</v>
      </c>
      <c r="AL44" s="327">
        <v>0</v>
      </c>
      <c r="AM44" s="327">
        <v>0</v>
      </c>
      <c r="AN44" s="327">
        <v>0</v>
      </c>
      <c r="AO44" s="327">
        <v>0</v>
      </c>
      <c r="AP44" s="327">
        <v>0</v>
      </c>
      <c r="AQ44" s="327">
        <v>0</v>
      </c>
      <c r="AR44" s="327">
        <v>0</v>
      </c>
      <c r="AS44" s="327">
        <v>0</v>
      </c>
      <c r="AT44" s="327">
        <v>0</v>
      </c>
    </row>
    <row r="45" spans="2:46" x14ac:dyDescent="0.2">
      <c r="B45" s="345"/>
      <c r="C45" s="346"/>
      <c r="D45" s="324"/>
      <c r="E45" s="323"/>
      <c r="F45" s="323"/>
      <c r="G45" s="323"/>
      <c r="H45" s="323"/>
      <c r="I45" s="323"/>
      <c r="J45" s="323"/>
      <c r="K45" s="323"/>
      <c r="L45" s="323"/>
      <c r="M45" s="328"/>
      <c r="N45" s="328"/>
      <c r="O45" s="328"/>
      <c r="P45" s="328"/>
      <c r="Q45" s="346"/>
      <c r="R45" s="326"/>
      <c r="S45" s="326"/>
      <c r="T45" s="326"/>
      <c r="U45" s="326"/>
      <c r="V45" s="326"/>
      <c r="W45" s="326"/>
      <c r="X45" s="326"/>
      <c r="Y45" s="326"/>
      <c r="Z45" s="326"/>
      <c r="AA45" s="326"/>
      <c r="AB45" s="326"/>
      <c r="AC45" s="326"/>
      <c r="AD45" s="326"/>
      <c r="AE45" s="322"/>
      <c r="AF45" s="322"/>
      <c r="AG45" s="327">
        <v>0</v>
      </c>
      <c r="AH45" s="327">
        <v>0</v>
      </c>
      <c r="AI45" s="327">
        <v>0</v>
      </c>
      <c r="AJ45" s="327">
        <v>0</v>
      </c>
      <c r="AK45" s="327">
        <v>0</v>
      </c>
      <c r="AL45" s="327">
        <v>0</v>
      </c>
      <c r="AM45" s="327">
        <v>0</v>
      </c>
      <c r="AN45" s="327">
        <v>0</v>
      </c>
      <c r="AO45" s="327">
        <v>0</v>
      </c>
      <c r="AP45" s="327">
        <v>0</v>
      </c>
      <c r="AQ45" s="327">
        <v>0</v>
      </c>
      <c r="AR45" s="327">
        <v>0</v>
      </c>
      <c r="AS45" s="327">
        <v>0</v>
      </c>
      <c r="AT45" s="327">
        <v>0</v>
      </c>
    </row>
    <row r="46" spans="2:46" x14ac:dyDescent="0.2">
      <c r="B46" s="345"/>
      <c r="C46" s="346"/>
      <c r="D46" s="324"/>
      <c r="E46" s="323"/>
      <c r="F46" s="323"/>
      <c r="G46" s="323"/>
      <c r="H46" s="323"/>
      <c r="I46" s="323"/>
      <c r="J46" s="323"/>
      <c r="K46" s="323"/>
      <c r="L46" s="323"/>
      <c r="M46" s="328"/>
      <c r="N46" s="328"/>
      <c r="O46" s="328"/>
      <c r="P46" s="328"/>
      <c r="Q46" s="346"/>
      <c r="R46" s="326"/>
      <c r="S46" s="326"/>
      <c r="T46" s="326"/>
      <c r="U46" s="326"/>
      <c r="V46" s="326"/>
      <c r="W46" s="326"/>
      <c r="X46" s="326"/>
      <c r="Y46" s="326"/>
      <c r="Z46" s="326"/>
      <c r="AA46" s="326"/>
      <c r="AB46" s="326"/>
      <c r="AC46" s="326"/>
      <c r="AD46" s="326"/>
      <c r="AE46" s="322"/>
      <c r="AF46" s="322"/>
      <c r="AG46" s="327">
        <v>0</v>
      </c>
      <c r="AH46" s="327">
        <v>0</v>
      </c>
      <c r="AI46" s="327">
        <v>0</v>
      </c>
      <c r="AJ46" s="327">
        <v>0</v>
      </c>
      <c r="AK46" s="327">
        <v>0</v>
      </c>
      <c r="AL46" s="327">
        <v>0</v>
      </c>
      <c r="AM46" s="327">
        <v>0</v>
      </c>
      <c r="AN46" s="327">
        <v>0</v>
      </c>
      <c r="AO46" s="327">
        <v>0</v>
      </c>
      <c r="AP46" s="327">
        <v>0</v>
      </c>
      <c r="AQ46" s="327">
        <v>0</v>
      </c>
      <c r="AR46" s="327">
        <v>0</v>
      </c>
      <c r="AS46" s="327">
        <v>0</v>
      </c>
      <c r="AT46" s="327">
        <v>0</v>
      </c>
    </row>
    <row r="47" spans="2:46" x14ac:dyDescent="0.2">
      <c r="B47" s="345"/>
      <c r="C47" s="346"/>
      <c r="D47" s="324"/>
      <c r="E47" s="323"/>
      <c r="F47" s="323"/>
      <c r="G47" s="323"/>
      <c r="H47" s="323"/>
      <c r="I47" s="323"/>
      <c r="J47" s="323"/>
      <c r="K47" s="323"/>
      <c r="L47" s="323"/>
      <c r="M47" s="328"/>
      <c r="N47" s="328"/>
      <c r="O47" s="328"/>
      <c r="P47" s="328"/>
      <c r="Q47" s="346"/>
      <c r="R47" s="326"/>
      <c r="S47" s="326"/>
      <c r="T47" s="326"/>
      <c r="U47" s="326"/>
      <c r="V47" s="326"/>
      <c r="W47" s="326"/>
      <c r="X47" s="326"/>
      <c r="Y47" s="326"/>
      <c r="Z47" s="326"/>
      <c r="AA47" s="326"/>
      <c r="AB47" s="326"/>
      <c r="AC47" s="326"/>
      <c r="AD47" s="326"/>
      <c r="AE47" s="322"/>
      <c r="AF47" s="322"/>
      <c r="AG47" s="327">
        <v>0</v>
      </c>
      <c r="AH47" s="327">
        <v>0</v>
      </c>
      <c r="AI47" s="327">
        <v>0</v>
      </c>
      <c r="AJ47" s="327">
        <v>0</v>
      </c>
      <c r="AK47" s="327">
        <v>0</v>
      </c>
      <c r="AL47" s="327">
        <v>0</v>
      </c>
      <c r="AM47" s="327">
        <v>0</v>
      </c>
      <c r="AN47" s="327">
        <v>0</v>
      </c>
      <c r="AO47" s="327">
        <v>0</v>
      </c>
      <c r="AP47" s="327">
        <v>0</v>
      </c>
      <c r="AQ47" s="327">
        <v>0</v>
      </c>
      <c r="AR47" s="327">
        <v>0</v>
      </c>
      <c r="AS47" s="327">
        <v>0</v>
      </c>
      <c r="AT47" s="327">
        <v>0</v>
      </c>
    </row>
    <row r="48" spans="2:46" x14ac:dyDescent="0.2">
      <c r="B48" s="345"/>
      <c r="C48" s="346"/>
      <c r="D48" s="324"/>
      <c r="E48" s="323"/>
      <c r="F48" s="323"/>
      <c r="G48" s="323"/>
      <c r="H48" s="323"/>
      <c r="I48" s="323"/>
      <c r="J48" s="323"/>
      <c r="K48" s="323"/>
      <c r="L48" s="323"/>
      <c r="M48" s="328"/>
      <c r="N48" s="328"/>
      <c r="O48" s="328"/>
      <c r="P48" s="328"/>
      <c r="Q48" s="346"/>
      <c r="R48" s="326"/>
      <c r="S48" s="326"/>
      <c r="T48" s="326"/>
      <c r="U48" s="326"/>
      <c r="V48" s="326"/>
      <c r="W48" s="326"/>
      <c r="X48" s="326"/>
      <c r="Y48" s="326"/>
      <c r="Z48" s="326"/>
      <c r="AA48" s="326"/>
      <c r="AB48" s="326"/>
      <c r="AC48" s="326"/>
      <c r="AD48" s="326"/>
      <c r="AE48" s="322"/>
      <c r="AF48" s="322"/>
      <c r="AG48" s="327">
        <v>0</v>
      </c>
      <c r="AH48" s="327">
        <v>0</v>
      </c>
      <c r="AI48" s="327">
        <v>0</v>
      </c>
      <c r="AJ48" s="327">
        <v>0</v>
      </c>
      <c r="AK48" s="327">
        <v>0</v>
      </c>
      <c r="AL48" s="327">
        <v>0</v>
      </c>
      <c r="AM48" s="327">
        <v>0</v>
      </c>
      <c r="AN48" s="327">
        <v>0</v>
      </c>
      <c r="AO48" s="327">
        <v>0</v>
      </c>
      <c r="AP48" s="327">
        <v>0</v>
      </c>
      <c r="AQ48" s="327">
        <v>0</v>
      </c>
      <c r="AR48" s="327">
        <v>0</v>
      </c>
      <c r="AS48" s="327">
        <v>0</v>
      </c>
      <c r="AT48" s="327">
        <v>0</v>
      </c>
    </row>
    <row r="49" spans="2:46" x14ac:dyDescent="0.2">
      <c r="B49" s="345"/>
      <c r="C49" s="346"/>
      <c r="D49" s="324"/>
      <c r="E49" s="323"/>
      <c r="F49" s="323"/>
      <c r="G49" s="323"/>
      <c r="H49" s="323"/>
      <c r="I49" s="323"/>
      <c r="J49" s="323"/>
      <c r="K49" s="323"/>
      <c r="L49" s="323"/>
      <c r="M49" s="328"/>
      <c r="N49" s="328"/>
      <c r="O49" s="328"/>
      <c r="P49" s="328"/>
      <c r="Q49" s="346"/>
      <c r="R49" s="326"/>
      <c r="S49" s="326"/>
      <c r="T49" s="326"/>
      <c r="U49" s="326"/>
      <c r="V49" s="326"/>
      <c r="W49" s="326"/>
      <c r="X49" s="326"/>
      <c r="Y49" s="326"/>
      <c r="Z49" s="326"/>
      <c r="AA49" s="326"/>
      <c r="AB49" s="326"/>
      <c r="AC49" s="326"/>
      <c r="AD49" s="326"/>
      <c r="AE49" s="322"/>
      <c r="AF49" s="322"/>
      <c r="AG49" s="327">
        <v>0</v>
      </c>
      <c r="AH49" s="327">
        <v>0</v>
      </c>
      <c r="AI49" s="327">
        <v>0</v>
      </c>
      <c r="AJ49" s="327">
        <v>0</v>
      </c>
      <c r="AK49" s="327">
        <v>0</v>
      </c>
      <c r="AL49" s="327">
        <v>0</v>
      </c>
      <c r="AM49" s="327">
        <v>0</v>
      </c>
      <c r="AN49" s="327">
        <v>0</v>
      </c>
      <c r="AO49" s="327">
        <v>0</v>
      </c>
      <c r="AP49" s="327">
        <v>0</v>
      </c>
      <c r="AQ49" s="327">
        <v>0</v>
      </c>
      <c r="AR49" s="327">
        <v>0</v>
      </c>
      <c r="AS49" s="327">
        <v>0</v>
      </c>
      <c r="AT49" s="327">
        <v>0</v>
      </c>
    </row>
    <row r="50" spans="2:46" x14ac:dyDescent="0.2">
      <c r="B50" s="345"/>
      <c r="C50" s="346"/>
      <c r="D50" s="324"/>
      <c r="E50" s="323"/>
      <c r="F50" s="323"/>
      <c r="G50" s="323"/>
      <c r="H50" s="323"/>
      <c r="I50" s="323"/>
      <c r="J50" s="323"/>
      <c r="K50" s="323"/>
      <c r="L50" s="323"/>
      <c r="M50" s="328"/>
      <c r="N50" s="328"/>
      <c r="O50" s="328"/>
      <c r="P50" s="328"/>
      <c r="Q50" s="346"/>
      <c r="R50" s="326"/>
      <c r="S50" s="326"/>
      <c r="T50" s="326"/>
      <c r="U50" s="326"/>
      <c r="V50" s="326"/>
      <c r="W50" s="326"/>
      <c r="X50" s="326"/>
      <c r="Y50" s="326"/>
      <c r="Z50" s="326"/>
      <c r="AA50" s="326"/>
      <c r="AB50" s="326"/>
      <c r="AC50" s="326"/>
      <c r="AD50" s="326"/>
      <c r="AE50" s="322"/>
      <c r="AF50" s="322"/>
      <c r="AG50" s="327">
        <v>0</v>
      </c>
      <c r="AH50" s="327">
        <v>0</v>
      </c>
      <c r="AI50" s="327">
        <v>0</v>
      </c>
      <c r="AJ50" s="327">
        <v>0</v>
      </c>
      <c r="AK50" s="327">
        <v>0</v>
      </c>
      <c r="AL50" s="327">
        <v>0</v>
      </c>
      <c r="AM50" s="327">
        <v>0</v>
      </c>
      <c r="AN50" s="327">
        <v>0</v>
      </c>
      <c r="AO50" s="327">
        <v>0</v>
      </c>
      <c r="AP50" s="327">
        <v>0</v>
      </c>
      <c r="AQ50" s="327">
        <v>0</v>
      </c>
      <c r="AR50" s="327">
        <v>0</v>
      </c>
      <c r="AS50" s="327">
        <v>0</v>
      </c>
      <c r="AT50" s="327">
        <v>0</v>
      </c>
    </row>
    <row r="51" spans="2:46" x14ac:dyDescent="0.2">
      <c r="B51" s="345"/>
      <c r="C51" s="346"/>
      <c r="D51" s="324"/>
      <c r="E51" s="323"/>
      <c r="F51" s="323"/>
      <c r="G51" s="323"/>
      <c r="H51" s="323"/>
      <c r="I51" s="323"/>
      <c r="J51" s="323"/>
      <c r="K51" s="323"/>
      <c r="L51" s="323"/>
      <c r="M51" s="328"/>
      <c r="N51" s="328"/>
      <c r="O51" s="328"/>
      <c r="P51" s="328"/>
      <c r="Q51" s="346"/>
      <c r="R51" s="326"/>
      <c r="S51" s="326"/>
      <c r="T51" s="326"/>
      <c r="U51" s="326"/>
      <c r="V51" s="326"/>
      <c r="W51" s="326"/>
      <c r="X51" s="326"/>
      <c r="Y51" s="326"/>
      <c r="Z51" s="326"/>
      <c r="AA51" s="326"/>
      <c r="AB51" s="326"/>
      <c r="AC51" s="326"/>
      <c r="AD51" s="326"/>
      <c r="AE51" s="322"/>
      <c r="AF51" s="322"/>
      <c r="AG51" s="327">
        <v>0</v>
      </c>
      <c r="AH51" s="327">
        <v>0</v>
      </c>
      <c r="AI51" s="327">
        <v>0</v>
      </c>
      <c r="AJ51" s="327">
        <v>0</v>
      </c>
      <c r="AK51" s="327">
        <v>0</v>
      </c>
      <c r="AL51" s="327">
        <v>0</v>
      </c>
      <c r="AM51" s="327">
        <v>0</v>
      </c>
      <c r="AN51" s="327">
        <v>0</v>
      </c>
      <c r="AO51" s="327">
        <v>0</v>
      </c>
      <c r="AP51" s="327">
        <v>0</v>
      </c>
      <c r="AQ51" s="327">
        <v>0</v>
      </c>
      <c r="AR51" s="327">
        <v>0</v>
      </c>
      <c r="AS51" s="327">
        <v>0</v>
      </c>
      <c r="AT51" s="327">
        <v>0</v>
      </c>
    </row>
    <row r="52" spans="2:46" x14ac:dyDescent="0.2">
      <c r="B52" s="345"/>
      <c r="C52" s="346"/>
      <c r="D52" s="324"/>
      <c r="E52" s="323"/>
      <c r="F52" s="323"/>
      <c r="G52" s="323"/>
      <c r="H52" s="323"/>
      <c r="I52" s="323"/>
      <c r="J52" s="323"/>
      <c r="K52" s="323"/>
      <c r="L52" s="323"/>
      <c r="M52" s="328"/>
      <c r="N52" s="328"/>
      <c r="O52" s="328"/>
      <c r="P52" s="328"/>
      <c r="Q52" s="346"/>
      <c r="R52" s="326"/>
      <c r="S52" s="326"/>
      <c r="T52" s="326"/>
      <c r="U52" s="326"/>
      <c r="V52" s="326"/>
      <c r="W52" s="326"/>
      <c r="X52" s="326"/>
      <c r="Y52" s="326"/>
      <c r="Z52" s="326"/>
      <c r="AA52" s="326"/>
      <c r="AB52" s="326"/>
      <c r="AC52" s="326"/>
      <c r="AD52" s="326"/>
      <c r="AE52" s="322"/>
      <c r="AF52" s="322"/>
      <c r="AG52" s="327">
        <v>0</v>
      </c>
      <c r="AH52" s="327">
        <v>0</v>
      </c>
      <c r="AI52" s="327">
        <v>0</v>
      </c>
      <c r="AJ52" s="327">
        <v>0</v>
      </c>
      <c r="AK52" s="327">
        <v>0</v>
      </c>
      <c r="AL52" s="327">
        <v>0</v>
      </c>
      <c r="AM52" s="327">
        <v>0</v>
      </c>
      <c r="AN52" s="327">
        <v>0</v>
      </c>
      <c r="AO52" s="327">
        <v>0</v>
      </c>
      <c r="AP52" s="327">
        <v>0</v>
      </c>
      <c r="AQ52" s="327">
        <v>0</v>
      </c>
      <c r="AR52" s="327">
        <v>0</v>
      </c>
      <c r="AS52" s="327">
        <v>0</v>
      </c>
      <c r="AT52" s="327">
        <v>0</v>
      </c>
    </row>
    <row r="53" spans="2:46" x14ac:dyDescent="0.2">
      <c r="B53" s="345"/>
      <c r="C53" s="346"/>
      <c r="D53" s="324"/>
      <c r="E53" s="323"/>
      <c r="F53" s="323"/>
      <c r="G53" s="323"/>
      <c r="H53" s="323"/>
      <c r="I53" s="323"/>
      <c r="J53" s="323"/>
      <c r="K53" s="323"/>
      <c r="L53" s="323"/>
      <c r="M53" s="328"/>
      <c r="N53" s="328"/>
      <c r="O53" s="328"/>
      <c r="P53" s="328"/>
      <c r="Q53" s="346"/>
      <c r="R53" s="326"/>
      <c r="S53" s="326"/>
      <c r="T53" s="326"/>
      <c r="U53" s="326"/>
      <c r="V53" s="326"/>
      <c r="W53" s="326"/>
      <c r="X53" s="326"/>
      <c r="Y53" s="326"/>
      <c r="Z53" s="326"/>
      <c r="AA53" s="326"/>
      <c r="AB53" s="326"/>
      <c r="AC53" s="326"/>
      <c r="AD53" s="326"/>
      <c r="AE53" s="322"/>
      <c r="AF53" s="322"/>
      <c r="AG53" s="327">
        <v>0</v>
      </c>
      <c r="AH53" s="327">
        <v>0</v>
      </c>
      <c r="AI53" s="327">
        <v>0</v>
      </c>
      <c r="AJ53" s="327">
        <v>0</v>
      </c>
      <c r="AK53" s="327">
        <v>0</v>
      </c>
      <c r="AL53" s="327">
        <v>0</v>
      </c>
      <c r="AM53" s="327">
        <v>0</v>
      </c>
      <c r="AN53" s="327">
        <v>0</v>
      </c>
      <c r="AO53" s="327">
        <v>0</v>
      </c>
      <c r="AP53" s="327">
        <v>0</v>
      </c>
      <c r="AQ53" s="327">
        <v>0</v>
      </c>
      <c r="AR53" s="327">
        <v>0</v>
      </c>
      <c r="AS53" s="327">
        <v>0</v>
      </c>
      <c r="AT53" s="327">
        <v>0</v>
      </c>
    </row>
    <row r="54" spans="2:46" x14ac:dyDescent="0.2">
      <c r="B54" s="345"/>
      <c r="C54" s="346"/>
      <c r="D54" s="324"/>
      <c r="E54" s="323"/>
      <c r="F54" s="323"/>
      <c r="G54" s="323"/>
      <c r="H54" s="323"/>
      <c r="I54" s="323"/>
      <c r="J54" s="323"/>
      <c r="K54" s="323"/>
      <c r="L54" s="323"/>
      <c r="M54" s="328"/>
      <c r="N54" s="328"/>
      <c r="O54" s="328"/>
      <c r="P54" s="328"/>
      <c r="Q54" s="346"/>
      <c r="R54" s="326"/>
      <c r="S54" s="326"/>
      <c r="T54" s="326"/>
      <c r="U54" s="326"/>
      <c r="V54" s="326"/>
      <c r="W54" s="326"/>
      <c r="X54" s="326"/>
      <c r="Y54" s="326"/>
      <c r="Z54" s="326"/>
      <c r="AA54" s="326"/>
      <c r="AB54" s="326"/>
      <c r="AC54" s="326"/>
      <c r="AD54" s="326"/>
      <c r="AE54" s="322"/>
      <c r="AF54" s="322"/>
      <c r="AG54" s="327">
        <v>0</v>
      </c>
      <c r="AH54" s="327">
        <v>0</v>
      </c>
      <c r="AI54" s="327">
        <v>0</v>
      </c>
      <c r="AJ54" s="327">
        <v>0</v>
      </c>
      <c r="AK54" s="327">
        <v>0</v>
      </c>
      <c r="AL54" s="327">
        <v>0</v>
      </c>
      <c r="AM54" s="327">
        <v>0</v>
      </c>
      <c r="AN54" s="327">
        <v>0</v>
      </c>
      <c r="AO54" s="327">
        <v>0</v>
      </c>
      <c r="AP54" s="327">
        <v>0</v>
      </c>
      <c r="AQ54" s="327">
        <v>0</v>
      </c>
      <c r="AR54" s="327">
        <v>0</v>
      </c>
      <c r="AS54" s="327">
        <v>0</v>
      </c>
      <c r="AT54" s="327">
        <v>0</v>
      </c>
    </row>
    <row r="55" spans="2:46" x14ac:dyDescent="0.2">
      <c r="B55" s="345"/>
      <c r="C55" s="346"/>
      <c r="D55" s="324"/>
      <c r="E55" s="323"/>
      <c r="F55" s="323"/>
      <c r="G55" s="323"/>
      <c r="H55" s="323"/>
      <c r="I55" s="323"/>
      <c r="J55" s="323"/>
      <c r="K55" s="323"/>
      <c r="L55" s="323"/>
      <c r="M55" s="328"/>
      <c r="N55" s="328"/>
      <c r="O55" s="328"/>
      <c r="P55" s="328"/>
      <c r="Q55" s="346"/>
      <c r="R55" s="326"/>
      <c r="S55" s="326"/>
      <c r="T55" s="326"/>
      <c r="U55" s="326"/>
      <c r="V55" s="326"/>
      <c r="W55" s="326"/>
      <c r="X55" s="326"/>
      <c r="Y55" s="326"/>
      <c r="Z55" s="326"/>
      <c r="AA55" s="326"/>
      <c r="AB55" s="326"/>
      <c r="AC55" s="326"/>
      <c r="AD55" s="326"/>
      <c r="AE55" s="322"/>
      <c r="AF55" s="322"/>
      <c r="AG55" s="327">
        <v>0</v>
      </c>
      <c r="AH55" s="327">
        <v>0</v>
      </c>
      <c r="AI55" s="327">
        <v>0</v>
      </c>
      <c r="AJ55" s="327">
        <v>0</v>
      </c>
      <c r="AK55" s="327">
        <v>0</v>
      </c>
      <c r="AL55" s="327">
        <v>0</v>
      </c>
      <c r="AM55" s="327">
        <v>0</v>
      </c>
      <c r="AN55" s="327">
        <v>0</v>
      </c>
      <c r="AO55" s="327">
        <v>0</v>
      </c>
      <c r="AP55" s="327">
        <v>0</v>
      </c>
      <c r="AQ55" s="327">
        <v>0</v>
      </c>
      <c r="AR55" s="327">
        <v>0</v>
      </c>
      <c r="AS55" s="327">
        <v>0</v>
      </c>
      <c r="AT55" s="327">
        <v>0</v>
      </c>
    </row>
    <row r="56" spans="2:46" x14ac:dyDescent="0.2">
      <c r="B56" s="345"/>
      <c r="C56" s="346"/>
      <c r="D56" s="324"/>
      <c r="E56" s="323"/>
      <c r="F56" s="323"/>
      <c r="G56" s="323"/>
      <c r="H56" s="323"/>
      <c r="I56" s="323"/>
      <c r="J56" s="323"/>
      <c r="K56" s="323"/>
      <c r="L56" s="323"/>
      <c r="M56" s="328"/>
      <c r="N56" s="328"/>
      <c r="O56" s="328"/>
      <c r="P56" s="328"/>
      <c r="Q56" s="346"/>
      <c r="R56" s="326"/>
      <c r="S56" s="326"/>
      <c r="T56" s="326"/>
      <c r="U56" s="326"/>
      <c r="V56" s="326"/>
      <c r="W56" s="326"/>
      <c r="X56" s="326"/>
      <c r="Y56" s="326"/>
      <c r="Z56" s="326"/>
      <c r="AA56" s="326"/>
      <c r="AB56" s="326"/>
      <c r="AC56" s="326"/>
      <c r="AD56" s="326"/>
      <c r="AE56" s="322"/>
      <c r="AF56" s="322"/>
      <c r="AG56" s="327">
        <v>0</v>
      </c>
      <c r="AH56" s="327">
        <v>0</v>
      </c>
      <c r="AI56" s="327">
        <v>0</v>
      </c>
      <c r="AJ56" s="327">
        <v>0</v>
      </c>
      <c r="AK56" s="327">
        <v>0</v>
      </c>
      <c r="AL56" s="327">
        <v>0</v>
      </c>
      <c r="AM56" s="327">
        <v>0</v>
      </c>
      <c r="AN56" s="327">
        <v>0</v>
      </c>
      <c r="AO56" s="327">
        <v>0</v>
      </c>
      <c r="AP56" s="327">
        <v>0</v>
      </c>
      <c r="AQ56" s="327">
        <v>0</v>
      </c>
      <c r="AR56" s="327">
        <v>0</v>
      </c>
      <c r="AS56" s="327">
        <v>0</v>
      </c>
      <c r="AT56" s="327">
        <v>0</v>
      </c>
    </row>
    <row r="57" spans="2:46" x14ac:dyDescent="0.2">
      <c r="B57" s="345"/>
      <c r="C57" s="346"/>
      <c r="D57" s="324"/>
      <c r="E57" s="323"/>
      <c r="F57" s="323"/>
      <c r="G57" s="323"/>
      <c r="H57" s="323"/>
      <c r="I57" s="323"/>
      <c r="J57" s="323"/>
      <c r="K57" s="323"/>
      <c r="L57" s="323"/>
      <c r="M57" s="328"/>
      <c r="N57" s="328"/>
      <c r="O57" s="328"/>
      <c r="P57" s="328"/>
      <c r="Q57" s="346"/>
      <c r="R57" s="326"/>
      <c r="S57" s="326"/>
      <c r="T57" s="326"/>
      <c r="U57" s="326"/>
      <c r="V57" s="326"/>
      <c r="W57" s="326"/>
      <c r="X57" s="326"/>
      <c r="Y57" s="326"/>
      <c r="Z57" s="326"/>
      <c r="AA57" s="326"/>
      <c r="AB57" s="326"/>
      <c r="AC57" s="326"/>
      <c r="AD57" s="326"/>
      <c r="AE57" s="322"/>
      <c r="AF57" s="322"/>
      <c r="AG57" s="327">
        <v>0</v>
      </c>
      <c r="AH57" s="327">
        <v>0</v>
      </c>
      <c r="AI57" s="327">
        <v>0</v>
      </c>
      <c r="AJ57" s="327">
        <v>0</v>
      </c>
      <c r="AK57" s="327">
        <v>0</v>
      </c>
      <c r="AL57" s="327">
        <v>0</v>
      </c>
      <c r="AM57" s="327">
        <v>0</v>
      </c>
      <c r="AN57" s="327">
        <v>0</v>
      </c>
      <c r="AO57" s="327">
        <v>0</v>
      </c>
      <c r="AP57" s="327">
        <v>0</v>
      </c>
      <c r="AQ57" s="327">
        <v>0</v>
      </c>
      <c r="AR57" s="327">
        <v>0</v>
      </c>
      <c r="AS57" s="327">
        <v>0</v>
      </c>
      <c r="AT57" s="327">
        <v>0</v>
      </c>
    </row>
    <row r="58" spans="2:46" x14ac:dyDescent="0.2">
      <c r="B58" s="345"/>
      <c r="C58" s="346"/>
      <c r="D58" s="324"/>
      <c r="E58" s="323"/>
      <c r="F58" s="323"/>
      <c r="G58" s="323"/>
      <c r="H58" s="323"/>
      <c r="I58" s="323"/>
      <c r="J58" s="323"/>
      <c r="K58" s="323"/>
      <c r="L58" s="323"/>
      <c r="M58" s="328"/>
      <c r="N58" s="328"/>
      <c r="O58" s="328"/>
      <c r="P58" s="328"/>
      <c r="Q58" s="346"/>
      <c r="R58" s="326"/>
      <c r="S58" s="326"/>
      <c r="T58" s="326"/>
      <c r="U58" s="326"/>
      <c r="V58" s="326"/>
      <c r="W58" s="326"/>
      <c r="X58" s="326"/>
      <c r="Y58" s="326"/>
      <c r="Z58" s="326"/>
      <c r="AA58" s="326"/>
      <c r="AB58" s="326"/>
      <c r="AC58" s="326"/>
      <c r="AD58" s="326"/>
      <c r="AE58" s="322"/>
      <c r="AF58" s="322"/>
      <c r="AG58" s="327">
        <v>0</v>
      </c>
      <c r="AH58" s="327">
        <v>0</v>
      </c>
      <c r="AI58" s="327">
        <v>0</v>
      </c>
      <c r="AJ58" s="327">
        <v>0</v>
      </c>
      <c r="AK58" s="327">
        <v>0</v>
      </c>
      <c r="AL58" s="327">
        <v>0</v>
      </c>
      <c r="AM58" s="327">
        <v>0</v>
      </c>
      <c r="AN58" s="327">
        <v>0</v>
      </c>
      <c r="AO58" s="327">
        <v>0</v>
      </c>
      <c r="AP58" s="327">
        <v>0</v>
      </c>
      <c r="AQ58" s="327">
        <v>0</v>
      </c>
      <c r="AR58" s="327">
        <v>0</v>
      </c>
      <c r="AS58" s="327">
        <v>0</v>
      </c>
      <c r="AT58" s="327">
        <v>0</v>
      </c>
    </row>
    <row r="59" spans="2:46" x14ac:dyDescent="0.2">
      <c r="B59" s="345"/>
      <c r="C59" s="346"/>
      <c r="D59" s="324"/>
      <c r="E59" s="323"/>
      <c r="F59" s="323"/>
      <c r="G59" s="323"/>
      <c r="H59" s="323"/>
      <c r="I59" s="323"/>
      <c r="J59" s="323"/>
      <c r="K59" s="323"/>
      <c r="L59" s="323"/>
      <c r="M59" s="328"/>
      <c r="N59" s="328"/>
      <c r="O59" s="328"/>
      <c r="P59" s="328"/>
      <c r="Q59" s="346"/>
      <c r="R59" s="326"/>
      <c r="S59" s="326"/>
      <c r="T59" s="326"/>
      <c r="U59" s="326"/>
      <c r="V59" s="326"/>
      <c r="W59" s="326"/>
      <c r="X59" s="326"/>
      <c r="Y59" s="326"/>
      <c r="Z59" s="326"/>
      <c r="AA59" s="326"/>
      <c r="AB59" s="326"/>
      <c r="AC59" s="326"/>
      <c r="AD59" s="326"/>
      <c r="AE59" s="322"/>
      <c r="AF59" s="322"/>
      <c r="AG59" s="327">
        <v>0</v>
      </c>
      <c r="AH59" s="327">
        <v>0</v>
      </c>
      <c r="AI59" s="327">
        <v>0</v>
      </c>
      <c r="AJ59" s="327">
        <v>0</v>
      </c>
      <c r="AK59" s="327">
        <v>0</v>
      </c>
      <c r="AL59" s="327">
        <v>0</v>
      </c>
      <c r="AM59" s="327">
        <v>0</v>
      </c>
      <c r="AN59" s="327">
        <v>0</v>
      </c>
      <c r="AO59" s="327">
        <v>0</v>
      </c>
      <c r="AP59" s="327">
        <v>0</v>
      </c>
      <c r="AQ59" s="327">
        <v>0</v>
      </c>
      <c r="AR59" s="327">
        <v>0</v>
      </c>
      <c r="AS59" s="327">
        <v>0</v>
      </c>
      <c r="AT59" s="327">
        <v>0</v>
      </c>
    </row>
    <row r="60" spans="2:46" x14ac:dyDescent="0.2">
      <c r="B60" s="345"/>
      <c r="C60" s="346"/>
      <c r="D60" s="324"/>
      <c r="E60" s="323"/>
      <c r="F60" s="323"/>
      <c r="G60" s="323"/>
      <c r="H60" s="323"/>
      <c r="I60" s="323"/>
      <c r="J60" s="323"/>
      <c r="K60" s="323"/>
      <c r="L60" s="323"/>
      <c r="M60" s="328"/>
      <c r="N60" s="328"/>
      <c r="O60" s="328"/>
      <c r="P60" s="328"/>
      <c r="Q60" s="346"/>
      <c r="R60" s="326"/>
      <c r="S60" s="326"/>
      <c r="T60" s="326"/>
      <c r="U60" s="326"/>
      <c r="V60" s="326"/>
      <c r="W60" s="326"/>
      <c r="X60" s="326"/>
      <c r="Y60" s="326"/>
      <c r="Z60" s="326"/>
      <c r="AA60" s="326"/>
      <c r="AB60" s="326"/>
      <c r="AC60" s="326"/>
      <c r="AD60" s="326"/>
      <c r="AE60" s="322"/>
      <c r="AF60" s="322"/>
      <c r="AG60" s="327">
        <v>0</v>
      </c>
      <c r="AH60" s="327">
        <v>0</v>
      </c>
      <c r="AI60" s="327">
        <v>0</v>
      </c>
      <c r="AJ60" s="327">
        <v>0</v>
      </c>
      <c r="AK60" s="327">
        <v>0</v>
      </c>
      <c r="AL60" s="327">
        <v>0</v>
      </c>
      <c r="AM60" s="327">
        <v>0</v>
      </c>
      <c r="AN60" s="327">
        <v>0</v>
      </c>
      <c r="AO60" s="327">
        <v>0</v>
      </c>
      <c r="AP60" s="327">
        <v>0</v>
      </c>
      <c r="AQ60" s="327">
        <v>0</v>
      </c>
      <c r="AR60" s="327">
        <v>0</v>
      </c>
      <c r="AS60" s="327">
        <v>0</v>
      </c>
      <c r="AT60" s="327">
        <v>0</v>
      </c>
    </row>
    <row r="61" spans="2:46" x14ac:dyDescent="0.2">
      <c r="B61" s="345"/>
      <c r="C61" s="346"/>
      <c r="D61" s="324"/>
      <c r="E61" s="323"/>
      <c r="F61" s="323"/>
      <c r="G61" s="323"/>
      <c r="H61" s="323"/>
      <c r="I61" s="323"/>
      <c r="J61" s="323"/>
      <c r="K61" s="323"/>
      <c r="L61" s="323"/>
      <c r="M61" s="328"/>
      <c r="N61" s="328"/>
      <c r="O61" s="328"/>
      <c r="P61" s="328"/>
      <c r="Q61" s="346"/>
      <c r="R61" s="326"/>
      <c r="S61" s="326"/>
      <c r="T61" s="326"/>
      <c r="U61" s="326"/>
      <c r="V61" s="326"/>
      <c r="W61" s="326"/>
      <c r="X61" s="326"/>
      <c r="Y61" s="326"/>
      <c r="Z61" s="326"/>
      <c r="AA61" s="326"/>
      <c r="AB61" s="326"/>
      <c r="AC61" s="326"/>
      <c r="AD61" s="326"/>
      <c r="AE61" s="322"/>
      <c r="AF61" s="322"/>
      <c r="AG61" s="327">
        <v>0</v>
      </c>
      <c r="AH61" s="327">
        <v>0</v>
      </c>
      <c r="AI61" s="327">
        <v>0</v>
      </c>
      <c r="AJ61" s="327">
        <v>0</v>
      </c>
      <c r="AK61" s="327">
        <v>0</v>
      </c>
      <c r="AL61" s="327">
        <v>0</v>
      </c>
      <c r="AM61" s="327">
        <v>0</v>
      </c>
      <c r="AN61" s="327">
        <v>0</v>
      </c>
      <c r="AO61" s="327">
        <v>0</v>
      </c>
      <c r="AP61" s="327">
        <v>0</v>
      </c>
      <c r="AQ61" s="327">
        <v>0</v>
      </c>
      <c r="AR61" s="327">
        <v>0</v>
      </c>
      <c r="AS61" s="327">
        <v>0</v>
      </c>
      <c r="AT61" s="327">
        <v>0</v>
      </c>
    </row>
    <row r="62" spans="2:46" x14ac:dyDescent="0.2">
      <c r="B62" s="345"/>
      <c r="C62" s="346"/>
      <c r="D62" s="324"/>
      <c r="E62" s="323"/>
      <c r="F62" s="323"/>
      <c r="G62" s="323"/>
      <c r="H62" s="323"/>
      <c r="I62" s="323"/>
      <c r="J62" s="323"/>
      <c r="K62" s="323"/>
      <c r="L62" s="323"/>
      <c r="M62" s="328"/>
      <c r="N62" s="328"/>
      <c r="O62" s="328"/>
      <c r="P62" s="328"/>
      <c r="Q62" s="346"/>
      <c r="R62" s="326"/>
      <c r="S62" s="326"/>
      <c r="T62" s="326"/>
      <c r="U62" s="326"/>
      <c r="V62" s="326"/>
      <c r="W62" s="326"/>
      <c r="X62" s="326"/>
      <c r="Y62" s="326"/>
      <c r="Z62" s="326"/>
      <c r="AA62" s="326"/>
      <c r="AB62" s="326"/>
      <c r="AC62" s="326"/>
      <c r="AD62" s="326"/>
      <c r="AE62" s="322"/>
      <c r="AF62" s="322"/>
      <c r="AG62" s="327">
        <v>0</v>
      </c>
      <c r="AH62" s="327">
        <v>0</v>
      </c>
      <c r="AI62" s="327">
        <v>0</v>
      </c>
      <c r="AJ62" s="327">
        <v>0</v>
      </c>
      <c r="AK62" s="327">
        <v>0</v>
      </c>
      <c r="AL62" s="327">
        <v>0</v>
      </c>
      <c r="AM62" s="327">
        <v>0</v>
      </c>
      <c r="AN62" s="327">
        <v>0</v>
      </c>
      <c r="AO62" s="327">
        <v>0</v>
      </c>
      <c r="AP62" s="327">
        <v>0</v>
      </c>
      <c r="AQ62" s="327">
        <v>0</v>
      </c>
      <c r="AR62" s="327">
        <v>0</v>
      </c>
      <c r="AS62" s="327">
        <v>0</v>
      </c>
      <c r="AT62" s="327">
        <v>0</v>
      </c>
    </row>
    <row r="63" spans="2:46" x14ac:dyDescent="0.2">
      <c r="B63" s="345"/>
      <c r="C63" s="346"/>
      <c r="D63" s="324"/>
      <c r="E63" s="323"/>
      <c r="F63" s="323"/>
      <c r="G63" s="323"/>
      <c r="H63" s="323"/>
      <c r="I63" s="323"/>
      <c r="J63" s="323"/>
      <c r="K63" s="323"/>
      <c r="L63" s="323"/>
      <c r="M63" s="328"/>
      <c r="N63" s="328"/>
      <c r="O63" s="328"/>
      <c r="P63" s="328"/>
      <c r="Q63" s="346"/>
      <c r="R63" s="326"/>
      <c r="S63" s="326"/>
      <c r="T63" s="326"/>
      <c r="U63" s="326"/>
      <c r="V63" s="326"/>
      <c r="W63" s="326"/>
      <c r="X63" s="326"/>
      <c r="Y63" s="326"/>
      <c r="Z63" s="326"/>
      <c r="AA63" s="326"/>
      <c r="AB63" s="326"/>
      <c r="AC63" s="326"/>
      <c r="AD63" s="326"/>
      <c r="AE63" s="322"/>
      <c r="AF63" s="322"/>
      <c r="AG63" s="327">
        <v>0</v>
      </c>
      <c r="AH63" s="327">
        <v>0</v>
      </c>
      <c r="AI63" s="327">
        <v>0</v>
      </c>
      <c r="AJ63" s="327">
        <v>0</v>
      </c>
      <c r="AK63" s="327">
        <v>0</v>
      </c>
      <c r="AL63" s="327">
        <v>0</v>
      </c>
      <c r="AM63" s="327">
        <v>0</v>
      </c>
      <c r="AN63" s="327">
        <v>0</v>
      </c>
      <c r="AO63" s="327">
        <v>0</v>
      </c>
      <c r="AP63" s="327">
        <v>0</v>
      </c>
      <c r="AQ63" s="327">
        <v>0</v>
      </c>
      <c r="AR63" s="327">
        <v>0</v>
      </c>
      <c r="AS63" s="327">
        <v>0</v>
      </c>
      <c r="AT63" s="327">
        <v>0</v>
      </c>
    </row>
    <row r="64" spans="2:46" x14ac:dyDescent="0.2">
      <c r="B64" s="345"/>
      <c r="C64" s="346"/>
      <c r="D64" s="324"/>
      <c r="E64" s="323"/>
      <c r="F64" s="323"/>
      <c r="G64" s="323"/>
      <c r="H64" s="323"/>
      <c r="I64" s="323"/>
      <c r="J64" s="323"/>
      <c r="K64" s="323"/>
      <c r="L64" s="323"/>
      <c r="M64" s="328"/>
      <c r="N64" s="328"/>
      <c r="O64" s="328"/>
      <c r="P64" s="328"/>
      <c r="Q64" s="346"/>
      <c r="R64" s="326"/>
      <c r="S64" s="326"/>
      <c r="T64" s="326"/>
      <c r="U64" s="326"/>
      <c r="V64" s="326"/>
      <c r="W64" s="326"/>
      <c r="X64" s="326"/>
      <c r="Y64" s="326"/>
      <c r="Z64" s="326"/>
      <c r="AA64" s="326"/>
      <c r="AB64" s="326"/>
      <c r="AC64" s="326"/>
      <c r="AD64" s="326"/>
      <c r="AE64" s="322"/>
      <c r="AF64" s="322"/>
      <c r="AG64" s="327">
        <v>0</v>
      </c>
      <c r="AH64" s="327">
        <v>0</v>
      </c>
      <c r="AI64" s="327">
        <v>0</v>
      </c>
      <c r="AJ64" s="327">
        <v>0</v>
      </c>
      <c r="AK64" s="327">
        <v>0</v>
      </c>
      <c r="AL64" s="327">
        <v>0</v>
      </c>
      <c r="AM64" s="327">
        <v>0</v>
      </c>
      <c r="AN64" s="327">
        <v>0</v>
      </c>
      <c r="AO64" s="327">
        <v>0</v>
      </c>
      <c r="AP64" s="327">
        <v>0</v>
      </c>
      <c r="AQ64" s="327">
        <v>0</v>
      </c>
      <c r="AR64" s="327">
        <v>0</v>
      </c>
      <c r="AS64" s="327">
        <v>0</v>
      </c>
      <c r="AT64" s="327">
        <v>0</v>
      </c>
    </row>
    <row r="65" spans="2:46" x14ac:dyDescent="0.2">
      <c r="B65" s="345"/>
      <c r="C65" s="346"/>
      <c r="D65" s="324"/>
      <c r="E65" s="323"/>
      <c r="F65" s="323"/>
      <c r="G65" s="323"/>
      <c r="H65" s="323"/>
      <c r="I65" s="323"/>
      <c r="J65" s="323"/>
      <c r="K65" s="323"/>
      <c r="L65" s="323"/>
      <c r="M65" s="328"/>
      <c r="N65" s="328"/>
      <c r="O65" s="328"/>
      <c r="P65" s="328"/>
      <c r="Q65" s="346"/>
      <c r="R65" s="326"/>
      <c r="S65" s="326"/>
      <c r="T65" s="326"/>
      <c r="U65" s="326"/>
      <c r="V65" s="326"/>
      <c r="W65" s="326"/>
      <c r="X65" s="326"/>
      <c r="Y65" s="326"/>
      <c r="Z65" s="326"/>
      <c r="AA65" s="326"/>
      <c r="AB65" s="326"/>
      <c r="AC65" s="326"/>
      <c r="AD65" s="326"/>
      <c r="AE65" s="322"/>
      <c r="AF65" s="322"/>
      <c r="AG65" s="327">
        <v>0</v>
      </c>
      <c r="AH65" s="327">
        <v>0</v>
      </c>
      <c r="AI65" s="327">
        <v>0</v>
      </c>
      <c r="AJ65" s="327">
        <v>0</v>
      </c>
      <c r="AK65" s="327">
        <v>0</v>
      </c>
      <c r="AL65" s="327">
        <v>0</v>
      </c>
      <c r="AM65" s="327">
        <v>0</v>
      </c>
      <c r="AN65" s="327">
        <v>0</v>
      </c>
      <c r="AO65" s="327">
        <v>0</v>
      </c>
      <c r="AP65" s="327">
        <v>0</v>
      </c>
      <c r="AQ65" s="327">
        <v>0</v>
      </c>
      <c r="AR65" s="327">
        <v>0</v>
      </c>
      <c r="AS65" s="327">
        <v>0</v>
      </c>
      <c r="AT65" s="327">
        <v>0</v>
      </c>
    </row>
    <row r="66" spans="2:46" x14ac:dyDescent="0.2">
      <c r="B66" s="345"/>
      <c r="C66" s="346"/>
      <c r="D66" s="324"/>
      <c r="E66" s="323"/>
      <c r="F66" s="323"/>
      <c r="G66" s="323"/>
      <c r="H66" s="323"/>
      <c r="I66" s="323"/>
      <c r="J66" s="323"/>
      <c r="K66" s="323"/>
      <c r="L66" s="323"/>
      <c r="M66" s="328"/>
      <c r="N66" s="328"/>
      <c r="O66" s="328"/>
      <c r="P66" s="328"/>
      <c r="Q66" s="346"/>
      <c r="R66" s="347"/>
      <c r="S66" s="347"/>
      <c r="T66" s="347"/>
      <c r="U66" s="347"/>
      <c r="V66" s="347"/>
      <c r="W66" s="347"/>
      <c r="X66" s="347"/>
      <c r="Y66" s="347"/>
      <c r="Z66" s="347"/>
      <c r="AA66" s="347"/>
      <c r="AB66" s="347"/>
      <c r="AC66" s="347"/>
      <c r="AD66" s="347"/>
      <c r="AE66" s="322"/>
      <c r="AF66" s="322"/>
      <c r="AG66" s="348">
        <v>0</v>
      </c>
      <c r="AH66" s="348">
        <v>0</v>
      </c>
      <c r="AI66" s="348">
        <v>0</v>
      </c>
      <c r="AJ66" s="348">
        <v>0</v>
      </c>
      <c r="AK66" s="348">
        <v>0</v>
      </c>
      <c r="AL66" s="348">
        <v>0</v>
      </c>
      <c r="AM66" s="348">
        <v>0</v>
      </c>
      <c r="AN66" s="348">
        <v>0</v>
      </c>
      <c r="AO66" s="348">
        <v>0</v>
      </c>
      <c r="AP66" s="348">
        <v>0</v>
      </c>
      <c r="AQ66" s="348">
        <v>0</v>
      </c>
      <c r="AR66" s="348">
        <v>0</v>
      </c>
      <c r="AS66" s="348">
        <v>0</v>
      </c>
      <c r="AT66" s="348">
        <v>0</v>
      </c>
    </row>
    <row r="67" spans="2:46" ht="13.5" thickBot="1" x14ac:dyDescent="0.25">
      <c r="B67" s="320"/>
      <c r="C67" s="322"/>
      <c r="Q67" s="322"/>
      <c r="R67" s="349">
        <v>317762.19071998046</v>
      </c>
      <c r="S67" s="349">
        <v>2887887819</v>
      </c>
      <c r="T67" s="349">
        <v>659574</v>
      </c>
      <c r="U67" s="349">
        <v>500805</v>
      </c>
      <c r="V67" s="349">
        <v>918781</v>
      </c>
      <c r="W67" s="349">
        <v>1244810139</v>
      </c>
      <c r="X67" s="349">
        <v>744738</v>
      </c>
      <c r="Y67" s="349">
        <v>0</v>
      </c>
      <c r="Z67" s="349">
        <v>0</v>
      </c>
      <c r="AA67" s="349">
        <v>812248</v>
      </c>
      <c r="AB67" s="349">
        <v>0</v>
      </c>
      <c r="AC67" s="349">
        <v>0</v>
      </c>
      <c r="AD67" s="349">
        <v>0</v>
      </c>
      <c r="AE67" s="350"/>
      <c r="AF67" s="351"/>
      <c r="AG67" s="349">
        <v>2040531.4517463963</v>
      </c>
      <c r="AH67" s="349">
        <v>34495086.285400011</v>
      </c>
      <c r="AI67" s="349">
        <v>672.76547999999991</v>
      </c>
      <c r="AJ67" s="349">
        <v>1226.97225</v>
      </c>
      <c r="AK67" s="349">
        <v>937.15661999999986</v>
      </c>
      <c r="AL67" s="349">
        <v>7710089.2260900009</v>
      </c>
      <c r="AM67" s="349">
        <v>454.29017999999996</v>
      </c>
      <c r="AN67" s="349">
        <v>0</v>
      </c>
      <c r="AO67" s="349">
        <v>0</v>
      </c>
      <c r="AP67" s="349">
        <v>710056.70699999994</v>
      </c>
      <c r="AQ67" s="349">
        <v>0</v>
      </c>
      <c r="AR67" s="349">
        <v>0</v>
      </c>
      <c r="AS67" s="349">
        <v>0</v>
      </c>
      <c r="AT67" s="349">
        <v>44959054.854766406</v>
      </c>
    </row>
    <row r="68" spans="2:46" ht="13.5" thickTop="1" x14ac:dyDescent="0.2">
      <c r="B68" s="320"/>
    </row>
    <row r="69" spans="2:46" x14ac:dyDescent="0.2">
      <c r="B69" s="320"/>
    </row>
    <row r="70" spans="2:46" x14ac:dyDescent="0.2">
      <c r="B70" s="320"/>
    </row>
    <row r="71" spans="2:46" x14ac:dyDescent="0.2">
      <c r="B71" s="320"/>
    </row>
    <row r="72" spans="2:46" x14ac:dyDescent="0.2">
      <c r="B72" s="320"/>
    </row>
    <row r="73" spans="2:46" x14ac:dyDescent="0.2">
      <c r="B73" s="320"/>
    </row>
    <row r="74" spans="2:46" x14ac:dyDescent="0.2">
      <c r="B74" s="320"/>
    </row>
    <row r="75" spans="2:46" x14ac:dyDescent="0.2">
      <c r="B75" s="320"/>
    </row>
    <row r="76" spans="2:46" x14ac:dyDescent="0.2">
      <c r="B76" s="320"/>
    </row>
    <row r="77" spans="2:46" x14ac:dyDescent="0.2">
      <c r="B77" s="320"/>
    </row>
    <row r="78" spans="2:46" x14ac:dyDescent="0.2">
      <c r="B78" s="320"/>
    </row>
    <row r="79" spans="2:46" x14ac:dyDescent="0.2">
      <c r="B79" s="320"/>
    </row>
    <row r="80" spans="2:46" x14ac:dyDescent="0.2">
      <c r="B80" s="320"/>
    </row>
    <row r="81" spans="2:2" x14ac:dyDescent="0.2">
      <c r="B81" s="320"/>
    </row>
    <row r="82" spans="2:2" x14ac:dyDescent="0.2">
      <c r="B82" s="320"/>
    </row>
    <row r="83" spans="2:2" x14ac:dyDescent="0.2">
      <c r="B83" s="320"/>
    </row>
    <row r="84" spans="2:2" x14ac:dyDescent="0.2">
      <c r="B84" s="320"/>
    </row>
    <row r="85" spans="2:2" x14ac:dyDescent="0.2">
      <c r="B85" s="320"/>
    </row>
    <row r="86" spans="2:2" x14ac:dyDescent="0.2">
      <c r="B86" s="320"/>
    </row>
    <row r="87" spans="2:2" x14ac:dyDescent="0.2">
      <c r="B87" s="320"/>
    </row>
    <row r="88" spans="2:2" x14ac:dyDescent="0.2">
      <c r="B88" s="320"/>
    </row>
    <row r="89" spans="2:2" x14ac:dyDescent="0.2">
      <c r="B89" s="320"/>
    </row>
    <row r="90" spans="2:2" x14ac:dyDescent="0.2">
      <c r="B90" s="320"/>
    </row>
    <row r="91" spans="2:2" x14ac:dyDescent="0.2">
      <c r="B91" s="320"/>
    </row>
    <row r="92" spans="2:2" x14ac:dyDescent="0.2">
      <c r="B92" s="320"/>
    </row>
    <row r="93" spans="2:2" x14ac:dyDescent="0.2">
      <c r="B93" s="320"/>
    </row>
    <row r="94" spans="2:2" x14ac:dyDescent="0.2">
      <c r="B94" s="320"/>
    </row>
    <row r="95" spans="2:2" x14ac:dyDescent="0.2">
      <c r="B95" s="320"/>
    </row>
    <row r="96" spans="2:2" x14ac:dyDescent="0.2">
      <c r="B96" s="320"/>
    </row>
    <row r="97" spans="2:2" x14ac:dyDescent="0.2">
      <c r="B97" s="320"/>
    </row>
    <row r="98" spans="2:2" x14ac:dyDescent="0.2">
      <c r="B98" s="320"/>
    </row>
    <row r="99" spans="2:2" x14ac:dyDescent="0.2">
      <c r="B99" s="320"/>
    </row>
    <row r="100" spans="2:2" x14ac:dyDescent="0.2">
      <c r="B100" s="320"/>
    </row>
    <row r="101" spans="2:2" x14ac:dyDescent="0.2">
      <c r="B101" s="320"/>
    </row>
    <row r="102" spans="2:2" x14ac:dyDescent="0.2">
      <c r="B102" s="320"/>
    </row>
    <row r="103" spans="2:2" x14ac:dyDescent="0.2">
      <c r="B103" s="320"/>
    </row>
    <row r="104" spans="2:2" x14ac:dyDescent="0.2">
      <c r="B104" s="320"/>
    </row>
    <row r="105" spans="2:2" x14ac:dyDescent="0.2">
      <c r="B105" s="320"/>
    </row>
    <row r="106" spans="2:2" x14ac:dyDescent="0.2">
      <c r="B106" s="320"/>
    </row>
  </sheetData>
  <mergeCells count="1">
    <mergeCell ref="B4:H4"/>
  </mergeCells>
  <printOptions horizontalCentered="1"/>
  <pageMargins left="0.75" right="0.75" top="1" bottom="1" header="0.5" footer="0.5"/>
  <pageSetup paperSize="9" scale="23" orientation="landscape" r:id="rId1"/>
  <headerFooter alignWithMargins="0">
    <oddFooter>&amp;L&amp;D&amp;C&amp;A&amp;RPage &amp;P of &amp;N</oddFooter>
  </headerFooter>
  <colBreaks count="2" manualBreakCount="2">
    <brk id="17" max="1048575" man="1"/>
    <brk id="32" max="5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O181"/>
  <sheetViews>
    <sheetView showGridLines="0" view="pageBreakPreview" topLeftCell="A16" zoomScaleNormal="100" zoomScaleSheetLayoutView="100" workbookViewId="0">
      <selection activeCell="I30" sqref="I30"/>
    </sheetView>
  </sheetViews>
  <sheetFormatPr defaultColWidth="9.140625" defaultRowHeight="12.75" x14ac:dyDescent="0.2"/>
  <cols>
    <col min="1" max="1" width="13.42578125" style="318" customWidth="1"/>
    <col min="2" max="2" width="35.140625" style="367" bestFit="1" customWidth="1"/>
    <col min="3" max="3" width="12.140625" style="367" customWidth="1"/>
    <col min="4" max="4" width="16" style="367" customWidth="1"/>
    <col min="5" max="5" width="11.140625" style="367" customWidth="1"/>
    <col min="6" max="6" width="16.140625" style="367" bestFit="1" customWidth="1"/>
    <col min="7" max="13" width="10.5703125" style="318" customWidth="1"/>
    <col min="14" max="14" width="10.5703125" style="367" customWidth="1"/>
    <col min="15" max="16384" width="9.140625" style="367"/>
  </cols>
  <sheetData>
    <row r="1" spans="1:41" s="318" customFormat="1" ht="20.25" x14ac:dyDescent="0.3">
      <c r="A1" s="307"/>
      <c r="B1" s="302" t="s">
        <v>474</v>
      </c>
    </row>
    <row r="2" spans="1:41" s="318" customFormat="1" ht="20.25" x14ac:dyDescent="0.3">
      <c r="A2" s="307"/>
      <c r="B2" s="302" t="s">
        <v>398</v>
      </c>
    </row>
    <row r="3" spans="1:41" s="318" customFormat="1" ht="20.25" x14ac:dyDescent="0.3">
      <c r="A3" s="307"/>
      <c r="B3" s="304">
        <f>Cover!E26</f>
        <v>2014</v>
      </c>
    </row>
    <row r="4" spans="1:41" s="318" customFormat="1" ht="20.25" x14ac:dyDescent="0.3">
      <c r="A4" s="307"/>
      <c r="B4" s="304"/>
    </row>
    <row r="5" spans="1:41" s="318" customFormat="1" ht="56.25" customHeight="1" x14ac:dyDescent="0.2">
      <c r="A5" s="307"/>
      <c r="B5" s="786" t="s">
        <v>728</v>
      </c>
      <c r="C5" s="787"/>
      <c r="D5" s="787"/>
      <c r="E5" s="787"/>
      <c r="F5" s="788"/>
    </row>
    <row r="6" spans="1:41" s="318" customFormat="1" ht="15" thickBot="1" x14ac:dyDescent="0.25">
      <c r="A6" s="307"/>
      <c r="B6" s="352"/>
    </row>
    <row r="7" spans="1:41" x14ac:dyDescent="0.2">
      <c r="B7" s="854" t="s">
        <v>399</v>
      </c>
      <c r="C7" s="855"/>
      <c r="D7" s="855"/>
      <c r="E7" s="353"/>
      <c r="F7" s="354" t="s">
        <v>400</v>
      </c>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row>
    <row r="8" spans="1:41" x14ac:dyDescent="0.2">
      <c r="B8" s="856" t="s">
        <v>960</v>
      </c>
      <c r="C8" s="856"/>
      <c r="D8" s="856"/>
      <c r="E8" s="381"/>
      <c r="F8" s="355">
        <v>53923826.619999997</v>
      </c>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row>
    <row r="9" spans="1:41" x14ac:dyDescent="0.2">
      <c r="B9" s="856"/>
      <c r="C9" s="856"/>
      <c r="D9" s="856"/>
      <c r="E9" s="381"/>
      <c r="F9" s="355"/>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row>
    <row r="10" spans="1:41" x14ac:dyDescent="0.2">
      <c r="B10" s="856"/>
      <c r="C10" s="856"/>
      <c r="D10" s="856"/>
      <c r="E10" s="381"/>
      <c r="F10" s="355"/>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row>
    <row r="11" spans="1:41" x14ac:dyDescent="0.2">
      <c r="B11" s="856"/>
      <c r="C11" s="856"/>
      <c r="D11" s="856"/>
      <c r="E11" s="381"/>
      <c r="F11" s="355"/>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row>
    <row r="12" spans="1:41" ht="13.5" thickBot="1" x14ac:dyDescent="0.25">
      <c r="B12" s="852"/>
      <c r="C12" s="853"/>
      <c r="D12" s="853"/>
      <c r="E12" s="356" t="s">
        <v>99</v>
      </c>
      <c r="F12" s="406">
        <f>SUM(F8:F11)</f>
        <v>53923826.619999997</v>
      </c>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row>
    <row r="13" spans="1:41" ht="13.5" thickBot="1" x14ac:dyDescent="0.25">
      <c r="B13" s="357"/>
      <c r="C13" s="357"/>
      <c r="D13" s="357"/>
      <c r="E13" s="357"/>
      <c r="F13" s="357"/>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row>
    <row r="14" spans="1:41" x14ac:dyDescent="0.2">
      <c r="B14" s="854" t="s">
        <v>401</v>
      </c>
      <c r="C14" s="855"/>
      <c r="D14" s="855"/>
      <c r="E14" s="353"/>
      <c r="F14" s="354" t="s">
        <v>400</v>
      </c>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row>
    <row r="15" spans="1:41" x14ac:dyDescent="0.2">
      <c r="B15" s="856" t="s">
        <v>961</v>
      </c>
      <c r="C15" s="856"/>
      <c r="D15" s="856"/>
      <c r="E15" s="381"/>
      <c r="F15" s="355">
        <v>5889663.959999999</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row>
    <row r="16" spans="1:41" x14ac:dyDescent="0.2">
      <c r="B16" s="856" t="s">
        <v>962</v>
      </c>
      <c r="C16" s="856"/>
      <c r="D16" s="856"/>
      <c r="E16" s="381"/>
      <c r="F16" s="355">
        <v>1001048.2599999998</v>
      </c>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row>
    <row r="17" spans="2:41" x14ac:dyDescent="0.2">
      <c r="B17" s="856"/>
      <c r="C17" s="856"/>
      <c r="D17" s="856"/>
      <c r="E17" s="381"/>
      <c r="F17" s="355"/>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row>
    <row r="18" spans="2:41" x14ac:dyDescent="0.2">
      <c r="B18" s="856"/>
      <c r="C18" s="856"/>
      <c r="D18" s="856"/>
      <c r="E18" s="381"/>
      <c r="F18" s="355"/>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row>
    <row r="19" spans="2:41" ht="13.5" thickBot="1" x14ac:dyDescent="0.25">
      <c r="B19" s="852"/>
      <c r="C19" s="853"/>
      <c r="D19" s="853"/>
      <c r="E19" s="356" t="s">
        <v>99</v>
      </c>
      <c r="F19" s="406">
        <f>SUM(F15:F18)</f>
        <v>6890712.2199999988</v>
      </c>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row>
    <row r="20" spans="2:41" x14ac:dyDescent="0.2">
      <c r="B20" s="357"/>
      <c r="C20" s="357"/>
      <c r="D20" s="357"/>
      <c r="E20" s="357"/>
      <c r="F20" s="357"/>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row>
    <row r="21" spans="2:41" x14ac:dyDescent="0.2">
      <c r="B21" s="358" t="s">
        <v>402</v>
      </c>
      <c r="C21" s="358"/>
      <c r="D21" s="358"/>
      <c r="E21" s="358"/>
      <c r="F21" s="359" t="s">
        <v>400</v>
      </c>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row>
    <row r="22" spans="2:41" x14ac:dyDescent="0.2">
      <c r="B22" s="857" t="s">
        <v>403</v>
      </c>
      <c r="C22" s="859" t="s">
        <v>404</v>
      </c>
      <c r="D22" s="859"/>
      <c r="E22" s="859"/>
      <c r="F22" s="859"/>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row>
    <row r="23" spans="2:41" ht="25.5" x14ac:dyDescent="0.2">
      <c r="B23" s="858"/>
      <c r="C23" s="360" t="s">
        <v>405</v>
      </c>
      <c r="D23" s="360" t="s">
        <v>406</v>
      </c>
      <c r="E23" s="360" t="s">
        <v>407</v>
      </c>
      <c r="F23" s="360" t="s">
        <v>99</v>
      </c>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row>
    <row r="24" spans="2:41" x14ac:dyDescent="0.2">
      <c r="B24" s="380"/>
      <c r="C24" s="355"/>
      <c r="D24" s="355"/>
      <c r="E24" s="355"/>
      <c r="F24" s="405">
        <f t="shared" ref="F24:F25" si="0">SUM(C24:E24)</f>
        <v>0</v>
      </c>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row>
    <row r="25" spans="2:41" x14ac:dyDescent="0.2">
      <c r="B25" s="380"/>
      <c r="C25" s="355"/>
      <c r="D25" s="355"/>
      <c r="E25" s="355"/>
      <c r="F25" s="405">
        <f t="shared" si="0"/>
        <v>0</v>
      </c>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row>
    <row r="26" spans="2:41" x14ac:dyDescent="0.2">
      <c r="B26" s="380"/>
      <c r="C26" s="355"/>
      <c r="D26" s="355"/>
      <c r="E26" s="355"/>
      <c r="F26" s="405">
        <f>SUM(C26:E26)</f>
        <v>0</v>
      </c>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row>
    <row r="27" spans="2:41" x14ac:dyDescent="0.2">
      <c r="B27" s="380"/>
      <c r="C27" s="355"/>
      <c r="D27" s="355"/>
      <c r="E27" s="355"/>
      <c r="F27" s="405">
        <f>SUM(C27:E27)</f>
        <v>0</v>
      </c>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row>
    <row r="28" spans="2:41" x14ac:dyDescent="0.2">
      <c r="B28" s="380"/>
      <c r="C28" s="355"/>
      <c r="D28" s="355"/>
      <c r="E28" s="355"/>
      <c r="F28" s="405">
        <f>SUM(C28:E28)</f>
        <v>0</v>
      </c>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row>
    <row r="29" spans="2:41" ht="13.5" thickBot="1" x14ac:dyDescent="0.25">
      <c r="B29" s="361" t="s">
        <v>99</v>
      </c>
      <c r="C29" s="362"/>
      <c r="D29" s="362"/>
      <c r="E29" s="363"/>
      <c r="F29" s="406">
        <f>SUM(F24:F28)</f>
        <v>0</v>
      </c>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row>
    <row r="30" spans="2:41" x14ac:dyDescent="0.2">
      <c r="B30" s="357"/>
      <c r="C30" s="357"/>
      <c r="D30" s="357"/>
      <c r="E30" s="357"/>
      <c r="F30" s="357"/>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row>
    <row r="31" spans="2:41" x14ac:dyDescent="0.2">
      <c r="B31" s="860" t="s">
        <v>408</v>
      </c>
      <c r="C31" s="861"/>
      <c r="D31" s="861"/>
      <c r="E31" s="364"/>
      <c r="F31" s="358" t="s">
        <v>400</v>
      </c>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row>
    <row r="32" spans="2:41" x14ac:dyDescent="0.2">
      <c r="B32" s="861" t="s">
        <v>409</v>
      </c>
      <c r="C32" s="861"/>
      <c r="D32" s="861"/>
      <c r="E32" s="364"/>
      <c r="F32" s="364"/>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row>
    <row r="33" spans="2:41" x14ac:dyDescent="0.2">
      <c r="B33" s="856"/>
      <c r="C33" s="862"/>
      <c r="D33" s="862"/>
      <c r="E33" s="381"/>
      <c r="F33" s="355"/>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row>
    <row r="34" spans="2:41" x14ac:dyDescent="0.2">
      <c r="B34" s="380"/>
      <c r="C34" s="381"/>
      <c r="D34" s="381"/>
      <c r="E34" s="381"/>
      <c r="F34" s="355"/>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row>
    <row r="35" spans="2:41" x14ac:dyDescent="0.2">
      <c r="B35" s="380"/>
      <c r="C35" s="381"/>
      <c r="D35" s="381"/>
      <c r="E35" s="381"/>
      <c r="F35" s="355"/>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row>
    <row r="36" spans="2:41" x14ac:dyDescent="0.2">
      <c r="B36" s="380"/>
      <c r="C36" s="381"/>
      <c r="D36" s="381"/>
      <c r="E36" s="381"/>
      <c r="F36" s="355"/>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row>
    <row r="37" spans="2:41" x14ac:dyDescent="0.2">
      <c r="B37" s="856"/>
      <c r="C37" s="856"/>
      <c r="D37" s="856"/>
      <c r="E37" s="381"/>
      <c r="F37" s="355"/>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row>
    <row r="38" spans="2:41" x14ac:dyDescent="0.2">
      <c r="B38" s="864" t="s">
        <v>99</v>
      </c>
      <c r="C38" s="864"/>
      <c r="D38" s="864"/>
      <c r="E38" s="864"/>
      <c r="F38" s="405">
        <f>SUM(F33:F37)</f>
        <v>0</v>
      </c>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row>
    <row r="39" spans="2:41" x14ac:dyDescent="0.2">
      <c r="B39" s="865"/>
      <c r="C39" s="861"/>
      <c r="D39" s="861"/>
      <c r="E39" s="364"/>
      <c r="F39" s="364"/>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row>
    <row r="40" spans="2:41" x14ac:dyDescent="0.2">
      <c r="B40" s="861" t="s">
        <v>410</v>
      </c>
      <c r="C40" s="861"/>
      <c r="D40" s="861"/>
      <c r="E40" s="364"/>
      <c r="F40" s="364"/>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row>
    <row r="41" spans="2:41" x14ac:dyDescent="0.2">
      <c r="B41" s="856"/>
      <c r="C41" s="862"/>
      <c r="D41" s="862"/>
      <c r="E41" s="381"/>
      <c r="F41" s="355"/>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row>
    <row r="42" spans="2:41" x14ac:dyDescent="0.2">
      <c r="B42" s="380" t="s">
        <v>963</v>
      </c>
      <c r="C42" s="381"/>
      <c r="D42" s="381"/>
      <c r="E42" s="381"/>
      <c r="F42" s="615"/>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row>
    <row r="43" spans="2:41" x14ac:dyDescent="0.2">
      <c r="B43" s="380"/>
      <c r="C43" s="381"/>
      <c r="D43" s="381"/>
      <c r="E43" s="381"/>
      <c r="F43" s="355"/>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row>
    <row r="44" spans="2:41" x14ac:dyDescent="0.2">
      <c r="B44" s="380"/>
      <c r="C44" s="381"/>
      <c r="D44" s="381"/>
      <c r="E44" s="381"/>
      <c r="F44" s="355"/>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row>
    <row r="45" spans="2:41" x14ac:dyDescent="0.2">
      <c r="B45" s="856"/>
      <c r="C45" s="862"/>
      <c r="D45" s="862"/>
      <c r="E45" s="381"/>
      <c r="F45" s="355"/>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row>
    <row r="46" spans="2:41" x14ac:dyDescent="0.2">
      <c r="B46" s="864" t="s">
        <v>99</v>
      </c>
      <c r="C46" s="861"/>
      <c r="D46" s="861"/>
      <c r="E46" s="861"/>
      <c r="F46" s="615"/>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row>
    <row r="47" spans="2:41" x14ac:dyDescent="0.2">
      <c r="B47" s="863" t="s">
        <v>411</v>
      </c>
      <c r="C47" s="861"/>
      <c r="D47" s="861"/>
      <c r="E47" s="364"/>
      <c r="F47" s="615"/>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row>
    <row r="48" spans="2:41" x14ac:dyDescent="0.2">
      <c r="B48" s="318"/>
      <c r="C48" s="318"/>
      <c r="D48" s="318"/>
      <c r="E48" s="318"/>
      <c r="F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row>
    <row r="49" spans="1:41" ht="12.75" customHeight="1" x14ac:dyDescent="0.2">
      <c r="B49" s="847" t="s">
        <v>412</v>
      </c>
      <c r="C49" s="848"/>
      <c r="D49" s="365"/>
      <c r="E49" s="365"/>
      <c r="F49" s="366"/>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row>
    <row r="50" spans="1:41" s="368" customFormat="1" ht="27.75" customHeight="1" x14ac:dyDescent="0.2">
      <c r="A50" s="318"/>
      <c r="B50" s="301" t="s">
        <v>413</v>
      </c>
      <c r="C50" s="690" t="s">
        <v>414</v>
      </c>
      <c r="D50" s="849"/>
      <c r="E50" s="849"/>
      <c r="F50" s="821"/>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row>
    <row r="51" spans="1:41" s="368" customFormat="1" ht="41.25" customHeight="1" x14ac:dyDescent="0.2">
      <c r="A51" s="318"/>
      <c r="B51" s="301" t="s">
        <v>415</v>
      </c>
      <c r="C51" s="690" t="s">
        <v>416</v>
      </c>
      <c r="D51" s="849"/>
      <c r="E51" s="849"/>
      <c r="F51" s="821"/>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row>
    <row r="52" spans="1:41" s="368" customFormat="1" ht="39.75" customHeight="1" x14ac:dyDescent="0.2">
      <c r="A52" s="318"/>
      <c r="B52" s="91" t="s">
        <v>417</v>
      </c>
      <c r="C52" s="703" t="s">
        <v>418</v>
      </c>
      <c r="D52" s="850"/>
      <c r="E52" s="850"/>
      <c r="F52" s="851"/>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row>
    <row r="53" spans="1:41" x14ac:dyDescent="0.2">
      <c r="B53" s="318"/>
      <c r="C53" s="318"/>
      <c r="D53" s="318"/>
      <c r="E53" s="318"/>
      <c r="F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row>
    <row r="54" spans="1:41" x14ac:dyDescent="0.2">
      <c r="B54" s="318"/>
      <c r="C54" s="318"/>
      <c r="D54" s="318"/>
      <c r="E54" s="318"/>
      <c r="F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row>
    <row r="55" spans="1:41" x14ac:dyDescent="0.2">
      <c r="B55" s="318"/>
      <c r="C55" s="318"/>
      <c r="D55" s="318"/>
      <c r="E55" s="318"/>
      <c r="F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row>
    <row r="56" spans="1:41" x14ac:dyDescent="0.2">
      <c r="B56" s="318"/>
      <c r="C56" s="318"/>
      <c r="D56" s="318"/>
      <c r="E56" s="318"/>
      <c r="F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row>
    <row r="57" spans="1:41" x14ac:dyDescent="0.2">
      <c r="B57" s="318"/>
      <c r="C57" s="318"/>
      <c r="D57" s="318"/>
      <c r="E57" s="318"/>
      <c r="F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row>
    <row r="58" spans="1:41" x14ac:dyDescent="0.2">
      <c r="B58" s="318"/>
      <c r="C58" s="318"/>
      <c r="D58" s="318"/>
      <c r="E58" s="318"/>
      <c r="F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row>
    <row r="59" spans="1:41" x14ac:dyDescent="0.2">
      <c r="B59" s="318"/>
      <c r="C59" s="318"/>
      <c r="D59" s="318"/>
      <c r="E59" s="318"/>
      <c r="F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row>
    <row r="60" spans="1:41" x14ac:dyDescent="0.2">
      <c r="B60" s="318"/>
      <c r="C60" s="318"/>
      <c r="D60" s="318"/>
      <c r="E60" s="318"/>
      <c r="F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row>
    <row r="61" spans="1:41" x14ac:dyDescent="0.2">
      <c r="B61" s="318"/>
      <c r="C61" s="318"/>
      <c r="D61" s="318"/>
      <c r="E61" s="318"/>
      <c r="F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row>
    <row r="62" spans="1:41" x14ac:dyDescent="0.2">
      <c r="B62" s="318"/>
      <c r="C62" s="318"/>
      <c r="D62" s="318"/>
      <c r="E62" s="318"/>
      <c r="F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c r="AN62" s="318"/>
      <c r="AO62" s="318"/>
    </row>
    <row r="63" spans="1:41" x14ac:dyDescent="0.2">
      <c r="B63" s="318"/>
      <c r="C63" s="318"/>
      <c r="D63" s="318"/>
      <c r="E63" s="318"/>
      <c r="F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row>
    <row r="64" spans="1:41" x14ac:dyDescent="0.2">
      <c r="B64" s="318"/>
      <c r="C64" s="318"/>
      <c r="D64" s="318"/>
      <c r="E64" s="318"/>
      <c r="F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row>
    <row r="65" spans="2:41" x14ac:dyDescent="0.2">
      <c r="B65" s="318"/>
      <c r="C65" s="318"/>
      <c r="D65" s="318"/>
      <c r="E65" s="318"/>
      <c r="F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row>
    <row r="66" spans="2:41" x14ac:dyDescent="0.2">
      <c r="B66" s="318"/>
      <c r="C66" s="318"/>
      <c r="D66" s="318"/>
      <c r="E66" s="318"/>
      <c r="F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row>
    <row r="67" spans="2:41" x14ac:dyDescent="0.2">
      <c r="B67" s="318"/>
      <c r="C67" s="318"/>
      <c r="D67" s="318"/>
      <c r="E67" s="318"/>
      <c r="F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row>
    <row r="68" spans="2:41" x14ac:dyDescent="0.2">
      <c r="B68" s="318"/>
      <c r="C68" s="318"/>
      <c r="D68" s="318"/>
      <c r="E68" s="318"/>
      <c r="F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row>
    <row r="69" spans="2:41" x14ac:dyDescent="0.2">
      <c r="B69" s="318"/>
      <c r="C69" s="318"/>
      <c r="D69" s="318"/>
      <c r="E69" s="318"/>
      <c r="F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row>
    <row r="70" spans="2:41" x14ac:dyDescent="0.2">
      <c r="B70" s="318"/>
      <c r="C70" s="318"/>
      <c r="D70" s="318"/>
      <c r="E70" s="318"/>
      <c r="F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row>
    <row r="71" spans="2:41" x14ac:dyDescent="0.2">
      <c r="B71" s="318"/>
      <c r="C71" s="318"/>
      <c r="D71" s="318"/>
      <c r="E71" s="318"/>
      <c r="F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row>
    <row r="72" spans="2:41" x14ac:dyDescent="0.2">
      <c r="B72" s="318"/>
      <c r="C72" s="318"/>
      <c r="D72" s="318"/>
      <c r="E72" s="318"/>
      <c r="F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row>
    <row r="73" spans="2:41" x14ac:dyDescent="0.2">
      <c r="B73" s="318"/>
      <c r="C73" s="318"/>
      <c r="D73" s="318"/>
      <c r="E73" s="318"/>
      <c r="F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row>
    <row r="74" spans="2:41" x14ac:dyDescent="0.2">
      <c r="B74" s="318"/>
      <c r="C74" s="318"/>
      <c r="D74" s="318"/>
      <c r="E74" s="318"/>
      <c r="F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row>
    <row r="75" spans="2:41" x14ac:dyDescent="0.2">
      <c r="B75" s="318"/>
      <c r="C75" s="318"/>
      <c r="D75" s="318"/>
      <c r="E75" s="318"/>
      <c r="F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row>
    <row r="76" spans="2:41" x14ac:dyDescent="0.2">
      <c r="B76" s="318"/>
      <c r="C76" s="318"/>
      <c r="D76" s="318"/>
      <c r="E76" s="318"/>
      <c r="F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row>
    <row r="77" spans="2:41" x14ac:dyDescent="0.2">
      <c r="B77" s="318"/>
      <c r="C77" s="318"/>
      <c r="D77" s="318"/>
      <c r="E77" s="318"/>
      <c r="F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row>
    <row r="78" spans="2:41" x14ac:dyDescent="0.2">
      <c r="B78" s="318"/>
      <c r="C78" s="318"/>
      <c r="D78" s="318"/>
      <c r="E78" s="318"/>
      <c r="F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row>
    <row r="79" spans="2:41" x14ac:dyDescent="0.2">
      <c r="B79" s="318"/>
      <c r="C79" s="318"/>
      <c r="D79" s="318"/>
      <c r="E79" s="318"/>
      <c r="F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row>
    <row r="80" spans="2:41" x14ac:dyDescent="0.2">
      <c r="B80" s="318"/>
      <c r="C80" s="318"/>
      <c r="D80" s="318"/>
      <c r="E80" s="318"/>
      <c r="F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row>
    <row r="81" spans="2:41" x14ac:dyDescent="0.2">
      <c r="B81" s="318"/>
      <c r="C81" s="318"/>
      <c r="D81" s="318"/>
      <c r="E81" s="318"/>
      <c r="F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row>
    <row r="82" spans="2:41" x14ac:dyDescent="0.2">
      <c r="B82" s="318"/>
      <c r="C82" s="318"/>
      <c r="D82" s="318"/>
      <c r="E82" s="318"/>
      <c r="F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row>
    <row r="83" spans="2:41" x14ac:dyDescent="0.2">
      <c r="B83" s="318"/>
      <c r="C83" s="318"/>
      <c r="D83" s="318"/>
      <c r="E83" s="318"/>
      <c r="F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row>
    <row r="84" spans="2:41" x14ac:dyDescent="0.2">
      <c r="B84" s="318"/>
      <c r="C84" s="318"/>
      <c r="D84" s="318"/>
      <c r="E84" s="318"/>
      <c r="F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row>
    <row r="85" spans="2:41" x14ac:dyDescent="0.2">
      <c r="B85" s="318"/>
      <c r="C85" s="318"/>
      <c r="D85" s="318"/>
      <c r="E85" s="318"/>
      <c r="F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row>
    <row r="86" spans="2:41" x14ac:dyDescent="0.2">
      <c r="B86" s="318"/>
      <c r="C86" s="318"/>
      <c r="D86" s="318"/>
      <c r="E86" s="318"/>
      <c r="F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row>
    <row r="87" spans="2:41" x14ac:dyDescent="0.2">
      <c r="B87" s="318"/>
      <c r="C87" s="318"/>
      <c r="D87" s="318"/>
      <c r="E87" s="318"/>
      <c r="F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318"/>
    </row>
    <row r="88" spans="2:41" x14ac:dyDescent="0.2">
      <c r="B88" s="318"/>
      <c r="C88" s="318"/>
      <c r="D88" s="318"/>
      <c r="E88" s="318"/>
      <c r="F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row>
    <row r="89" spans="2:41" x14ac:dyDescent="0.2">
      <c r="B89" s="318"/>
      <c r="C89" s="318"/>
      <c r="D89" s="318"/>
      <c r="E89" s="318"/>
      <c r="F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row>
    <row r="90" spans="2:41" x14ac:dyDescent="0.2">
      <c r="B90" s="318"/>
      <c r="C90" s="318"/>
      <c r="D90" s="318"/>
      <c r="E90" s="318"/>
      <c r="F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row>
    <row r="91" spans="2:41" x14ac:dyDescent="0.2">
      <c r="B91" s="318"/>
      <c r="C91" s="318"/>
      <c r="D91" s="318"/>
      <c r="E91" s="318"/>
      <c r="F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318"/>
    </row>
    <row r="92" spans="2:41" x14ac:dyDescent="0.2">
      <c r="B92" s="318"/>
      <c r="C92" s="318"/>
      <c r="D92" s="318"/>
      <c r="E92" s="318"/>
      <c r="F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318"/>
    </row>
    <row r="93" spans="2:41" x14ac:dyDescent="0.2">
      <c r="B93" s="318"/>
      <c r="C93" s="318"/>
      <c r="D93" s="318"/>
      <c r="E93" s="318"/>
      <c r="F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18"/>
      <c r="AM93" s="318"/>
      <c r="AN93" s="318"/>
      <c r="AO93" s="318"/>
    </row>
    <row r="94" spans="2:41" x14ac:dyDescent="0.2">
      <c r="B94" s="318"/>
      <c r="C94" s="318"/>
      <c r="D94" s="318"/>
      <c r="E94" s="318"/>
      <c r="F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row>
    <row r="95" spans="2:41" x14ac:dyDescent="0.2">
      <c r="B95" s="318"/>
      <c r="C95" s="318"/>
      <c r="D95" s="318"/>
      <c r="E95" s="318"/>
      <c r="F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318"/>
    </row>
    <row r="96" spans="2:41" x14ac:dyDescent="0.2">
      <c r="B96" s="318"/>
      <c r="C96" s="318"/>
      <c r="D96" s="318"/>
      <c r="E96" s="318"/>
      <c r="F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18"/>
      <c r="AL96" s="318"/>
      <c r="AM96" s="318"/>
      <c r="AN96" s="318"/>
      <c r="AO96" s="318"/>
    </row>
    <row r="97" spans="2:41" x14ac:dyDescent="0.2">
      <c r="B97" s="318"/>
      <c r="C97" s="318"/>
      <c r="D97" s="318"/>
      <c r="E97" s="318"/>
      <c r="F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8"/>
    </row>
    <row r="98" spans="2:41" x14ac:dyDescent="0.2">
      <c r="B98" s="318"/>
      <c r="C98" s="318"/>
      <c r="D98" s="318"/>
      <c r="E98" s="318"/>
      <c r="F98" s="318"/>
    </row>
    <row r="99" spans="2:41" x14ac:dyDescent="0.2">
      <c r="B99" s="318"/>
      <c r="C99" s="318"/>
      <c r="D99" s="318"/>
      <c r="E99" s="318"/>
      <c r="F99" s="318"/>
    </row>
    <row r="100" spans="2:41" x14ac:dyDescent="0.2">
      <c r="B100" s="318"/>
      <c r="C100" s="318"/>
      <c r="D100" s="318"/>
      <c r="E100" s="318"/>
      <c r="F100" s="318"/>
    </row>
    <row r="101" spans="2:41" x14ac:dyDescent="0.2">
      <c r="B101" s="318"/>
      <c r="C101" s="318"/>
      <c r="D101" s="318"/>
      <c r="E101" s="318"/>
      <c r="F101" s="318"/>
    </row>
    <row r="102" spans="2:41" x14ac:dyDescent="0.2">
      <c r="B102" s="318"/>
      <c r="C102" s="318"/>
      <c r="D102" s="318"/>
      <c r="E102" s="318"/>
      <c r="F102" s="318"/>
    </row>
    <row r="103" spans="2:41" x14ac:dyDescent="0.2">
      <c r="B103" s="318"/>
      <c r="C103" s="318"/>
      <c r="D103" s="318"/>
      <c r="E103" s="318"/>
      <c r="F103" s="318"/>
    </row>
    <row r="104" spans="2:41" x14ac:dyDescent="0.2">
      <c r="B104" s="318"/>
      <c r="C104" s="318"/>
      <c r="D104" s="318"/>
      <c r="E104" s="318"/>
      <c r="F104" s="318"/>
    </row>
    <row r="105" spans="2:41" x14ac:dyDescent="0.2">
      <c r="B105" s="318"/>
      <c r="C105" s="318"/>
      <c r="D105" s="318"/>
      <c r="E105" s="318"/>
      <c r="F105" s="318"/>
    </row>
    <row r="106" spans="2:41" x14ac:dyDescent="0.2">
      <c r="B106" s="318"/>
      <c r="C106" s="318"/>
      <c r="D106" s="318"/>
      <c r="E106" s="318"/>
      <c r="F106" s="318"/>
    </row>
    <row r="107" spans="2:41" x14ac:dyDescent="0.2">
      <c r="B107" s="318"/>
      <c r="C107" s="318"/>
      <c r="D107" s="318"/>
      <c r="E107" s="318"/>
      <c r="F107" s="318"/>
    </row>
    <row r="108" spans="2:41" x14ac:dyDescent="0.2">
      <c r="B108" s="318"/>
      <c r="C108" s="318"/>
      <c r="D108" s="318"/>
      <c r="E108" s="318"/>
      <c r="F108" s="318"/>
    </row>
    <row r="109" spans="2:41" x14ac:dyDescent="0.2">
      <c r="B109" s="318"/>
      <c r="C109" s="318"/>
      <c r="D109" s="318"/>
      <c r="E109" s="318"/>
      <c r="F109" s="318"/>
    </row>
    <row r="110" spans="2:41" x14ac:dyDescent="0.2">
      <c r="B110" s="318"/>
      <c r="C110" s="318"/>
      <c r="D110" s="318"/>
      <c r="E110" s="318"/>
      <c r="F110" s="318"/>
    </row>
    <row r="111" spans="2:41" x14ac:dyDescent="0.2">
      <c r="B111" s="318"/>
      <c r="C111" s="318"/>
      <c r="D111" s="318"/>
      <c r="E111" s="318"/>
      <c r="F111" s="318"/>
    </row>
    <row r="112" spans="2:41" x14ac:dyDescent="0.2">
      <c r="B112" s="318"/>
      <c r="C112" s="318"/>
      <c r="D112" s="318"/>
      <c r="E112" s="318"/>
      <c r="F112" s="318"/>
    </row>
    <row r="113" spans="2:6" x14ac:dyDescent="0.2">
      <c r="B113" s="318"/>
      <c r="C113" s="318"/>
      <c r="D113" s="318"/>
      <c r="E113" s="318"/>
      <c r="F113" s="318"/>
    </row>
    <row r="114" spans="2:6" x14ac:dyDescent="0.2">
      <c r="B114" s="318"/>
      <c r="C114" s="318"/>
      <c r="D114" s="318"/>
      <c r="E114" s="318"/>
      <c r="F114" s="318"/>
    </row>
    <row r="115" spans="2:6" x14ac:dyDescent="0.2">
      <c r="B115" s="318"/>
      <c r="C115" s="318"/>
      <c r="D115" s="318"/>
      <c r="E115" s="318"/>
      <c r="F115" s="318"/>
    </row>
    <row r="116" spans="2:6" x14ac:dyDescent="0.2">
      <c r="B116" s="318"/>
      <c r="C116" s="318"/>
      <c r="D116" s="318"/>
      <c r="E116" s="318"/>
      <c r="F116" s="318"/>
    </row>
    <row r="117" spans="2:6" x14ac:dyDescent="0.2">
      <c r="B117" s="318"/>
      <c r="C117" s="318"/>
      <c r="D117" s="318"/>
      <c r="E117" s="318"/>
      <c r="F117" s="318"/>
    </row>
    <row r="118" spans="2:6" x14ac:dyDescent="0.2">
      <c r="B118" s="318"/>
      <c r="C118" s="318"/>
      <c r="D118" s="318"/>
      <c r="E118" s="318"/>
      <c r="F118" s="318"/>
    </row>
    <row r="119" spans="2:6" x14ac:dyDescent="0.2">
      <c r="B119" s="318"/>
      <c r="C119" s="318"/>
      <c r="D119" s="318"/>
      <c r="E119" s="318"/>
      <c r="F119" s="318"/>
    </row>
    <row r="120" spans="2:6" x14ac:dyDescent="0.2">
      <c r="B120" s="318"/>
      <c r="C120" s="318"/>
      <c r="D120" s="318"/>
      <c r="E120" s="318"/>
      <c r="F120" s="318"/>
    </row>
    <row r="121" spans="2:6" x14ac:dyDescent="0.2">
      <c r="B121" s="318"/>
      <c r="C121" s="318"/>
      <c r="D121" s="318"/>
      <c r="E121" s="318"/>
      <c r="F121" s="318"/>
    </row>
    <row r="122" spans="2:6" x14ac:dyDescent="0.2">
      <c r="B122" s="318"/>
      <c r="C122" s="318"/>
      <c r="D122" s="318"/>
      <c r="E122" s="318"/>
      <c r="F122" s="318"/>
    </row>
    <row r="123" spans="2:6" x14ac:dyDescent="0.2">
      <c r="B123" s="318"/>
      <c r="C123" s="318"/>
      <c r="D123" s="318"/>
      <c r="E123" s="318"/>
      <c r="F123" s="318"/>
    </row>
    <row r="124" spans="2:6" x14ac:dyDescent="0.2">
      <c r="B124" s="318"/>
      <c r="C124" s="318"/>
      <c r="D124" s="318"/>
      <c r="E124" s="318"/>
      <c r="F124" s="318"/>
    </row>
    <row r="125" spans="2:6" x14ac:dyDescent="0.2">
      <c r="B125" s="318"/>
      <c r="C125" s="318"/>
      <c r="D125" s="318"/>
      <c r="E125" s="318"/>
      <c r="F125" s="318"/>
    </row>
    <row r="126" spans="2:6" x14ac:dyDescent="0.2">
      <c r="B126" s="318"/>
      <c r="C126" s="318"/>
      <c r="D126" s="318"/>
      <c r="E126" s="318"/>
      <c r="F126" s="318"/>
    </row>
    <row r="127" spans="2:6" x14ac:dyDescent="0.2">
      <c r="B127" s="318"/>
      <c r="C127" s="318"/>
      <c r="D127" s="318"/>
      <c r="E127" s="318"/>
      <c r="F127" s="318"/>
    </row>
    <row r="128" spans="2:6" x14ac:dyDescent="0.2">
      <c r="B128" s="318"/>
      <c r="C128" s="318"/>
      <c r="D128" s="318"/>
      <c r="E128" s="318"/>
      <c r="F128" s="318"/>
    </row>
    <row r="129" spans="2:6" x14ac:dyDescent="0.2">
      <c r="B129" s="318"/>
      <c r="C129" s="318"/>
      <c r="D129" s="318"/>
      <c r="E129" s="318"/>
      <c r="F129" s="318"/>
    </row>
    <row r="130" spans="2:6" x14ac:dyDescent="0.2">
      <c r="B130" s="318"/>
      <c r="C130" s="318"/>
      <c r="D130" s="318"/>
      <c r="E130" s="318"/>
      <c r="F130" s="318"/>
    </row>
    <row r="131" spans="2:6" x14ac:dyDescent="0.2">
      <c r="B131" s="318"/>
      <c r="C131" s="318"/>
      <c r="D131" s="318"/>
      <c r="E131" s="318"/>
      <c r="F131" s="318"/>
    </row>
    <row r="132" spans="2:6" x14ac:dyDescent="0.2">
      <c r="B132" s="318"/>
      <c r="C132" s="318"/>
      <c r="D132" s="318"/>
      <c r="E132" s="318"/>
      <c r="F132" s="318"/>
    </row>
    <row r="133" spans="2:6" x14ac:dyDescent="0.2">
      <c r="B133" s="318"/>
      <c r="C133" s="318"/>
      <c r="D133" s="318"/>
      <c r="E133" s="318"/>
      <c r="F133" s="318"/>
    </row>
    <row r="134" spans="2:6" x14ac:dyDescent="0.2">
      <c r="B134" s="318"/>
      <c r="C134" s="318"/>
      <c r="D134" s="318"/>
      <c r="E134" s="318"/>
      <c r="F134" s="318"/>
    </row>
    <row r="135" spans="2:6" x14ac:dyDescent="0.2">
      <c r="B135" s="318"/>
      <c r="C135" s="318"/>
      <c r="D135" s="318"/>
      <c r="E135" s="318"/>
      <c r="F135" s="318"/>
    </row>
    <row r="136" spans="2:6" x14ac:dyDescent="0.2">
      <c r="B136" s="318"/>
      <c r="C136" s="318"/>
      <c r="D136" s="318"/>
      <c r="E136" s="318"/>
      <c r="F136" s="318"/>
    </row>
    <row r="137" spans="2:6" x14ac:dyDescent="0.2">
      <c r="B137" s="318"/>
      <c r="C137" s="318"/>
      <c r="D137" s="318"/>
      <c r="E137" s="318"/>
      <c r="F137" s="318"/>
    </row>
    <row r="138" spans="2:6" x14ac:dyDescent="0.2">
      <c r="B138" s="318"/>
      <c r="C138" s="318"/>
      <c r="D138" s="318"/>
      <c r="E138" s="318"/>
      <c r="F138" s="318"/>
    </row>
    <row r="139" spans="2:6" x14ac:dyDescent="0.2">
      <c r="B139" s="318"/>
      <c r="C139" s="318"/>
      <c r="D139" s="318"/>
      <c r="E139" s="318"/>
      <c r="F139" s="318"/>
    </row>
    <row r="140" spans="2:6" x14ac:dyDescent="0.2">
      <c r="B140" s="318"/>
      <c r="C140" s="318"/>
      <c r="D140" s="318"/>
      <c r="E140" s="318"/>
      <c r="F140" s="318"/>
    </row>
    <row r="141" spans="2:6" x14ac:dyDescent="0.2">
      <c r="B141" s="318"/>
      <c r="C141" s="318"/>
      <c r="D141" s="318"/>
      <c r="E141" s="318"/>
      <c r="F141" s="318"/>
    </row>
    <row r="142" spans="2:6" x14ac:dyDescent="0.2">
      <c r="B142" s="318"/>
      <c r="C142" s="318"/>
      <c r="D142" s="318"/>
      <c r="E142" s="318"/>
      <c r="F142" s="318"/>
    </row>
    <row r="143" spans="2:6" x14ac:dyDescent="0.2">
      <c r="B143" s="318"/>
      <c r="C143" s="318"/>
      <c r="D143" s="318"/>
      <c r="E143" s="318"/>
      <c r="F143" s="318"/>
    </row>
    <row r="144" spans="2:6" x14ac:dyDescent="0.2">
      <c r="B144" s="318"/>
      <c r="C144" s="318"/>
      <c r="D144" s="318"/>
      <c r="E144" s="318"/>
      <c r="F144" s="318"/>
    </row>
    <row r="145" spans="2:6" x14ac:dyDescent="0.2">
      <c r="B145" s="318"/>
      <c r="C145" s="318"/>
      <c r="D145" s="318"/>
      <c r="E145" s="318"/>
      <c r="F145" s="318"/>
    </row>
    <row r="146" spans="2:6" x14ac:dyDescent="0.2">
      <c r="B146" s="318"/>
      <c r="C146" s="318"/>
      <c r="D146" s="318"/>
      <c r="E146" s="318"/>
      <c r="F146" s="318"/>
    </row>
    <row r="147" spans="2:6" x14ac:dyDescent="0.2">
      <c r="B147" s="318"/>
      <c r="C147" s="318"/>
      <c r="D147" s="318"/>
      <c r="E147" s="318"/>
      <c r="F147" s="318"/>
    </row>
    <row r="148" spans="2:6" x14ac:dyDescent="0.2">
      <c r="B148" s="318"/>
      <c r="C148" s="318"/>
      <c r="D148" s="318"/>
      <c r="E148" s="318"/>
      <c r="F148" s="318"/>
    </row>
    <row r="149" spans="2:6" x14ac:dyDescent="0.2">
      <c r="B149" s="318"/>
      <c r="C149" s="318"/>
      <c r="D149" s="318"/>
      <c r="E149" s="318"/>
      <c r="F149" s="318"/>
    </row>
    <row r="150" spans="2:6" x14ac:dyDescent="0.2">
      <c r="B150" s="318"/>
      <c r="C150" s="318"/>
      <c r="D150" s="318"/>
      <c r="E150" s="318"/>
      <c r="F150" s="318"/>
    </row>
    <row r="151" spans="2:6" x14ac:dyDescent="0.2">
      <c r="B151" s="318"/>
      <c r="C151" s="318"/>
      <c r="D151" s="318"/>
      <c r="E151" s="318"/>
      <c r="F151" s="318"/>
    </row>
    <row r="152" spans="2:6" x14ac:dyDescent="0.2">
      <c r="B152" s="318"/>
      <c r="C152" s="318"/>
      <c r="D152" s="318"/>
      <c r="E152" s="318"/>
      <c r="F152" s="318"/>
    </row>
    <row r="153" spans="2:6" x14ac:dyDescent="0.2">
      <c r="B153" s="318"/>
      <c r="C153" s="318"/>
      <c r="D153" s="318"/>
      <c r="E153" s="318"/>
      <c r="F153" s="318"/>
    </row>
    <row r="154" spans="2:6" x14ac:dyDescent="0.2">
      <c r="B154" s="318"/>
      <c r="C154" s="318"/>
      <c r="D154" s="318"/>
      <c r="E154" s="318"/>
      <c r="F154" s="318"/>
    </row>
    <row r="155" spans="2:6" x14ac:dyDescent="0.2">
      <c r="B155" s="318"/>
      <c r="C155" s="318"/>
      <c r="D155" s="318"/>
      <c r="E155" s="318"/>
      <c r="F155" s="318"/>
    </row>
    <row r="156" spans="2:6" x14ac:dyDescent="0.2">
      <c r="B156" s="318"/>
      <c r="C156" s="318"/>
      <c r="D156" s="318"/>
      <c r="E156" s="318"/>
      <c r="F156" s="318"/>
    </row>
    <row r="157" spans="2:6" x14ac:dyDescent="0.2">
      <c r="B157" s="318"/>
      <c r="C157" s="318"/>
      <c r="D157" s="318"/>
      <c r="E157" s="318"/>
      <c r="F157" s="318"/>
    </row>
    <row r="158" spans="2:6" x14ac:dyDescent="0.2">
      <c r="B158" s="318"/>
      <c r="C158" s="318"/>
      <c r="D158" s="318"/>
      <c r="E158" s="318"/>
      <c r="F158" s="318"/>
    </row>
    <row r="159" spans="2:6" x14ac:dyDescent="0.2">
      <c r="B159" s="318"/>
      <c r="C159" s="318"/>
      <c r="D159" s="318"/>
      <c r="E159" s="318"/>
      <c r="F159" s="318"/>
    </row>
    <row r="160" spans="2:6" x14ac:dyDescent="0.2">
      <c r="B160" s="318"/>
      <c r="C160" s="318"/>
      <c r="D160" s="318"/>
      <c r="E160" s="318"/>
      <c r="F160" s="318"/>
    </row>
    <row r="161" spans="2:6" x14ac:dyDescent="0.2">
      <c r="B161" s="318"/>
      <c r="C161" s="318"/>
      <c r="D161" s="318"/>
      <c r="E161" s="318"/>
      <c r="F161" s="318"/>
    </row>
    <row r="162" spans="2:6" x14ac:dyDescent="0.2">
      <c r="B162" s="318"/>
      <c r="C162" s="318"/>
      <c r="D162" s="318"/>
      <c r="E162" s="318"/>
      <c r="F162" s="318"/>
    </row>
    <row r="163" spans="2:6" x14ac:dyDescent="0.2">
      <c r="B163" s="318"/>
      <c r="C163" s="318"/>
      <c r="D163" s="318"/>
      <c r="E163" s="318"/>
      <c r="F163" s="318"/>
    </row>
    <row r="164" spans="2:6" x14ac:dyDescent="0.2">
      <c r="B164" s="318"/>
      <c r="C164" s="318"/>
      <c r="D164" s="318"/>
      <c r="E164" s="318"/>
      <c r="F164" s="318"/>
    </row>
    <row r="165" spans="2:6" x14ac:dyDescent="0.2">
      <c r="B165" s="318"/>
      <c r="C165" s="318"/>
      <c r="D165" s="318"/>
      <c r="E165" s="318"/>
      <c r="F165" s="318"/>
    </row>
    <row r="166" spans="2:6" x14ac:dyDescent="0.2">
      <c r="B166" s="318"/>
      <c r="C166" s="318"/>
      <c r="D166" s="318"/>
      <c r="E166" s="318"/>
      <c r="F166" s="318"/>
    </row>
    <row r="167" spans="2:6" x14ac:dyDescent="0.2">
      <c r="B167" s="318"/>
      <c r="C167" s="318"/>
      <c r="D167" s="318"/>
      <c r="E167" s="318"/>
      <c r="F167" s="318"/>
    </row>
    <row r="168" spans="2:6" x14ac:dyDescent="0.2">
      <c r="B168" s="318"/>
      <c r="C168" s="318"/>
      <c r="D168" s="318"/>
      <c r="E168" s="318"/>
      <c r="F168" s="318"/>
    </row>
    <row r="169" spans="2:6" x14ac:dyDescent="0.2">
      <c r="B169" s="318"/>
      <c r="C169" s="318"/>
      <c r="D169" s="318"/>
      <c r="E169" s="318"/>
      <c r="F169" s="318"/>
    </row>
    <row r="170" spans="2:6" x14ac:dyDescent="0.2">
      <c r="B170" s="318"/>
      <c r="C170" s="318"/>
      <c r="D170" s="318"/>
      <c r="E170" s="318"/>
      <c r="F170" s="318"/>
    </row>
    <row r="171" spans="2:6" x14ac:dyDescent="0.2">
      <c r="B171" s="318"/>
      <c r="C171" s="318"/>
      <c r="D171" s="318"/>
      <c r="E171" s="318"/>
      <c r="F171" s="318"/>
    </row>
    <row r="172" spans="2:6" x14ac:dyDescent="0.2">
      <c r="B172" s="318"/>
      <c r="C172" s="318"/>
      <c r="D172" s="318"/>
      <c r="E172" s="318"/>
      <c r="F172" s="318"/>
    </row>
    <row r="173" spans="2:6" x14ac:dyDescent="0.2">
      <c r="B173" s="318"/>
      <c r="C173" s="318"/>
      <c r="D173" s="318"/>
      <c r="E173" s="318"/>
      <c r="F173" s="318"/>
    </row>
    <row r="174" spans="2:6" x14ac:dyDescent="0.2">
      <c r="B174" s="318"/>
      <c r="C174" s="318"/>
      <c r="D174" s="318"/>
      <c r="E174" s="318"/>
      <c r="F174" s="318"/>
    </row>
    <row r="175" spans="2:6" x14ac:dyDescent="0.2">
      <c r="B175" s="318"/>
      <c r="C175" s="318"/>
      <c r="D175" s="318"/>
      <c r="E175" s="318"/>
      <c r="F175" s="318"/>
    </row>
    <row r="176" spans="2:6" x14ac:dyDescent="0.2">
      <c r="B176" s="318"/>
      <c r="C176" s="318"/>
      <c r="D176" s="318"/>
      <c r="E176" s="318"/>
      <c r="F176" s="318"/>
    </row>
    <row r="177" spans="2:6" x14ac:dyDescent="0.2">
      <c r="B177" s="318"/>
      <c r="C177" s="318"/>
      <c r="D177" s="318"/>
      <c r="E177" s="318"/>
      <c r="F177" s="318"/>
    </row>
    <row r="178" spans="2:6" x14ac:dyDescent="0.2">
      <c r="B178" s="318"/>
      <c r="C178" s="318"/>
      <c r="D178" s="318"/>
      <c r="E178" s="318"/>
      <c r="F178" s="318"/>
    </row>
    <row r="179" spans="2:6" x14ac:dyDescent="0.2">
      <c r="B179" s="318"/>
      <c r="C179" s="318"/>
      <c r="D179" s="318"/>
      <c r="E179" s="318"/>
      <c r="F179" s="318"/>
    </row>
    <row r="180" spans="2:6" x14ac:dyDescent="0.2">
      <c r="B180" s="318"/>
      <c r="C180" s="318"/>
      <c r="D180" s="318"/>
      <c r="E180" s="318"/>
      <c r="F180" s="318"/>
    </row>
    <row r="181" spans="2:6" x14ac:dyDescent="0.2">
      <c r="B181" s="318"/>
      <c r="C181" s="318"/>
      <c r="D181" s="318"/>
      <c r="E181" s="318"/>
      <c r="F181" s="318"/>
    </row>
  </sheetData>
  <mergeCells count="30">
    <mergeCell ref="B32:D32"/>
    <mergeCell ref="B33:D33"/>
    <mergeCell ref="B47:D47"/>
    <mergeCell ref="B38:E38"/>
    <mergeCell ref="B39:D39"/>
    <mergeCell ref="B40:D40"/>
    <mergeCell ref="B41:D41"/>
    <mergeCell ref="B45:D45"/>
    <mergeCell ref="B46:E46"/>
    <mergeCell ref="B18:D18"/>
    <mergeCell ref="B19:D19"/>
    <mergeCell ref="B22:B23"/>
    <mergeCell ref="C22:F22"/>
    <mergeCell ref="B31:D31"/>
    <mergeCell ref="B5:F5"/>
    <mergeCell ref="B49:C49"/>
    <mergeCell ref="C50:F50"/>
    <mergeCell ref="C51:F51"/>
    <mergeCell ref="C52:F52"/>
    <mergeCell ref="B12:D12"/>
    <mergeCell ref="B7:D7"/>
    <mergeCell ref="B8:D8"/>
    <mergeCell ref="B9:D9"/>
    <mergeCell ref="B10:D10"/>
    <mergeCell ref="B11:D11"/>
    <mergeCell ref="B37:D37"/>
    <mergeCell ref="B14:D14"/>
    <mergeCell ref="B15:D15"/>
    <mergeCell ref="B16:D16"/>
    <mergeCell ref="B17:D17"/>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autoPageBreaks="0" fitToPage="1"/>
  </sheetPr>
  <dimension ref="B1:AT107"/>
  <sheetViews>
    <sheetView showGridLines="0" view="pageBreakPreview" zoomScale="85" zoomScaleNormal="100" zoomScaleSheetLayoutView="85" workbookViewId="0">
      <selection activeCell="AJ38" sqref="AJ38"/>
    </sheetView>
  </sheetViews>
  <sheetFormatPr defaultRowHeight="12.75" x14ac:dyDescent="0.2"/>
  <cols>
    <col min="1" max="1" width="14.85546875" style="318" customWidth="1"/>
    <col min="2" max="2" width="52.28515625" style="318" customWidth="1"/>
    <col min="3" max="3" width="1.85546875" style="318" customWidth="1"/>
    <col min="4" max="16" width="10.7109375" style="318" customWidth="1"/>
    <col min="17" max="17" width="1.85546875" style="318" customWidth="1"/>
    <col min="18" max="30" width="10.7109375" style="318" customWidth="1"/>
    <col min="31" max="32" width="1.85546875" style="318" customWidth="1"/>
    <col min="33" max="46" width="10.7109375" style="318" customWidth="1"/>
    <col min="47" max="16384" width="9.140625" style="318"/>
  </cols>
  <sheetData>
    <row r="1" spans="2:46" ht="20.25" x14ac:dyDescent="0.3">
      <c r="B1" s="302" t="s">
        <v>474</v>
      </c>
    </row>
    <row r="2" spans="2:46" ht="20.25" x14ac:dyDescent="0.3">
      <c r="B2" s="302" t="s">
        <v>484</v>
      </c>
    </row>
    <row r="3" spans="2:46" ht="20.25" x14ac:dyDescent="0.3">
      <c r="B3" s="304">
        <f>Cover!E26</f>
        <v>2014</v>
      </c>
    </row>
    <row r="4" spans="2:46" x14ac:dyDescent="0.2">
      <c r="B4" s="319"/>
    </row>
    <row r="5" spans="2:46" ht="45" customHeight="1" x14ac:dyDescent="0.2">
      <c r="B5" s="786" t="s">
        <v>728</v>
      </c>
      <c r="C5" s="866"/>
      <c r="D5" s="866"/>
      <c r="E5" s="866"/>
      <c r="F5" s="866"/>
      <c r="G5" s="866"/>
      <c r="H5" s="867"/>
      <c r="Q5" s="322"/>
      <c r="AE5" s="322"/>
      <c r="AF5" s="322"/>
    </row>
    <row r="6" spans="2:46" ht="13.5" thickBot="1" x14ac:dyDescent="0.25">
      <c r="C6" s="322"/>
      <c r="D6" s="319" t="s">
        <v>419</v>
      </c>
      <c r="Q6" s="322"/>
      <c r="R6" s="319" t="s">
        <v>354</v>
      </c>
      <c r="AE6" s="322"/>
      <c r="AF6" s="322"/>
      <c r="AG6" s="319" t="s">
        <v>355</v>
      </c>
    </row>
    <row r="7" spans="2:46" ht="25.5" x14ac:dyDescent="0.2">
      <c r="B7" s="337" t="s">
        <v>424</v>
      </c>
      <c r="C7" s="338"/>
      <c r="D7" s="339" t="s">
        <v>356</v>
      </c>
      <c r="E7" s="340" t="s">
        <v>357</v>
      </c>
      <c r="F7" s="340" t="s">
        <v>358</v>
      </c>
      <c r="G7" s="340" t="s">
        <v>359</v>
      </c>
      <c r="H7" s="340" t="s">
        <v>360</v>
      </c>
      <c r="I7" s="340" t="s">
        <v>361</v>
      </c>
      <c r="J7" s="340" t="s">
        <v>362</v>
      </c>
      <c r="K7" s="340" t="s">
        <v>363</v>
      </c>
      <c r="L7" s="340" t="s">
        <v>364</v>
      </c>
      <c r="M7" s="340" t="s">
        <v>365</v>
      </c>
      <c r="N7" s="340" t="s">
        <v>366</v>
      </c>
      <c r="O7" s="340" t="s">
        <v>367</v>
      </c>
      <c r="P7" s="341" t="s">
        <v>368</v>
      </c>
      <c r="Q7" s="338"/>
      <c r="R7" s="339" t="s">
        <v>369</v>
      </c>
      <c r="S7" s="340" t="s">
        <v>370</v>
      </c>
      <c r="T7" s="340" t="s">
        <v>371</v>
      </c>
      <c r="U7" s="340" t="s">
        <v>372</v>
      </c>
      <c r="V7" s="340" t="s">
        <v>373</v>
      </c>
      <c r="W7" s="340" t="s">
        <v>374</v>
      </c>
      <c r="X7" s="340" t="s">
        <v>375</v>
      </c>
      <c r="Y7" s="340" t="s">
        <v>376</v>
      </c>
      <c r="Z7" s="340" t="s">
        <v>377</v>
      </c>
      <c r="AA7" s="340" t="s">
        <v>378</v>
      </c>
      <c r="AB7" s="340" t="s">
        <v>379</v>
      </c>
      <c r="AC7" s="340" t="s">
        <v>380</v>
      </c>
      <c r="AD7" s="341" t="s">
        <v>381</v>
      </c>
      <c r="AE7" s="338"/>
      <c r="AF7" s="338"/>
      <c r="AG7" s="342" t="s">
        <v>382</v>
      </c>
      <c r="AH7" s="343" t="s">
        <v>383</v>
      </c>
      <c r="AI7" s="343" t="s">
        <v>384</v>
      </c>
      <c r="AJ7" s="343" t="s">
        <v>385</v>
      </c>
      <c r="AK7" s="343" t="s">
        <v>386</v>
      </c>
      <c r="AL7" s="343" t="s">
        <v>387</v>
      </c>
      <c r="AM7" s="343" t="s">
        <v>388</v>
      </c>
      <c r="AN7" s="343" t="s">
        <v>389</v>
      </c>
      <c r="AO7" s="343" t="s">
        <v>390</v>
      </c>
      <c r="AP7" s="343" t="s">
        <v>391</v>
      </c>
      <c r="AQ7" s="343" t="s">
        <v>392</v>
      </c>
      <c r="AR7" s="343" t="s">
        <v>393</v>
      </c>
      <c r="AS7" s="343" t="s">
        <v>394</v>
      </c>
      <c r="AT7" s="344" t="s">
        <v>395</v>
      </c>
    </row>
    <row r="8" spans="2:46" x14ac:dyDescent="0.2">
      <c r="B8" s="345" t="s">
        <v>933</v>
      </c>
      <c r="C8" s="346"/>
      <c r="D8" s="323">
        <v>0</v>
      </c>
      <c r="E8" s="323">
        <v>0.32</v>
      </c>
      <c r="F8" s="323">
        <v>0</v>
      </c>
      <c r="G8" s="323">
        <v>0</v>
      </c>
      <c r="H8" s="323">
        <v>0</v>
      </c>
      <c r="I8" s="323">
        <v>0</v>
      </c>
      <c r="J8" s="323">
        <v>0</v>
      </c>
      <c r="K8" s="323">
        <v>0</v>
      </c>
      <c r="L8" s="323">
        <v>0</v>
      </c>
      <c r="M8" s="324">
        <v>0</v>
      </c>
      <c r="N8" s="324">
        <v>0</v>
      </c>
      <c r="O8" s="324">
        <v>0</v>
      </c>
      <c r="P8" s="324">
        <v>0</v>
      </c>
      <c r="Q8" s="346"/>
      <c r="R8" s="326">
        <v>272468.9429317246</v>
      </c>
      <c r="S8" s="326">
        <v>1092409085</v>
      </c>
      <c r="T8" s="326">
        <v>0</v>
      </c>
      <c r="U8" s="326">
        <v>0</v>
      </c>
      <c r="V8" s="326">
        <v>0</v>
      </c>
      <c r="W8" s="326">
        <v>0</v>
      </c>
      <c r="X8" s="326">
        <v>0</v>
      </c>
      <c r="Y8" s="326">
        <v>0</v>
      </c>
      <c r="Z8" s="326">
        <v>0</v>
      </c>
      <c r="AA8" s="326">
        <v>0</v>
      </c>
      <c r="AB8" s="326">
        <v>0</v>
      </c>
      <c r="AC8" s="326">
        <v>0</v>
      </c>
      <c r="AD8" s="326">
        <v>0</v>
      </c>
      <c r="AE8" s="322"/>
      <c r="AF8" s="322"/>
      <c r="AG8" s="327">
        <v>0</v>
      </c>
      <c r="AH8" s="327">
        <v>3495709.0720000002</v>
      </c>
      <c r="AI8" s="327">
        <v>0</v>
      </c>
      <c r="AJ8" s="327">
        <v>0</v>
      </c>
      <c r="AK8" s="327">
        <v>0</v>
      </c>
      <c r="AL8" s="327">
        <v>0</v>
      </c>
      <c r="AM8" s="327">
        <v>0</v>
      </c>
      <c r="AN8" s="327">
        <v>0</v>
      </c>
      <c r="AO8" s="327">
        <v>0</v>
      </c>
      <c r="AP8" s="327">
        <v>0</v>
      </c>
      <c r="AQ8" s="327">
        <v>0</v>
      </c>
      <c r="AR8" s="327">
        <v>0</v>
      </c>
      <c r="AS8" s="327">
        <v>0</v>
      </c>
      <c r="AT8" s="327">
        <v>3495709.0720000002</v>
      </c>
    </row>
    <row r="9" spans="2:46" x14ac:dyDescent="0.2">
      <c r="B9" s="345" t="s">
        <v>934</v>
      </c>
      <c r="C9" s="346"/>
      <c r="D9" s="323">
        <v>0</v>
      </c>
      <c r="E9" s="323">
        <v>0.25</v>
      </c>
      <c r="F9" s="323">
        <v>0.10299999999999999</v>
      </c>
      <c r="G9" s="323">
        <v>0.25</v>
      </c>
      <c r="H9" s="323">
        <v>0.10299999999999999</v>
      </c>
      <c r="I9" s="323">
        <v>0.1</v>
      </c>
      <c r="J9" s="323">
        <v>0.1</v>
      </c>
      <c r="K9" s="323">
        <v>0</v>
      </c>
      <c r="L9" s="323">
        <v>0</v>
      </c>
      <c r="M9" s="323">
        <v>0</v>
      </c>
      <c r="N9" s="323">
        <v>0</v>
      </c>
      <c r="O9" s="323">
        <v>0</v>
      </c>
      <c r="P9" s="323">
        <v>0</v>
      </c>
      <c r="Q9" s="346"/>
      <c r="R9" s="326">
        <v>777.06303528659021</v>
      </c>
      <c r="S9" s="326">
        <v>327299</v>
      </c>
      <c r="T9" s="326">
        <v>659574</v>
      </c>
      <c r="U9" s="326">
        <v>500805</v>
      </c>
      <c r="V9" s="326">
        <v>918781</v>
      </c>
      <c r="W9" s="326">
        <v>536869</v>
      </c>
      <c r="X9" s="326">
        <v>744738</v>
      </c>
      <c r="Y9" s="326">
        <v>0</v>
      </c>
      <c r="Z9" s="326">
        <v>0</v>
      </c>
      <c r="AA9" s="326">
        <v>0</v>
      </c>
      <c r="AB9" s="326">
        <v>0</v>
      </c>
      <c r="AC9" s="326">
        <v>0</v>
      </c>
      <c r="AD9" s="326">
        <v>0</v>
      </c>
      <c r="AE9" s="322"/>
      <c r="AF9" s="322"/>
      <c r="AG9" s="327">
        <v>0</v>
      </c>
      <c r="AH9" s="327">
        <v>818.24750000000006</v>
      </c>
      <c r="AI9" s="327">
        <v>679.36121999999989</v>
      </c>
      <c r="AJ9" s="327">
        <v>1252.0125</v>
      </c>
      <c r="AK9" s="327">
        <v>946.34442999999987</v>
      </c>
      <c r="AL9" s="327">
        <v>536.86900000000003</v>
      </c>
      <c r="AM9" s="327">
        <v>744.73800000000006</v>
      </c>
      <c r="AN9" s="327">
        <v>0</v>
      </c>
      <c r="AO9" s="327">
        <v>0</v>
      </c>
      <c r="AP9" s="327">
        <v>0</v>
      </c>
      <c r="AQ9" s="327">
        <v>0</v>
      </c>
      <c r="AR9" s="327">
        <v>0</v>
      </c>
      <c r="AS9" s="327">
        <v>0</v>
      </c>
      <c r="AT9" s="327">
        <v>4977.5726500000001</v>
      </c>
    </row>
    <row r="10" spans="2:46" x14ac:dyDescent="0.2">
      <c r="B10" s="345" t="s">
        <v>935</v>
      </c>
      <c r="C10" s="346"/>
      <c r="D10" s="323">
        <v>0</v>
      </c>
      <c r="E10" s="323">
        <v>0.35499999999999998</v>
      </c>
      <c r="F10" s="323">
        <v>0</v>
      </c>
      <c r="G10" s="323">
        <v>0</v>
      </c>
      <c r="H10" s="323">
        <v>0</v>
      </c>
      <c r="I10" s="323">
        <v>0.35499999999999998</v>
      </c>
      <c r="J10" s="323">
        <v>0</v>
      </c>
      <c r="K10" s="323">
        <v>0</v>
      </c>
      <c r="L10" s="323">
        <v>0</v>
      </c>
      <c r="M10" s="323">
        <v>0</v>
      </c>
      <c r="N10" s="323">
        <v>0</v>
      </c>
      <c r="O10" s="323">
        <v>0</v>
      </c>
      <c r="P10" s="323">
        <v>0</v>
      </c>
      <c r="Q10" s="346"/>
      <c r="R10" s="326">
        <v>15348.306454509022</v>
      </c>
      <c r="S10" s="326">
        <v>29601166</v>
      </c>
      <c r="T10" s="326">
        <v>0</v>
      </c>
      <c r="U10" s="326">
        <v>0</v>
      </c>
      <c r="V10" s="326">
        <v>0</v>
      </c>
      <c r="W10" s="326">
        <v>31078920</v>
      </c>
      <c r="X10" s="326">
        <v>0</v>
      </c>
      <c r="Y10" s="326">
        <v>0</v>
      </c>
      <c r="Z10" s="326">
        <v>0</v>
      </c>
      <c r="AA10" s="326">
        <v>0</v>
      </c>
      <c r="AB10" s="326">
        <v>0</v>
      </c>
      <c r="AC10" s="326">
        <v>0</v>
      </c>
      <c r="AD10" s="326">
        <v>0</v>
      </c>
      <c r="AE10" s="322"/>
      <c r="AF10" s="322"/>
      <c r="AG10" s="327">
        <v>0</v>
      </c>
      <c r="AH10" s="327">
        <v>105084.1393</v>
      </c>
      <c r="AI10" s="327">
        <v>0</v>
      </c>
      <c r="AJ10" s="327">
        <v>0</v>
      </c>
      <c r="AK10" s="327">
        <v>0</v>
      </c>
      <c r="AL10" s="327">
        <v>110330.166</v>
      </c>
      <c r="AM10" s="327">
        <v>0</v>
      </c>
      <c r="AN10" s="327">
        <v>0</v>
      </c>
      <c r="AO10" s="327">
        <v>0</v>
      </c>
      <c r="AP10" s="327">
        <v>0</v>
      </c>
      <c r="AQ10" s="327">
        <v>0</v>
      </c>
      <c r="AR10" s="327">
        <v>0</v>
      </c>
      <c r="AS10" s="327">
        <v>0</v>
      </c>
      <c r="AT10" s="327">
        <v>215414.30530000001</v>
      </c>
    </row>
    <row r="11" spans="2:46" x14ac:dyDescent="0.2">
      <c r="B11" s="345" t="s">
        <v>936</v>
      </c>
      <c r="C11" s="346"/>
      <c r="D11" s="323">
        <v>0</v>
      </c>
      <c r="E11" s="323">
        <v>0.35499999999999998</v>
      </c>
      <c r="F11" s="323">
        <v>0</v>
      </c>
      <c r="G11" s="323">
        <v>0</v>
      </c>
      <c r="H11" s="323">
        <v>0</v>
      </c>
      <c r="I11" s="323">
        <v>0.35499999999999998</v>
      </c>
      <c r="J11" s="323">
        <v>0</v>
      </c>
      <c r="K11" s="323">
        <v>0</v>
      </c>
      <c r="L11" s="323">
        <v>0</v>
      </c>
      <c r="M11" s="323">
        <v>0</v>
      </c>
      <c r="N11" s="323">
        <v>0</v>
      </c>
      <c r="O11" s="323">
        <v>0</v>
      </c>
      <c r="P11" s="323">
        <v>0</v>
      </c>
      <c r="Q11" s="346"/>
      <c r="R11" s="326">
        <v>1763.266533573433</v>
      </c>
      <c r="S11" s="326">
        <v>6514851</v>
      </c>
      <c r="T11" s="326">
        <v>0</v>
      </c>
      <c r="U11" s="326">
        <v>0</v>
      </c>
      <c r="V11" s="326">
        <v>0</v>
      </c>
      <c r="W11" s="326">
        <v>7396748</v>
      </c>
      <c r="X11" s="326">
        <v>0</v>
      </c>
      <c r="Y11" s="326">
        <v>0</v>
      </c>
      <c r="Z11" s="326">
        <v>0</v>
      </c>
      <c r="AA11" s="326">
        <v>0</v>
      </c>
      <c r="AB11" s="326">
        <v>0</v>
      </c>
      <c r="AC11" s="326">
        <v>0</v>
      </c>
      <c r="AD11" s="326">
        <v>0</v>
      </c>
      <c r="AE11" s="322"/>
      <c r="AF11" s="322"/>
      <c r="AG11" s="327">
        <v>0</v>
      </c>
      <c r="AH11" s="327">
        <v>23127.72105</v>
      </c>
      <c r="AI11" s="327">
        <v>0</v>
      </c>
      <c r="AJ11" s="327">
        <v>0</v>
      </c>
      <c r="AK11" s="327">
        <v>0</v>
      </c>
      <c r="AL11" s="327">
        <v>26258.455399999999</v>
      </c>
      <c r="AM11" s="327">
        <v>0</v>
      </c>
      <c r="AN11" s="327">
        <v>0</v>
      </c>
      <c r="AO11" s="327">
        <v>0</v>
      </c>
      <c r="AP11" s="327">
        <v>0</v>
      </c>
      <c r="AQ11" s="327">
        <v>0</v>
      </c>
      <c r="AR11" s="327">
        <v>0</v>
      </c>
      <c r="AS11" s="327">
        <v>0</v>
      </c>
      <c r="AT11" s="327">
        <v>49386.176449999999</v>
      </c>
    </row>
    <row r="12" spans="2:46" x14ac:dyDescent="0.2">
      <c r="B12" s="345" t="s">
        <v>937</v>
      </c>
      <c r="C12" s="346"/>
      <c r="D12" s="323">
        <v>0</v>
      </c>
      <c r="E12" s="323">
        <v>0</v>
      </c>
      <c r="F12" s="323">
        <v>0</v>
      </c>
      <c r="G12" s="323">
        <v>0</v>
      </c>
      <c r="H12" s="323">
        <v>0</v>
      </c>
      <c r="I12" s="323">
        <v>0.35499999999999998</v>
      </c>
      <c r="J12" s="323">
        <v>0</v>
      </c>
      <c r="K12" s="323">
        <v>0</v>
      </c>
      <c r="L12" s="323">
        <v>0</v>
      </c>
      <c r="M12" s="323">
        <v>0</v>
      </c>
      <c r="N12" s="323">
        <v>0</v>
      </c>
      <c r="O12" s="323">
        <v>0</v>
      </c>
      <c r="P12" s="323">
        <v>0</v>
      </c>
      <c r="Q12" s="346"/>
      <c r="R12" s="326">
        <v>0</v>
      </c>
      <c r="S12" s="326">
        <v>0</v>
      </c>
      <c r="T12" s="326">
        <v>0</v>
      </c>
      <c r="U12" s="326">
        <v>0</v>
      </c>
      <c r="V12" s="326">
        <v>0</v>
      </c>
      <c r="W12" s="326">
        <v>40300561</v>
      </c>
      <c r="X12" s="326">
        <v>0</v>
      </c>
      <c r="Y12" s="326">
        <v>0</v>
      </c>
      <c r="Z12" s="326">
        <v>0</v>
      </c>
      <c r="AA12" s="326">
        <v>0</v>
      </c>
      <c r="AB12" s="326">
        <v>0</v>
      </c>
      <c r="AC12" s="326">
        <v>0</v>
      </c>
      <c r="AD12" s="326">
        <v>0</v>
      </c>
      <c r="AE12" s="322"/>
      <c r="AF12" s="322"/>
      <c r="AG12" s="327">
        <v>0</v>
      </c>
      <c r="AH12" s="327">
        <v>0</v>
      </c>
      <c r="AI12" s="327">
        <v>0</v>
      </c>
      <c r="AJ12" s="327">
        <v>0</v>
      </c>
      <c r="AK12" s="327">
        <v>0</v>
      </c>
      <c r="AL12" s="327">
        <v>143066.99154999998</v>
      </c>
      <c r="AM12" s="327">
        <v>0</v>
      </c>
      <c r="AN12" s="327">
        <v>0</v>
      </c>
      <c r="AO12" s="327">
        <v>0</v>
      </c>
      <c r="AP12" s="327">
        <v>0</v>
      </c>
      <c r="AQ12" s="327">
        <v>0</v>
      </c>
      <c r="AR12" s="327">
        <v>0</v>
      </c>
      <c r="AS12" s="327">
        <v>0</v>
      </c>
      <c r="AT12" s="327">
        <v>143066.99154999998</v>
      </c>
    </row>
    <row r="13" spans="2:46" x14ac:dyDescent="0.2">
      <c r="B13" s="345" t="s">
        <v>938</v>
      </c>
      <c r="C13" s="346"/>
      <c r="D13" s="323">
        <v>0</v>
      </c>
      <c r="E13" s="323">
        <v>0.36399999999999999</v>
      </c>
      <c r="F13" s="323">
        <v>0</v>
      </c>
      <c r="G13" s="323">
        <v>0</v>
      </c>
      <c r="H13" s="323">
        <v>0</v>
      </c>
      <c r="I13" s="323">
        <v>0</v>
      </c>
      <c r="J13" s="323">
        <v>0</v>
      </c>
      <c r="K13" s="323">
        <v>0</v>
      </c>
      <c r="L13" s="323">
        <v>0</v>
      </c>
      <c r="M13" s="323">
        <v>0</v>
      </c>
      <c r="N13" s="323">
        <v>0</v>
      </c>
      <c r="O13" s="323">
        <v>0</v>
      </c>
      <c r="P13" s="323">
        <v>0</v>
      </c>
      <c r="Q13" s="346"/>
      <c r="R13" s="326">
        <v>14985.067517038997</v>
      </c>
      <c r="S13" s="326">
        <v>187868791</v>
      </c>
      <c r="T13" s="326">
        <v>0</v>
      </c>
      <c r="U13" s="326">
        <v>0</v>
      </c>
      <c r="V13" s="326">
        <v>0</v>
      </c>
      <c r="W13" s="326">
        <v>0</v>
      </c>
      <c r="X13" s="326">
        <v>0</v>
      </c>
      <c r="Y13" s="326">
        <v>0</v>
      </c>
      <c r="Z13" s="326">
        <v>0</v>
      </c>
      <c r="AA13" s="326">
        <v>0</v>
      </c>
      <c r="AB13" s="326">
        <v>0</v>
      </c>
      <c r="AC13" s="326">
        <v>0</v>
      </c>
      <c r="AD13" s="326">
        <v>0</v>
      </c>
      <c r="AE13" s="322"/>
      <c r="AF13" s="322"/>
      <c r="AG13" s="327">
        <v>0</v>
      </c>
      <c r="AH13" s="327">
        <v>683842.39924000006</v>
      </c>
      <c r="AI13" s="327">
        <v>0</v>
      </c>
      <c r="AJ13" s="327">
        <v>0</v>
      </c>
      <c r="AK13" s="327">
        <v>0</v>
      </c>
      <c r="AL13" s="327">
        <v>0</v>
      </c>
      <c r="AM13" s="327">
        <v>0</v>
      </c>
      <c r="AN13" s="327">
        <v>0</v>
      </c>
      <c r="AO13" s="327">
        <v>0</v>
      </c>
      <c r="AP13" s="327">
        <v>0</v>
      </c>
      <c r="AQ13" s="327">
        <v>0</v>
      </c>
      <c r="AR13" s="327">
        <v>0</v>
      </c>
      <c r="AS13" s="327">
        <v>0</v>
      </c>
      <c r="AT13" s="327">
        <v>683842.39924000006</v>
      </c>
    </row>
    <row r="14" spans="2:46" x14ac:dyDescent="0.2">
      <c r="B14" s="345" t="s">
        <v>939</v>
      </c>
      <c r="C14" s="346"/>
      <c r="D14" s="323">
        <v>0</v>
      </c>
      <c r="E14" s="323">
        <v>0.36399999999999999</v>
      </c>
      <c r="F14" s="323">
        <v>0</v>
      </c>
      <c r="G14" s="323">
        <v>0</v>
      </c>
      <c r="H14" s="323">
        <v>0</v>
      </c>
      <c r="I14" s="323">
        <v>0.35199999999999998</v>
      </c>
      <c r="J14" s="323">
        <v>0</v>
      </c>
      <c r="K14" s="323">
        <v>0</v>
      </c>
      <c r="L14" s="323">
        <v>0</v>
      </c>
      <c r="M14" s="323">
        <v>0</v>
      </c>
      <c r="N14" s="323">
        <v>0</v>
      </c>
      <c r="O14" s="323">
        <v>0</v>
      </c>
      <c r="P14" s="323">
        <v>0</v>
      </c>
      <c r="Q14" s="346"/>
      <c r="R14" s="326">
        <v>7845.9779722677167</v>
      </c>
      <c r="S14" s="326">
        <v>166455411</v>
      </c>
      <c r="T14" s="326">
        <v>0</v>
      </c>
      <c r="U14" s="326">
        <v>0</v>
      </c>
      <c r="V14" s="326">
        <v>0</v>
      </c>
      <c r="W14" s="326">
        <v>106008132</v>
      </c>
      <c r="X14" s="326">
        <v>0</v>
      </c>
      <c r="Y14" s="326">
        <v>0</v>
      </c>
      <c r="Z14" s="326">
        <v>0</v>
      </c>
      <c r="AA14" s="326">
        <v>0</v>
      </c>
      <c r="AB14" s="326">
        <v>0</v>
      </c>
      <c r="AC14" s="326">
        <v>0</v>
      </c>
      <c r="AD14" s="326">
        <v>0</v>
      </c>
      <c r="AE14" s="322"/>
      <c r="AF14" s="322"/>
      <c r="AG14" s="327">
        <v>0</v>
      </c>
      <c r="AH14" s="327">
        <v>605897.69603999995</v>
      </c>
      <c r="AI14" s="327">
        <v>0</v>
      </c>
      <c r="AJ14" s="327">
        <v>0</v>
      </c>
      <c r="AK14" s="327">
        <v>0</v>
      </c>
      <c r="AL14" s="327">
        <v>373148.62463999999</v>
      </c>
      <c r="AM14" s="327">
        <v>0</v>
      </c>
      <c r="AN14" s="327">
        <v>0</v>
      </c>
      <c r="AO14" s="327">
        <v>0</v>
      </c>
      <c r="AP14" s="327">
        <v>0</v>
      </c>
      <c r="AQ14" s="327">
        <v>0</v>
      </c>
      <c r="AR14" s="327">
        <v>0</v>
      </c>
      <c r="AS14" s="327">
        <v>0</v>
      </c>
      <c r="AT14" s="327">
        <v>979046.32067999989</v>
      </c>
    </row>
    <row r="15" spans="2:46" x14ac:dyDescent="0.2">
      <c r="B15" s="345" t="s">
        <v>940</v>
      </c>
      <c r="C15" s="346"/>
      <c r="D15" s="323">
        <v>0</v>
      </c>
      <c r="E15" s="323">
        <v>0.36399999999999999</v>
      </c>
      <c r="F15" s="323">
        <v>0</v>
      </c>
      <c r="G15" s="323">
        <v>0</v>
      </c>
      <c r="H15" s="323">
        <v>0</v>
      </c>
      <c r="I15" s="323">
        <v>0.35199999999999998</v>
      </c>
      <c r="J15" s="323">
        <v>0</v>
      </c>
      <c r="K15" s="323">
        <v>0</v>
      </c>
      <c r="L15" s="323">
        <v>0</v>
      </c>
      <c r="M15" s="323">
        <v>0</v>
      </c>
      <c r="N15" s="323">
        <v>0</v>
      </c>
      <c r="O15" s="323">
        <v>0</v>
      </c>
      <c r="P15" s="323">
        <v>0</v>
      </c>
      <c r="Q15" s="346"/>
      <c r="R15" s="326">
        <v>539.68733583881613</v>
      </c>
      <c r="S15" s="326">
        <v>58263921</v>
      </c>
      <c r="T15" s="326">
        <v>0</v>
      </c>
      <c r="U15" s="326">
        <v>0</v>
      </c>
      <c r="V15" s="326">
        <v>0</v>
      </c>
      <c r="W15" s="326">
        <v>41116573</v>
      </c>
      <c r="X15" s="326">
        <v>0</v>
      </c>
      <c r="Y15" s="326">
        <v>0</v>
      </c>
      <c r="Z15" s="326">
        <v>0</v>
      </c>
      <c r="AA15" s="326">
        <v>43703</v>
      </c>
      <c r="AB15" s="326">
        <v>0</v>
      </c>
      <c r="AC15" s="326">
        <v>0</v>
      </c>
      <c r="AD15" s="326">
        <v>0</v>
      </c>
      <c r="AE15" s="322"/>
      <c r="AF15" s="322"/>
      <c r="AG15" s="327">
        <v>0</v>
      </c>
      <c r="AH15" s="327">
        <v>212080.67243999999</v>
      </c>
      <c r="AI15" s="327">
        <v>0</v>
      </c>
      <c r="AJ15" s="327">
        <v>0</v>
      </c>
      <c r="AK15" s="327">
        <v>0</v>
      </c>
      <c r="AL15" s="327">
        <v>144730.33695999999</v>
      </c>
      <c r="AM15" s="327">
        <v>0</v>
      </c>
      <c r="AN15" s="327">
        <v>0</v>
      </c>
      <c r="AO15" s="327">
        <v>0</v>
      </c>
      <c r="AP15" s="327">
        <v>0</v>
      </c>
      <c r="AQ15" s="327">
        <v>0</v>
      </c>
      <c r="AR15" s="327">
        <v>0</v>
      </c>
      <c r="AS15" s="327">
        <v>0</v>
      </c>
      <c r="AT15" s="327">
        <v>356811.00939999998</v>
      </c>
    </row>
    <row r="16" spans="2:46" x14ac:dyDescent="0.2">
      <c r="B16" s="345" t="s">
        <v>941</v>
      </c>
      <c r="C16" s="346"/>
      <c r="D16" s="323">
        <v>0</v>
      </c>
      <c r="E16" s="323">
        <v>0.36399999999999999</v>
      </c>
      <c r="F16" s="323">
        <v>0</v>
      </c>
      <c r="G16" s="323">
        <v>0</v>
      </c>
      <c r="H16" s="323">
        <v>0</v>
      </c>
      <c r="I16" s="323">
        <v>0.35199999999999998</v>
      </c>
      <c r="J16" s="323">
        <v>0</v>
      </c>
      <c r="K16" s="323">
        <v>0</v>
      </c>
      <c r="L16" s="323">
        <v>0</v>
      </c>
      <c r="M16" s="323">
        <v>0</v>
      </c>
      <c r="N16" s="323">
        <v>0</v>
      </c>
      <c r="O16" s="323">
        <v>0</v>
      </c>
      <c r="P16" s="323">
        <v>0</v>
      </c>
      <c r="Q16" s="346"/>
      <c r="R16" s="326">
        <v>2485.5065250650282</v>
      </c>
      <c r="S16" s="326">
        <v>45316712</v>
      </c>
      <c r="T16" s="326">
        <v>0</v>
      </c>
      <c r="U16" s="326">
        <v>0</v>
      </c>
      <c r="V16" s="326">
        <v>0</v>
      </c>
      <c r="W16" s="326">
        <v>11236060</v>
      </c>
      <c r="X16" s="326">
        <v>0</v>
      </c>
      <c r="Y16" s="326">
        <v>0</v>
      </c>
      <c r="Z16" s="326">
        <v>0</v>
      </c>
      <c r="AA16" s="326">
        <v>0</v>
      </c>
      <c r="AB16" s="326">
        <v>0</v>
      </c>
      <c r="AC16" s="326">
        <v>0</v>
      </c>
      <c r="AD16" s="326">
        <v>0</v>
      </c>
      <c r="AE16" s="322"/>
      <c r="AF16" s="322"/>
      <c r="AG16" s="327">
        <v>0</v>
      </c>
      <c r="AH16" s="327">
        <v>164952.83168</v>
      </c>
      <c r="AI16" s="327">
        <v>0</v>
      </c>
      <c r="AJ16" s="327">
        <v>0</v>
      </c>
      <c r="AK16" s="327">
        <v>0</v>
      </c>
      <c r="AL16" s="327">
        <v>39550.931199999999</v>
      </c>
      <c r="AM16" s="327">
        <v>0</v>
      </c>
      <c r="AN16" s="327">
        <v>0</v>
      </c>
      <c r="AO16" s="327">
        <v>0</v>
      </c>
      <c r="AP16" s="327">
        <v>0</v>
      </c>
      <c r="AQ16" s="327">
        <v>0</v>
      </c>
      <c r="AR16" s="327">
        <v>0</v>
      </c>
      <c r="AS16" s="327">
        <v>0</v>
      </c>
      <c r="AT16" s="327">
        <v>204503.76287999999</v>
      </c>
    </row>
    <row r="17" spans="2:46" x14ac:dyDescent="0.2">
      <c r="B17" s="345" t="s">
        <v>942</v>
      </c>
      <c r="C17" s="346"/>
      <c r="D17" s="323">
        <v>0</v>
      </c>
      <c r="E17" s="323">
        <v>0.36399999999999999</v>
      </c>
      <c r="F17" s="323">
        <v>0</v>
      </c>
      <c r="G17" s="323">
        <v>0</v>
      </c>
      <c r="H17" s="323">
        <v>0</v>
      </c>
      <c r="I17" s="323">
        <v>0.35199999999999998</v>
      </c>
      <c r="J17" s="323">
        <v>0</v>
      </c>
      <c r="K17" s="323">
        <v>0</v>
      </c>
      <c r="L17" s="323">
        <v>0</v>
      </c>
      <c r="M17" s="323">
        <v>0</v>
      </c>
      <c r="N17" s="323">
        <v>0</v>
      </c>
      <c r="O17" s="323">
        <v>0</v>
      </c>
      <c r="P17" s="323">
        <v>0</v>
      </c>
      <c r="Q17" s="346"/>
      <c r="R17" s="326">
        <v>126.45753424657534</v>
      </c>
      <c r="S17" s="326">
        <v>20750612</v>
      </c>
      <c r="T17" s="326">
        <v>0</v>
      </c>
      <c r="U17" s="326">
        <v>0</v>
      </c>
      <c r="V17" s="326">
        <v>0</v>
      </c>
      <c r="W17" s="326">
        <v>5971230</v>
      </c>
      <c r="X17" s="326">
        <v>0</v>
      </c>
      <c r="Y17" s="326">
        <v>0</v>
      </c>
      <c r="Z17" s="326">
        <v>0</v>
      </c>
      <c r="AA17" s="326">
        <v>13673</v>
      </c>
      <c r="AB17" s="326">
        <v>0</v>
      </c>
      <c r="AC17" s="326">
        <v>0</v>
      </c>
      <c r="AD17" s="326">
        <v>0</v>
      </c>
      <c r="AE17" s="322"/>
      <c r="AF17" s="322"/>
      <c r="AG17" s="327">
        <v>0</v>
      </c>
      <c r="AH17" s="327">
        <v>75532.227679999996</v>
      </c>
      <c r="AI17" s="327">
        <v>0</v>
      </c>
      <c r="AJ17" s="327">
        <v>0</v>
      </c>
      <c r="AK17" s="327">
        <v>0</v>
      </c>
      <c r="AL17" s="327">
        <v>21018.729599999999</v>
      </c>
      <c r="AM17" s="327">
        <v>0</v>
      </c>
      <c r="AN17" s="327">
        <v>0</v>
      </c>
      <c r="AO17" s="327">
        <v>0</v>
      </c>
      <c r="AP17" s="327">
        <v>0</v>
      </c>
      <c r="AQ17" s="327">
        <v>0</v>
      </c>
      <c r="AR17" s="327">
        <v>0</v>
      </c>
      <c r="AS17" s="327">
        <v>0</v>
      </c>
      <c r="AT17" s="327">
        <v>96550.957280000002</v>
      </c>
    </row>
    <row r="18" spans="2:46" x14ac:dyDescent="0.2">
      <c r="B18" s="345" t="s">
        <v>943</v>
      </c>
      <c r="C18" s="346"/>
      <c r="D18" s="323">
        <v>0</v>
      </c>
      <c r="E18" s="323">
        <v>0.36399999999999999</v>
      </c>
      <c r="F18" s="323">
        <v>0</v>
      </c>
      <c r="G18" s="323">
        <v>0</v>
      </c>
      <c r="H18" s="323">
        <v>0</v>
      </c>
      <c r="I18" s="323">
        <v>0.35199999999999998</v>
      </c>
      <c r="J18" s="323">
        <v>0</v>
      </c>
      <c r="K18" s="323">
        <v>0</v>
      </c>
      <c r="L18" s="323">
        <v>0</v>
      </c>
      <c r="M18" s="323">
        <v>0</v>
      </c>
      <c r="N18" s="323">
        <v>0</v>
      </c>
      <c r="O18" s="323">
        <v>0</v>
      </c>
      <c r="P18" s="323">
        <v>0</v>
      </c>
      <c r="Q18" s="346"/>
      <c r="R18" s="326">
        <v>0</v>
      </c>
      <c r="S18" s="326">
        <v>18583490</v>
      </c>
      <c r="T18" s="326">
        <v>0</v>
      </c>
      <c r="U18" s="326">
        <v>0</v>
      </c>
      <c r="V18" s="326">
        <v>0</v>
      </c>
      <c r="W18" s="326">
        <v>37129303</v>
      </c>
      <c r="X18" s="326">
        <v>0</v>
      </c>
      <c r="Y18" s="326">
        <v>0</v>
      </c>
      <c r="Z18" s="326">
        <v>0</v>
      </c>
      <c r="AA18" s="326">
        <v>0</v>
      </c>
      <c r="AB18" s="326">
        <v>0</v>
      </c>
      <c r="AC18" s="326">
        <v>0</v>
      </c>
      <c r="AD18" s="326">
        <v>0</v>
      </c>
      <c r="AE18" s="322"/>
      <c r="AF18" s="322"/>
      <c r="AG18" s="327">
        <v>0</v>
      </c>
      <c r="AH18" s="327">
        <v>67643.903600000005</v>
      </c>
      <c r="AI18" s="327">
        <v>0</v>
      </c>
      <c r="AJ18" s="327">
        <v>0</v>
      </c>
      <c r="AK18" s="327">
        <v>0</v>
      </c>
      <c r="AL18" s="327">
        <v>130695.14655999999</v>
      </c>
      <c r="AM18" s="327">
        <v>0</v>
      </c>
      <c r="AN18" s="327">
        <v>0</v>
      </c>
      <c r="AO18" s="327">
        <v>0</v>
      </c>
      <c r="AP18" s="327">
        <v>0</v>
      </c>
      <c r="AQ18" s="327">
        <v>0</v>
      </c>
      <c r="AR18" s="327">
        <v>0</v>
      </c>
      <c r="AS18" s="327">
        <v>0</v>
      </c>
      <c r="AT18" s="327">
        <v>198339.05015999998</v>
      </c>
    </row>
    <row r="19" spans="2:46" x14ac:dyDescent="0.2">
      <c r="B19" s="345" t="s">
        <v>944</v>
      </c>
      <c r="C19" s="346"/>
      <c r="D19" s="323">
        <v>0</v>
      </c>
      <c r="E19" s="323">
        <v>0.36399999999999999</v>
      </c>
      <c r="F19" s="323">
        <v>0</v>
      </c>
      <c r="G19" s="323">
        <v>0</v>
      </c>
      <c r="H19" s="323">
        <v>0</v>
      </c>
      <c r="I19" s="323">
        <v>0.35199999999999998</v>
      </c>
      <c r="J19" s="323">
        <v>0</v>
      </c>
      <c r="K19" s="323">
        <v>0</v>
      </c>
      <c r="L19" s="323">
        <v>0</v>
      </c>
      <c r="M19" s="323">
        <v>0</v>
      </c>
      <c r="N19" s="323">
        <v>0</v>
      </c>
      <c r="O19" s="323">
        <v>0</v>
      </c>
      <c r="P19" s="323">
        <v>0</v>
      </c>
      <c r="Q19" s="346"/>
      <c r="R19" s="326">
        <v>773.69295936887329</v>
      </c>
      <c r="S19" s="326">
        <v>181428134</v>
      </c>
      <c r="T19" s="326">
        <v>0</v>
      </c>
      <c r="U19" s="326">
        <v>0</v>
      </c>
      <c r="V19" s="326">
        <v>0</v>
      </c>
      <c r="W19" s="326">
        <v>113588092</v>
      </c>
      <c r="X19" s="326">
        <v>0</v>
      </c>
      <c r="Y19" s="326">
        <v>0</v>
      </c>
      <c r="Z19" s="326">
        <v>0</v>
      </c>
      <c r="AA19" s="326">
        <v>148339</v>
      </c>
      <c r="AB19" s="326">
        <v>0</v>
      </c>
      <c r="AC19" s="326">
        <v>0</v>
      </c>
      <c r="AD19" s="326">
        <v>0</v>
      </c>
      <c r="AE19" s="322"/>
      <c r="AF19" s="322"/>
      <c r="AG19" s="327">
        <v>0</v>
      </c>
      <c r="AH19" s="327">
        <v>660398.40775999997</v>
      </c>
      <c r="AI19" s="327">
        <v>0</v>
      </c>
      <c r="AJ19" s="327">
        <v>0</v>
      </c>
      <c r="AK19" s="327">
        <v>0</v>
      </c>
      <c r="AL19" s="327">
        <v>399830.08383999998</v>
      </c>
      <c r="AM19" s="327">
        <v>0</v>
      </c>
      <c r="AN19" s="327">
        <v>0</v>
      </c>
      <c r="AO19" s="327">
        <v>0</v>
      </c>
      <c r="AP19" s="327">
        <v>0</v>
      </c>
      <c r="AQ19" s="327">
        <v>0</v>
      </c>
      <c r="AR19" s="327">
        <v>0</v>
      </c>
      <c r="AS19" s="327">
        <v>0</v>
      </c>
      <c r="AT19" s="327">
        <v>1060228.4915999998</v>
      </c>
    </row>
    <row r="20" spans="2:46" x14ac:dyDescent="0.2">
      <c r="B20" s="345" t="s">
        <v>945</v>
      </c>
      <c r="C20" s="346"/>
      <c r="D20" s="323">
        <v>0</v>
      </c>
      <c r="E20" s="323">
        <v>0.36399999999999999</v>
      </c>
      <c r="F20" s="323">
        <v>0</v>
      </c>
      <c r="G20" s="323">
        <v>0</v>
      </c>
      <c r="H20" s="323">
        <v>0</v>
      </c>
      <c r="I20" s="323">
        <v>0.35199999999999998</v>
      </c>
      <c r="J20" s="323">
        <v>0</v>
      </c>
      <c r="K20" s="323">
        <v>0</v>
      </c>
      <c r="L20" s="323">
        <v>0</v>
      </c>
      <c r="M20" s="323">
        <v>0</v>
      </c>
      <c r="N20" s="323">
        <v>0</v>
      </c>
      <c r="O20" s="323">
        <v>0</v>
      </c>
      <c r="P20" s="323">
        <v>0</v>
      </c>
      <c r="Q20" s="346"/>
      <c r="R20" s="326">
        <v>36.643835616438359</v>
      </c>
      <c r="S20" s="326">
        <v>10064423</v>
      </c>
      <c r="T20" s="326">
        <v>0</v>
      </c>
      <c r="U20" s="326">
        <v>0</v>
      </c>
      <c r="V20" s="326">
        <v>0</v>
      </c>
      <c r="W20" s="326">
        <v>6897721</v>
      </c>
      <c r="X20" s="326">
        <v>0</v>
      </c>
      <c r="Y20" s="326">
        <v>0</v>
      </c>
      <c r="Z20" s="326">
        <v>0</v>
      </c>
      <c r="AA20" s="326">
        <v>11013</v>
      </c>
      <c r="AB20" s="326">
        <v>0</v>
      </c>
      <c r="AC20" s="326">
        <v>0</v>
      </c>
      <c r="AD20" s="326">
        <v>0</v>
      </c>
      <c r="AE20" s="322"/>
      <c r="AF20" s="322"/>
      <c r="AG20" s="327">
        <v>0</v>
      </c>
      <c r="AH20" s="327">
        <v>36634.49972</v>
      </c>
      <c r="AI20" s="327">
        <v>0</v>
      </c>
      <c r="AJ20" s="327">
        <v>0</v>
      </c>
      <c r="AK20" s="327">
        <v>0</v>
      </c>
      <c r="AL20" s="327">
        <v>24279.977919999998</v>
      </c>
      <c r="AM20" s="327">
        <v>0</v>
      </c>
      <c r="AN20" s="327">
        <v>0</v>
      </c>
      <c r="AO20" s="327">
        <v>0</v>
      </c>
      <c r="AP20" s="327">
        <v>0</v>
      </c>
      <c r="AQ20" s="327">
        <v>0</v>
      </c>
      <c r="AR20" s="327">
        <v>0</v>
      </c>
      <c r="AS20" s="327">
        <v>0</v>
      </c>
      <c r="AT20" s="327">
        <v>60914.477639999997</v>
      </c>
    </row>
    <row r="21" spans="2:46" x14ac:dyDescent="0.2">
      <c r="B21" s="345" t="s">
        <v>946</v>
      </c>
      <c r="C21" s="346"/>
      <c r="D21" s="323">
        <v>0</v>
      </c>
      <c r="E21" s="323">
        <v>0.36399999999999999</v>
      </c>
      <c r="F21" s="323">
        <v>0</v>
      </c>
      <c r="G21" s="323">
        <v>0</v>
      </c>
      <c r="H21" s="323">
        <v>0</v>
      </c>
      <c r="I21" s="323">
        <v>0.35199999999999998</v>
      </c>
      <c r="J21" s="323">
        <v>0</v>
      </c>
      <c r="K21" s="323">
        <v>0</v>
      </c>
      <c r="L21" s="323">
        <v>0</v>
      </c>
      <c r="M21" s="323">
        <v>0</v>
      </c>
      <c r="N21" s="323">
        <v>0</v>
      </c>
      <c r="O21" s="323">
        <v>0</v>
      </c>
      <c r="P21" s="323">
        <v>0</v>
      </c>
      <c r="Q21" s="346"/>
      <c r="R21" s="326">
        <v>370.96712654027397</v>
      </c>
      <c r="S21" s="326">
        <v>272622149</v>
      </c>
      <c r="T21" s="326">
        <v>0</v>
      </c>
      <c r="U21" s="326">
        <v>0</v>
      </c>
      <c r="V21" s="326">
        <v>0</v>
      </c>
      <c r="W21" s="326">
        <v>188735145</v>
      </c>
      <c r="X21" s="326">
        <v>0</v>
      </c>
      <c r="Y21" s="326">
        <v>0</v>
      </c>
      <c r="Z21" s="326">
        <v>0</v>
      </c>
      <c r="AA21" s="326">
        <v>171574</v>
      </c>
      <c r="AB21" s="326">
        <v>0</v>
      </c>
      <c r="AC21" s="326">
        <v>0</v>
      </c>
      <c r="AD21" s="326">
        <v>0</v>
      </c>
      <c r="AE21" s="322"/>
      <c r="AF21" s="322"/>
      <c r="AG21" s="327">
        <v>0</v>
      </c>
      <c r="AH21" s="327">
        <v>992344.62236000004</v>
      </c>
      <c r="AI21" s="327">
        <v>0</v>
      </c>
      <c r="AJ21" s="327">
        <v>0</v>
      </c>
      <c r="AK21" s="327">
        <v>0</v>
      </c>
      <c r="AL21" s="327">
        <v>664347.71039999998</v>
      </c>
      <c r="AM21" s="327">
        <v>0</v>
      </c>
      <c r="AN21" s="327">
        <v>0</v>
      </c>
      <c r="AO21" s="327">
        <v>0</v>
      </c>
      <c r="AP21" s="327">
        <v>0</v>
      </c>
      <c r="AQ21" s="327">
        <v>0</v>
      </c>
      <c r="AR21" s="327">
        <v>0</v>
      </c>
      <c r="AS21" s="327">
        <v>0</v>
      </c>
      <c r="AT21" s="327">
        <v>1656692.3327600001</v>
      </c>
    </row>
    <row r="22" spans="2:46" x14ac:dyDescent="0.2">
      <c r="B22" s="345" t="s">
        <v>947</v>
      </c>
      <c r="C22" s="346"/>
      <c r="D22" s="323">
        <v>0</v>
      </c>
      <c r="E22" s="323">
        <v>0.36399999999999999</v>
      </c>
      <c r="F22" s="323">
        <v>0</v>
      </c>
      <c r="G22" s="323">
        <v>0</v>
      </c>
      <c r="H22" s="323">
        <v>0</v>
      </c>
      <c r="I22" s="323">
        <v>0.35199999999999998</v>
      </c>
      <c r="J22" s="323">
        <v>0</v>
      </c>
      <c r="K22" s="323">
        <v>0</v>
      </c>
      <c r="L22" s="323">
        <v>0</v>
      </c>
      <c r="M22" s="323">
        <v>0</v>
      </c>
      <c r="N22" s="323">
        <v>0</v>
      </c>
      <c r="O22" s="323">
        <v>0</v>
      </c>
      <c r="P22" s="323">
        <v>0</v>
      </c>
      <c r="Q22" s="346"/>
      <c r="R22" s="326">
        <v>25.019178082191786</v>
      </c>
      <c r="S22" s="326">
        <v>20137552</v>
      </c>
      <c r="T22" s="326">
        <v>0</v>
      </c>
      <c r="U22" s="326">
        <v>0</v>
      </c>
      <c r="V22" s="326">
        <v>0</v>
      </c>
      <c r="W22" s="326">
        <v>13239105</v>
      </c>
      <c r="X22" s="326">
        <v>0</v>
      </c>
      <c r="Y22" s="326">
        <v>0</v>
      </c>
      <c r="Z22" s="326">
        <v>0</v>
      </c>
      <c r="AA22" s="326">
        <v>13028</v>
      </c>
      <c r="AB22" s="326">
        <v>0</v>
      </c>
      <c r="AC22" s="326">
        <v>0</v>
      </c>
      <c r="AD22" s="326">
        <v>0</v>
      </c>
      <c r="AE22" s="322"/>
      <c r="AF22" s="322"/>
      <c r="AG22" s="327">
        <v>0</v>
      </c>
      <c r="AH22" s="327">
        <v>73300.689280000006</v>
      </c>
      <c r="AI22" s="327">
        <v>0</v>
      </c>
      <c r="AJ22" s="327">
        <v>0</v>
      </c>
      <c r="AK22" s="327">
        <v>0</v>
      </c>
      <c r="AL22" s="327">
        <v>46601.649599999997</v>
      </c>
      <c r="AM22" s="327">
        <v>0</v>
      </c>
      <c r="AN22" s="327">
        <v>0</v>
      </c>
      <c r="AO22" s="327">
        <v>0</v>
      </c>
      <c r="AP22" s="327">
        <v>0</v>
      </c>
      <c r="AQ22" s="327">
        <v>0</v>
      </c>
      <c r="AR22" s="327">
        <v>0</v>
      </c>
      <c r="AS22" s="327">
        <v>0</v>
      </c>
      <c r="AT22" s="327">
        <v>119902.33888</v>
      </c>
    </row>
    <row r="23" spans="2:46" x14ac:dyDescent="0.2">
      <c r="B23" s="345" t="s">
        <v>948</v>
      </c>
      <c r="C23" s="346"/>
      <c r="D23" s="323">
        <v>0</v>
      </c>
      <c r="E23" s="323">
        <v>0.36399999999999999</v>
      </c>
      <c r="F23" s="323">
        <v>0</v>
      </c>
      <c r="G23" s="323">
        <v>0</v>
      </c>
      <c r="H23" s="323">
        <v>0</v>
      </c>
      <c r="I23" s="323">
        <v>0.35199999999999998</v>
      </c>
      <c r="J23" s="323">
        <v>0</v>
      </c>
      <c r="K23" s="323">
        <v>0</v>
      </c>
      <c r="L23" s="323">
        <v>0</v>
      </c>
      <c r="M23" s="323">
        <v>0</v>
      </c>
      <c r="N23" s="323">
        <v>0</v>
      </c>
      <c r="O23" s="323">
        <v>0</v>
      </c>
      <c r="P23" s="323">
        <v>0</v>
      </c>
      <c r="Q23" s="346"/>
      <c r="R23" s="326">
        <v>64.402739726027406</v>
      </c>
      <c r="S23" s="326">
        <v>116245453</v>
      </c>
      <c r="T23" s="326">
        <v>0</v>
      </c>
      <c r="U23" s="326">
        <v>0</v>
      </c>
      <c r="V23" s="326">
        <v>0</v>
      </c>
      <c r="W23" s="326">
        <v>84534154</v>
      </c>
      <c r="X23" s="326">
        <v>0</v>
      </c>
      <c r="Y23" s="326">
        <v>0</v>
      </c>
      <c r="Z23" s="326">
        <v>0</v>
      </c>
      <c r="AA23" s="326">
        <v>63102</v>
      </c>
      <c r="AB23" s="326">
        <v>0</v>
      </c>
      <c r="AC23" s="326">
        <v>0</v>
      </c>
      <c r="AD23" s="326">
        <v>0</v>
      </c>
      <c r="AE23" s="322"/>
      <c r="AF23" s="322"/>
      <c r="AG23" s="327">
        <v>0</v>
      </c>
      <c r="AH23" s="327">
        <v>423133.44892</v>
      </c>
      <c r="AI23" s="327">
        <v>0</v>
      </c>
      <c r="AJ23" s="327">
        <v>0</v>
      </c>
      <c r="AK23" s="327">
        <v>0</v>
      </c>
      <c r="AL23" s="327">
        <v>297560.22207999998</v>
      </c>
      <c r="AM23" s="327">
        <v>0</v>
      </c>
      <c r="AN23" s="327">
        <v>0</v>
      </c>
      <c r="AO23" s="327">
        <v>0</v>
      </c>
      <c r="AP23" s="327">
        <v>0</v>
      </c>
      <c r="AQ23" s="327">
        <v>0</v>
      </c>
      <c r="AR23" s="327">
        <v>0</v>
      </c>
      <c r="AS23" s="327">
        <v>0</v>
      </c>
      <c r="AT23" s="327">
        <v>720693.67099999997</v>
      </c>
    </row>
    <row r="24" spans="2:46" x14ac:dyDescent="0.2">
      <c r="B24" s="345" t="s">
        <v>964</v>
      </c>
      <c r="C24" s="346"/>
      <c r="D24" s="323">
        <v>0</v>
      </c>
      <c r="E24" s="323">
        <v>0.36399999999999999</v>
      </c>
      <c r="F24" s="323">
        <v>0</v>
      </c>
      <c r="G24" s="323">
        <v>0</v>
      </c>
      <c r="H24" s="323">
        <v>0</v>
      </c>
      <c r="I24" s="323">
        <v>0.35199999999999998</v>
      </c>
      <c r="J24" s="323">
        <v>0</v>
      </c>
      <c r="K24" s="323">
        <v>0</v>
      </c>
      <c r="L24" s="323">
        <v>0</v>
      </c>
      <c r="M24" s="323">
        <v>0</v>
      </c>
      <c r="N24" s="323">
        <v>0</v>
      </c>
      <c r="O24" s="323">
        <v>0</v>
      </c>
      <c r="P24" s="323">
        <v>0</v>
      </c>
      <c r="Q24" s="346"/>
      <c r="R24" s="326">
        <v>10.668493150684929</v>
      </c>
      <c r="S24" s="326">
        <v>19182971</v>
      </c>
      <c r="T24" s="326">
        <v>0</v>
      </c>
      <c r="U24" s="326">
        <v>0</v>
      </c>
      <c r="V24" s="326">
        <v>0</v>
      </c>
      <c r="W24" s="326">
        <v>13594838</v>
      </c>
      <c r="X24" s="326">
        <v>0</v>
      </c>
      <c r="Y24" s="326">
        <v>0</v>
      </c>
      <c r="Z24" s="326">
        <v>0</v>
      </c>
      <c r="AA24" s="326">
        <v>10324</v>
      </c>
      <c r="AB24" s="326">
        <v>0</v>
      </c>
      <c r="AC24" s="326">
        <v>0</v>
      </c>
      <c r="AD24" s="326">
        <v>0</v>
      </c>
      <c r="AE24" s="322"/>
      <c r="AF24" s="322"/>
      <c r="AG24" s="327">
        <v>0</v>
      </c>
      <c r="AH24" s="327">
        <v>69826.014439999999</v>
      </c>
      <c r="AI24" s="327">
        <v>0</v>
      </c>
      <c r="AJ24" s="327">
        <v>0</v>
      </c>
      <c r="AK24" s="327">
        <v>0</v>
      </c>
      <c r="AL24" s="327">
        <v>47853.829759999993</v>
      </c>
      <c r="AM24" s="327">
        <v>0</v>
      </c>
      <c r="AN24" s="327">
        <v>0</v>
      </c>
      <c r="AO24" s="327">
        <v>0</v>
      </c>
      <c r="AP24" s="327">
        <v>0</v>
      </c>
      <c r="AQ24" s="327">
        <v>0</v>
      </c>
      <c r="AR24" s="327">
        <v>0</v>
      </c>
      <c r="AS24" s="327">
        <v>0</v>
      </c>
      <c r="AT24" s="327">
        <v>117679.84419999999</v>
      </c>
    </row>
    <row r="25" spans="2:46" x14ac:dyDescent="0.2">
      <c r="B25" s="345" t="s">
        <v>950</v>
      </c>
      <c r="C25" s="346"/>
      <c r="D25" s="323">
        <v>0</v>
      </c>
      <c r="E25" s="323">
        <v>0.36399999999999999</v>
      </c>
      <c r="F25" s="323">
        <v>0</v>
      </c>
      <c r="G25" s="323">
        <v>0</v>
      </c>
      <c r="H25" s="323">
        <v>0</v>
      </c>
      <c r="I25" s="323">
        <v>0.35199999999999998</v>
      </c>
      <c r="J25" s="323">
        <v>0</v>
      </c>
      <c r="K25" s="323">
        <v>0</v>
      </c>
      <c r="L25" s="323">
        <v>0</v>
      </c>
      <c r="M25" s="323">
        <v>0</v>
      </c>
      <c r="N25" s="323">
        <v>0</v>
      </c>
      <c r="O25" s="323">
        <v>0</v>
      </c>
      <c r="P25" s="323">
        <v>0</v>
      </c>
      <c r="Q25" s="346"/>
      <c r="R25" s="326">
        <v>12.002739726027396</v>
      </c>
      <c r="S25" s="326">
        <v>12176697</v>
      </c>
      <c r="T25" s="326">
        <v>0</v>
      </c>
      <c r="U25" s="326">
        <v>0</v>
      </c>
      <c r="V25" s="326">
        <v>0</v>
      </c>
      <c r="W25" s="326">
        <v>8930035</v>
      </c>
      <c r="X25" s="326">
        <v>0</v>
      </c>
      <c r="Y25" s="326">
        <v>0</v>
      </c>
      <c r="Z25" s="326">
        <v>0</v>
      </c>
      <c r="AA25" s="326">
        <v>8459</v>
      </c>
      <c r="AB25" s="326">
        <v>0</v>
      </c>
      <c r="AC25" s="326">
        <v>0</v>
      </c>
      <c r="AD25" s="326">
        <v>0</v>
      </c>
      <c r="AE25" s="322"/>
      <c r="AF25" s="322"/>
      <c r="AG25" s="327">
        <v>0</v>
      </c>
      <c r="AH25" s="327">
        <v>44323.177080000001</v>
      </c>
      <c r="AI25" s="327">
        <v>0</v>
      </c>
      <c r="AJ25" s="327">
        <v>0</v>
      </c>
      <c r="AK25" s="327">
        <v>0</v>
      </c>
      <c r="AL25" s="327">
        <v>31433.723199999997</v>
      </c>
      <c r="AM25" s="327">
        <v>0</v>
      </c>
      <c r="AN25" s="327">
        <v>0</v>
      </c>
      <c r="AO25" s="327">
        <v>0</v>
      </c>
      <c r="AP25" s="327">
        <v>0</v>
      </c>
      <c r="AQ25" s="327">
        <v>0</v>
      </c>
      <c r="AR25" s="327">
        <v>0</v>
      </c>
      <c r="AS25" s="327">
        <v>0</v>
      </c>
      <c r="AT25" s="327">
        <v>75756.900280000002</v>
      </c>
    </row>
    <row r="26" spans="2:46" x14ac:dyDescent="0.2">
      <c r="B26" s="345" t="s">
        <v>951</v>
      </c>
      <c r="C26" s="346"/>
      <c r="D26" s="323">
        <v>0</v>
      </c>
      <c r="E26" s="323">
        <v>0.36399999999999999</v>
      </c>
      <c r="F26" s="323">
        <v>0</v>
      </c>
      <c r="G26" s="323">
        <v>0</v>
      </c>
      <c r="H26" s="323">
        <v>0</v>
      </c>
      <c r="I26" s="323">
        <v>0.35199999999999998</v>
      </c>
      <c r="J26" s="323">
        <v>0</v>
      </c>
      <c r="K26" s="323">
        <v>0</v>
      </c>
      <c r="L26" s="323">
        <v>0</v>
      </c>
      <c r="M26" s="323">
        <v>0</v>
      </c>
      <c r="N26" s="323">
        <v>0</v>
      </c>
      <c r="O26" s="323">
        <v>0</v>
      </c>
      <c r="P26" s="323">
        <v>0</v>
      </c>
      <c r="Q26" s="346"/>
      <c r="R26" s="326">
        <v>16.202739726027396</v>
      </c>
      <c r="S26" s="326">
        <v>48147356</v>
      </c>
      <c r="T26" s="326">
        <v>0</v>
      </c>
      <c r="U26" s="326">
        <v>0</v>
      </c>
      <c r="V26" s="326">
        <v>0</v>
      </c>
      <c r="W26" s="326">
        <v>40637025</v>
      </c>
      <c r="X26" s="326">
        <v>0</v>
      </c>
      <c r="Y26" s="326">
        <v>0</v>
      </c>
      <c r="Z26" s="326">
        <v>0</v>
      </c>
      <c r="AA26" s="326">
        <v>22372</v>
      </c>
      <c r="AB26" s="326">
        <v>0</v>
      </c>
      <c r="AC26" s="326">
        <v>0</v>
      </c>
      <c r="AD26" s="326">
        <v>0</v>
      </c>
      <c r="AE26" s="322"/>
      <c r="AF26" s="322"/>
      <c r="AG26" s="327">
        <v>0</v>
      </c>
      <c r="AH26" s="327">
        <v>175256.37583999999</v>
      </c>
      <c r="AI26" s="327">
        <v>0</v>
      </c>
      <c r="AJ26" s="327">
        <v>0</v>
      </c>
      <c r="AK26" s="327">
        <v>0</v>
      </c>
      <c r="AL26" s="327">
        <v>143042.32799999998</v>
      </c>
      <c r="AM26" s="327">
        <v>0</v>
      </c>
      <c r="AN26" s="327">
        <v>0</v>
      </c>
      <c r="AO26" s="327">
        <v>0</v>
      </c>
      <c r="AP26" s="327">
        <v>0</v>
      </c>
      <c r="AQ26" s="327">
        <v>0</v>
      </c>
      <c r="AR26" s="327">
        <v>0</v>
      </c>
      <c r="AS26" s="327">
        <v>0</v>
      </c>
      <c r="AT26" s="327">
        <v>318298.70383999997</v>
      </c>
    </row>
    <row r="27" spans="2:46" x14ac:dyDescent="0.2">
      <c r="B27" s="345" t="s">
        <v>952</v>
      </c>
      <c r="C27" s="346"/>
      <c r="D27" s="323">
        <v>0</v>
      </c>
      <c r="E27" s="323">
        <v>0.36399999999999999</v>
      </c>
      <c r="F27" s="323">
        <v>0</v>
      </c>
      <c r="G27" s="323">
        <v>0</v>
      </c>
      <c r="H27" s="323">
        <v>0</v>
      </c>
      <c r="I27" s="323">
        <v>0.35199999999999998</v>
      </c>
      <c r="J27" s="323">
        <v>0</v>
      </c>
      <c r="K27" s="323">
        <v>0</v>
      </c>
      <c r="L27" s="323">
        <v>0</v>
      </c>
      <c r="M27" s="323">
        <v>0</v>
      </c>
      <c r="N27" s="323">
        <v>0</v>
      </c>
      <c r="O27" s="323">
        <v>0</v>
      </c>
      <c r="P27" s="323">
        <v>0</v>
      </c>
      <c r="Q27" s="346"/>
      <c r="R27" s="326">
        <v>32.999999999999993</v>
      </c>
      <c r="S27" s="326">
        <v>61244846</v>
      </c>
      <c r="T27" s="326">
        <v>0</v>
      </c>
      <c r="U27" s="326">
        <v>0</v>
      </c>
      <c r="V27" s="326">
        <v>0</v>
      </c>
      <c r="W27" s="326">
        <v>47758150</v>
      </c>
      <c r="X27" s="326">
        <v>0</v>
      </c>
      <c r="Y27" s="326">
        <v>0</v>
      </c>
      <c r="Z27" s="326">
        <v>0</v>
      </c>
      <c r="AA27" s="326">
        <v>33210</v>
      </c>
      <c r="AB27" s="326">
        <v>0</v>
      </c>
      <c r="AC27" s="326">
        <v>0</v>
      </c>
      <c r="AD27" s="326">
        <v>0</v>
      </c>
      <c r="AE27" s="322"/>
      <c r="AF27" s="322"/>
      <c r="AG27" s="327">
        <v>0</v>
      </c>
      <c r="AH27" s="327">
        <v>222931.23944</v>
      </c>
      <c r="AI27" s="327">
        <v>0</v>
      </c>
      <c r="AJ27" s="327">
        <v>0</v>
      </c>
      <c r="AK27" s="327">
        <v>0</v>
      </c>
      <c r="AL27" s="327">
        <v>168108.68799999999</v>
      </c>
      <c r="AM27" s="327">
        <v>0</v>
      </c>
      <c r="AN27" s="327">
        <v>0</v>
      </c>
      <c r="AO27" s="327">
        <v>0</v>
      </c>
      <c r="AP27" s="327">
        <v>0</v>
      </c>
      <c r="AQ27" s="327">
        <v>0</v>
      </c>
      <c r="AR27" s="327">
        <v>0</v>
      </c>
      <c r="AS27" s="327">
        <v>0</v>
      </c>
      <c r="AT27" s="327">
        <v>391039.92744</v>
      </c>
    </row>
    <row r="28" spans="2:46" x14ac:dyDescent="0.2">
      <c r="B28" s="345" t="s">
        <v>953</v>
      </c>
      <c r="C28" s="346"/>
      <c r="D28" s="323">
        <v>0</v>
      </c>
      <c r="E28" s="323">
        <v>0.32</v>
      </c>
      <c r="F28" s="323">
        <v>0</v>
      </c>
      <c r="G28" s="323">
        <v>0</v>
      </c>
      <c r="H28" s="323">
        <v>0</v>
      </c>
      <c r="I28" s="323">
        <v>0.32</v>
      </c>
      <c r="J28" s="323">
        <v>0</v>
      </c>
      <c r="K28" s="323">
        <v>0</v>
      </c>
      <c r="L28" s="323">
        <v>0</v>
      </c>
      <c r="M28" s="323">
        <v>0</v>
      </c>
      <c r="N28" s="323">
        <v>0</v>
      </c>
      <c r="O28" s="323">
        <v>0</v>
      </c>
      <c r="P28" s="323">
        <v>0</v>
      </c>
      <c r="Q28" s="346"/>
      <c r="R28" s="326">
        <v>67.31506849315069</v>
      </c>
      <c r="S28" s="326">
        <v>248113440</v>
      </c>
      <c r="T28" s="326">
        <v>0</v>
      </c>
      <c r="U28" s="326">
        <v>0</v>
      </c>
      <c r="V28" s="326">
        <v>0</v>
      </c>
      <c r="W28" s="326">
        <v>189158159</v>
      </c>
      <c r="X28" s="326">
        <v>0</v>
      </c>
      <c r="Y28" s="326">
        <v>0</v>
      </c>
      <c r="Z28" s="326">
        <v>0</v>
      </c>
      <c r="AA28" s="326">
        <v>156194</v>
      </c>
      <c r="AB28" s="326">
        <v>0</v>
      </c>
      <c r="AC28" s="326">
        <v>0</v>
      </c>
      <c r="AD28" s="326">
        <v>0</v>
      </c>
      <c r="AE28" s="322"/>
      <c r="AF28" s="322"/>
      <c r="AG28" s="327">
        <v>0</v>
      </c>
      <c r="AH28" s="327">
        <v>793963.00800000003</v>
      </c>
      <c r="AI28" s="327">
        <v>0</v>
      </c>
      <c r="AJ28" s="327">
        <v>0</v>
      </c>
      <c r="AK28" s="327">
        <v>0</v>
      </c>
      <c r="AL28" s="327">
        <v>605306.10880000005</v>
      </c>
      <c r="AM28" s="327">
        <v>0</v>
      </c>
      <c r="AN28" s="327">
        <v>0</v>
      </c>
      <c r="AO28" s="327">
        <v>0</v>
      </c>
      <c r="AP28" s="327">
        <v>0</v>
      </c>
      <c r="AQ28" s="327">
        <v>0</v>
      </c>
      <c r="AR28" s="327">
        <v>0</v>
      </c>
      <c r="AS28" s="327">
        <v>0</v>
      </c>
      <c r="AT28" s="327">
        <v>1399269.1168</v>
      </c>
    </row>
    <row r="29" spans="2:46" x14ac:dyDescent="0.2">
      <c r="B29" s="345" t="s">
        <v>954</v>
      </c>
      <c r="C29" s="346"/>
      <c r="D29" s="323">
        <v>0</v>
      </c>
      <c r="E29" s="323">
        <v>0.32</v>
      </c>
      <c r="F29" s="323">
        <v>0</v>
      </c>
      <c r="G29" s="323">
        <v>0</v>
      </c>
      <c r="H29" s="323">
        <v>0</v>
      </c>
      <c r="I29" s="323">
        <v>0.32</v>
      </c>
      <c r="J29" s="323">
        <v>0</v>
      </c>
      <c r="K29" s="323">
        <v>0</v>
      </c>
      <c r="L29" s="323">
        <v>0</v>
      </c>
      <c r="M29" s="323">
        <v>0</v>
      </c>
      <c r="N29" s="323">
        <v>0</v>
      </c>
      <c r="O29" s="323">
        <v>0</v>
      </c>
      <c r="P29" s="323">
        <v>0</v>
      </c>
      <c r="Q29" s="346"/>
      <c r="R29" s="611"/>
      <c r="S29" s="612"/>
      <c r="T29" s="612"/>
      <c r="U29" s="612"/>
      <c r="V29" s="612"/>
      <c r="W29" s="612"/>
      <c r="X29" s="612"/>
      <c r="Y29" s="612"/>
      <c r="Z29" s="612"/>
      <c r="AA29" s="612"/>
      <c r="AB29" s="612"/>
      <c r="AC29" s="612"/>
      <c r="AD29" s="612"/>
      <c r="AE29" s="322"/>
      <c r="AF29" s="322"/>
      <c r="AG29" s="613"/>
      <c r="AH29" s="613"/>
      <c r="AI29" s="613"/>
      <c r="AJ29" s="613"/>
      <c r="AK29" s="613"/>
      <c r="AL29" s="613"/>
      <c r="AM29" s="613"/>
      <c r="AN29" s="613"/>
      <c r="AO29" s="613"/>
      <c r="AP29" s="613"/>
      <c r="AQ29" s="613"/>
      <c r="AR29" s="613"/>
      <c r="AS29" s="613"/>
      <c r="AT29" s="614"/>
    </row>
    <row r="30" spans="2:46" x14ac:dyDescent="0.2">
      <c r="B30" s="345" t="s">
        <v>955</v>
      </c>
      <c r="C30" s="346"/>
      <c r="D30" s="323">
        <v>0</v>
      </c>
      <c r="E30" s="323">
        <v>0.32</v>
      </c>
      <c r="F30" s="323">
        <v>0</v>
      </c>
      <c r="G30" s="323">
        <v>0</v>
      </c>
      <c r="H30" s="323">
        <v>0</v>
      </c>
      <c r="I30" s="323">
        <v>0.32</v>
      </c>
      <c r="J30" s="323">
        <v>0</v>
      </c>
      <c r="K30" s="323">
        <v>0</v>
      </c>
      <c r="L30" s="323">
        <v>0</v>
      </c>
      <c r="M30" s="323">
        <v>0</v>
      </c>
      <c r="N30" s="323">
        <v>0</v>
      </c>
      <c r="O30" s="323">
        <v>0</v>
      </c>
      <c r="P30" s="323">
        <v>0</v>
      </c>
      <c r="Q30" s="346"/>
      <c r="R30" s="326">
        <v>5</v>
      </c>
      <c r="S30" s="326">
        <v>48222833</v>
      </c>
      <c r="T30" s="326">
        <v>0</v>
      </c>
      <c r="U30" s="326">
        <v>0</v>
      </c>
      <c r="V30" s="326">
        <v>0</v>
      </c>
      <c r="W30" s="326">
        <v>42599526</v>
      </c>
      <c r="X30" s="326">
        <v>0</v>
      </c>
      <c r="Y30" s="326">
        <v>0</v>
      </c>
      <c r="Z30" s="326">
        <v>0</v>
      </c>
      <c r="AA30" s="326">
        <v>22069</v>
      </c>
      <c r="AB30" s="326">
        <v>0</v>
      </c>
      <c r="AC30" s="326">
        <v>0</v>
      </c>
      <c r="AD30" s="326">
        <v>0</v>
      </c>
      <c r="AE30" s="322"/>
      <c r="AF30" s="322"/>
      <c r="AG30" s="327">
        <v>0</v>
      </c>
      <c r="AH30" s="327">
        <v>154313.0656</v>
      </c>
      <c r="AI30" s="327">
        <v>0</v>
      </c>
      <c r="AJ30" s="327">
        <v>0</v>
      </c>
      <c r="AK30" s="327">
        <v>0</v>
      </c>
      <c r="AL30" s="327">
        <v>136318.48320000002</v>
      </c>
      <c r="AM30" s="327">
        <v>0</v>
      </c>
      <c r="AN30" s="327">
        <v>0</v>
      </c>
      <c r="AO30" s="327">
        <v>0</v>
      </c>
      <c r="AP30" s="327">
        <v>0</v>
      </c>
      <c r="AQ30" s="327">
        <v>0</v>
      </c>
      <c r="AR30" s="327">
        <v>0</v>
      </c>
      <c r="AS30" s="327">
        <v>0</v>
      </c>
      <c r="AT30" s="327">
        <v>290631.54879999999</v>
      </c>
    </row>
    <row r="31" spans="2:46" x14ac:dyDescent="0.2">
      <c r="B31" s="345" t="s">
        <v>956</v>
      </c>
      <c r="C31" s="346"/>
      <c r="D31" s="323">
        <v>0</v>
      </c>
      <c r="E31" s="323">
        <v>0.32</v>
      </c>
      <c r="F31" s="323">
        <v>0</v>
      </c>
      <c r="G31" s="323">
        <v>0</v>
      </c>
      <c r="H31" s="323">
        <v>0</v>
      </c>
      <c r="I31" s="323">
        <v>0.32</v>
      </c>
      <c r="J31" s="323">
        <v>0</v>
      </c>
      <c r="K31" s="323">
        <v>0</v>
      </c>
      <c r="L31" s="323">
        <v>0</v>
      </c>
      <c r="M31" s="323">
        <v>0</v>
      </c>
      <c r="N31" s="323">
        <v>0</v>
      </c>
      <c r="O31" s="323">
        <v>0</v>
      </c>
      <c r="P31" s="323">
        <v>0</v>
      </c>
      <c r="Q31" s="346"/>
      <c r="R31" s="611"/>
      <c r="S31" s="612"/>
      <c r="T31" s="612"/>
      <c r="U31" s="612"/>
      <c r="V31" s="612"/>
      <c r="W31" s="612"/>
      <c r="X31" s="612"/>
      <c r="Y31" s="612"/>
      <c r="Z31" s="612"/>
      <c r="AA31" s="612"/>
      <c r="AB31" s="612"/>
      <c r="AC31" s="612"/>
      <c r="AD31" s="612"/>
      <c r="AE31" s="322"/>
      <c r="AF31" s="322"/>
      <c r="AG31" s="613"/>
      <c r="AH31" s="613"/>
      <c r="AI31" s="613"/>
      <c r="AJ31" s="613"/>
      <c r="AK31" s="613"/>
      <c r="AL31" s="613"/>
      <c r="AM31" s="613"/>
      <c r="AN31" s="613"/>
      <c r="AO31" s="613"/>
      <c r="AP31" s="613"/>
      <c r="AQ31" s="613"/>
      <c r="AR31" s="613"/>
      <c r="AS31" s="613"/>
      <c r="AT31" s="614"/>
    </row>
    <row r="32" spans="2:46" x14ac:dyDescent="0.2">
      <c r="B32" s="345" t="s">
        <v>957</v>
      </c>
      <c r="C32" s="346"/>
      <c r="D32" s="323">
        <v>0</v>
      </c>
      <c r="E32" s="323">
        <v>0.2</v>
      </c>
      <c r="F32" s="323">
        <v>0</v>
      </c>
      <c r="G32" s="323">
        <v>0</v>
      </c>
      <c r="H32" s="323">
        <v>0</v>
      </c>
      <c r="I32" s="323">
        <v>0.2</v>
      </c>
      <c r="J32" s="323">
        <v>0</v>
      </c>
      <c r="K32" s="323">
        <v>0</v>
      </c>
      <c r="L32" s="323">
        <v>0</v>
      </c>
      <c r="M32" s="323">
        <v>0</v>
      </c>
      <c r="N32" s="323">
        <v>0</v>
      </c>
      <c r="O32" s="323">
        <v>0</v>
      </c>
      <c r="P32" s="323">
        <v>0</v>
      </c>
      <c r="Q32" s="346"/>
      <c r="R32" s="611"/>
      <c r="S32" s="612"/>
      <c r="T32" s="612"/>
      <c r="U32" s="612"/>
      <c r="V32" s="612"/>
      <c r="W32" s="612"/>
      <c r="X32" s="612"/>
      <c r="Y32" s="612"/>
      <c r="Z32" s="612"/>
      <c r="AA32" s="612"/>
      <c r="AB32" s="612"/>
      <c r="AC32" s="612"/>
      <c r="AD32" s="612"/>
      <c r="AE32" s="322"/>
      <c r="AF32" s="322"/>
      <c r="AG32" s="613"/>
      <c r="AH32" s="613"/>
      <c r="AI32" s="613"/>
      <c r="AJ32" s="613"/>
      <c r="AK32" s="613"/>
      <c r="AL32" s="613"/>
      <c r="AM32" s="613"/>
      <c r="AN32" s="613"/>
      <c r="AO32" s="613"/>
      <c r="AP32" s="613"/>
      <c r="AQ32" s="613"/>
      <c r="AR32" s="613"/>
      <c r="AS32" s="613"/>
      <c r="AT32" s="614"/>
    </row>
    <row r="33" spans="2:46" x14ac:dyDescent="0.2">
      <c r="B33" s="345" t="s">
        <v>958</v>
      </c>
      <c r="C33" s="346"/>
      <c r="D33" s="323">
        <v>0</v>
      </c>
      <c r="E33" s="323">
        <v>0.2</v>
      </c>
      <c r="F33" s="323">
        <v>0</v>
      </c>
      <c r="G33" s="323">
        <v>0</v>
      </c>
      <c r="H33" s="323">
        <v>0</v>
      </c>
      <c r="I33" s="323">
        <v>0.2</v>
      </c>
      <c r="J33" s="323">
        <v>0</v>
      </c>
      <c r="K33" s="323">
        <v>0</v>
      </c>
      <c r="L33" s="323">
        <v>0</v>
      </c>
      <c r="M33" s="323">
        <v>0</v>
      </c>
      <c r="N33" s="323">
        <v>0</v>
      </c>
      <c r="O33" s="323">
        <v>0</v>
      </c>
      <c r="P33" s="323">
        <v>0</v>
      </c>
      <c r="Q33" s="346"/>
      <c r="R33" s="611"/>
      <c r="S33" s="612"/>
      <c r="T33" s="612"/>
      <c r="U33" s="612"/>
      <c r="V33" s="612"/>
      <c r="W33" s="612"/>
      <c r="X33" s="612"/>
      <c r="Y33" s="612"/>
      <c r="Z33" s="612"/>
      <c r="AA33" s="612"/>
      <c r="AB33" s="612"/>
      <c r="AC33" s="612"/>
      <c r="AD33" s="612"/>
      <c r="AE33" s="322"/>
      <c r="AF33" s="322"/>
      <c r="AG33" s="613"/>
      <c r="AH33" s="613"/>
      <c r="AI33" s="613"/>
      <c r="AJ33" s="613"/>
      <c r="AK33" s="613"/>
      <c r="AL33" s="613"/>
      <c r="AM33" s="613"/>
      <c r="AN33" s="613"/>
      <c r="AO33" s="613"/>
      <c r="AP33" s="613"/>
      <c r="AQ33" s="613"/>
      <c r="AR33" s="613"/>
      <c r="AS33" s="613"/>
      <c r="AT33" s="614"/>
    </row>
    <row r="34" spans="2:46" x14ac:dyDescent="0.2">
      <c r="B34" s="345" t="s">
        <v>959</v>
      </c>
      <c r="C34" s="346"/>
      <c r="D34" s="323">
        <v>0</v>
      </c>
      <c r="E34" s="323">
        <v>0.2</v>
      </c>
      <c r="F34" s="323">
        <v>0</v>
      </c>
      <c r="G34" s="323">
        <v>0</v>
      </c>
      <c r="H34" s="323">
        <v>0</v>
      </c>
      <c r="I34" s="323">
        <v>0.2</v>
      </c>
      <c r="J34" s="323">
        <v>0</v>
      </c>
      <c r="K34" s="323">
        <v>0</v>
      </c>
      <c r="L34" s="323">
        <v>0</v>
      </c>
      <c r="M34" s="323">
        <v>0</v>
      </c>
      <c r="N34" s="323">
        <v>0</v>
      </c>
      <c r="O34" s="323">
        <v>0</v>
      </c>
      <c r="P34" s="323">
        <v>0</v>
      </c>
      <c r="Q34" s="346"/>
      <c r="R34" s="611"/>
      <c r="S34" s="612"/>
      <c r="T34" s="612"/>
      <c r="U34" s="612"/>
      <c r="V34" s="612"/>
      <c r="W34" s="612"/>
      <c r="X34" s="612"/>
      <c r="Y34" s="612"/>
      <c r="Z34" s="612"/>
      <c r="AA34" s="612"/>
      <c r="AB34" s="612"/>
      <c r="AC34" s="612"/>
      <c r="AD34" s="612"/>
      <c r="AE34" s="322"/>
      <c r="AF34" s="322"/>
      <c r="AG34" s="613"/>
      <c r="AH34" s="613"/>
      <c r="AI34" s="613"/>
      <c r="AJ34" s="613"/>
      <c r="AK34" s="613"/>
      <c r="AL34" s="613"/>
      <c r="AM34" s="613"/>
      <c r="AN34" s="613"/>
      <c r="AO34" s="613"/>
      <c r="AP34" s="613"/>
      <c r="AQ34" s="613"/>
      <c r="AR34" s="613"/>
      <c r="AS34" s="613"/>
      <c r="AT34" s="614"/>
    </row>
    <row r="35" spans="2:46" x14ac:dyDescent="0.2">
      <c r="B35" s="345"/>
      <c r="C35" s="346"/>
      <c r="D35" s="323"/>
      <c r="E35" s="323"/>
      <c r="F35" s="323"/>
      <c r="G35" s="323"/>
      <c r="H35" s="323"/>
      <c r="I35" s="323"/>
      <c r="J35" s="323"/>
      <c r="K35" s="323"/>
      <c r="L35" s="323"/>
      <c r="M35" s="323"/>
      <c r="N35" s="323"/>
      <c r="O35" s="323"/>
      <c r="P35" s="323"/>
      <c r="Q35" s="346"/>
      <c r="R35" s="326"/>
      <c r="S35" s="326"/>
      <c r="T35" s="326"/>
      <c r="U35" s="326"/>
      <c r="V35" s="326"/>
      <c r="W35" s="326"/>
      <c r="X35" s="326"/>
      <c r="Y35" s="326"/>
      <c r="Z35" s="326"/>
      <c r="AA35" s="326"/>
      <c r="AB35" s="326"/>
      <c r="AC35" s="326"/>
      <c r="AD35" s="326"/>
      <c r="AE35" s="322"/>
      <c r="AF35" s="322"/>
      <c r="AG35" s="327">
        <v>0</v>
      </c>
      <c r="AH35" s="327">
        <v>0</v>
      </c>
      <c r="AI35" s="327">
        <v>0</v>
      </c>
      <c r="AJ35" s="327">
        <v>0</v>
      </c>
      <c r="AK35" s="327">
        <v>0</v>
      </c>
      <c r="AL35" s="327">
        <v>0</v>
      </c>
      <c r="AM35" s="327">
        <v>0</v>
      </c>
      <c r="AN35" s="327">
        <v>0</v>
      </c>
      <c r="AO35" s="327">
        <v>0</v>
      </c>
      <c r="AP35" s="327">
        <v>0</v>
      </c>
      <c r="AQ35" s="327">
        <v>0</v>
      </c>
      <c r="AR35" s="327">
        <v>0</v>
      </c>
      <c r="AS35" s="327">
        <v>0</v>
      </c>
      <c r="AT35" s="327">
        <v>0</v>
      </c>
    </row>
    <row r="36" spans="2:46" x14ac:dyDescent="0.2">
      <c r="B36" s="345"/>
      <c r="C36" s="346"/>
      <c r="D36" s="323"/>
      <c r="E36" s="323"/>
      <c r="F36" s="323"/>
      <c r="G36" s="323"/>
      <c r="H36" s="323"/>
      <c r="I36" s="323"/>
      <c r="J36" s="323"/>
      <c r="K36" s="323"/>
      <c r="L36" s="323"/>
      <c r="M36" s="323"/>
      <c r="N36" s="323"/>
      <c r="O36" s="323"/>
      <c r="P36" s="323"/>
      <c r="Q36" s="346"/>
      <c r="R36" s="326"/>
      <c r="S36" s="326"/>
      <c r="T36" s="326"/>
      <c r="U36" s="326"/>
      <c r="V36" s="326"/>
      <c r="W36" s="326"/>
      <c r="X36" s="326"/>
      <c r="Y36" s="326"/>
      <c r="Z36" s="326"/>
      <c r="AA36" s="326"/>
      <c r="AB36" s="326"/>
      <c r="AC36" s="326"/>
      <c r="AD36" s="326"/>
      <c r="AE36" s="322"/>
      <c r="AF36" s="322"/>
      <c r="AG36" s="327">
        <v>0</v>
      </c>
      <c r="AH36" s="327">
        <v>0</v>
      </c>
      <c r="AI36" s="327">
        <v>0</v>
      </c>
      <c r="AJ36" s="327">
        <v>0</v>
      </c>
      <c r="AK36" s="327">
        <v>0</v>
      </c>
      <c r="AL36" s="327">
        <v>0</v>
      </c>
      <c r="AM36" s="327">
        <v>0</v>
      </c>
      <c r="AN36" s="327">
        <v>0</v>
      </c>
      <c r="AO36" s="327">
        <v>0</v>
      </c>
      <c r="AP36" s="327">
        <v>0</v>
      </c>
      <c r="AQ36" s="327">
        <v>0</v>
      </c>
      <c r="AR36" s="327">
        <v>0</v>
      </c>
      <c r="AS36" s="327">
        <v>0</v>
      </c>
      <c r="AT36" s="327">
        <v>0</v>
      </c>
    </row>
    <row r="37" spans="2:46" x14ac:dyDescent="0.2">
      <c r="B37" s="345"/>
      <c r="C37" s="346"/>
      <c r="D37" s="323"/>
      <c r="E37" s="323"/>
      <c r="F37" s="323"/>
      <c r="G37" s="323"/>
      <c r="H37" s="323"/>
      <c r="I37" s="323"/>
      <c r="J37" s="323"/>
      <c r="K37" s="323"/>
      <c r="L37" s="323"/>
      <c r="M37" s="323"/>
      <c r="N37" s="323"/>
      <c r="O37" s="323"/>
      <c r="P37" s="323"/>
      <c r="Q37" s="346"/>
      <c r="R37" s="326"/>
      <c r="S37" s="326"/>
      <c r="T37" s="326"/>
      <c r="U37" s="326"/>
      <c r="V37" s="326"/>
      <c r="W37" s="326"/>
      <c r="X37" s="326"/>
      <c r="Y37" s="326"/>
      <c r="Z37" s="326"/>
      <c r="AA37" s="326"/>
      <c r="AB37" s="326"/>
      <c r="AC37" s="326"/>
      <c r="AD37" s="326"/>
      <c r="AE37" s="322"/>
      <c r="AF37" s="322"/>
      <c r="AG37" s="327">
        <v>0</v>
      </c>
      <c r="AH37" s="327">
        <v>0</v>
      </c>
      <c r="AI37" s="327">
        <v>0</v>
      </c>
      <c r="AJ37" s="327">
        <v>0</v>
      </c>
      <c r="AK37" s="327">
        <v>0</v>
      </c>
      <c r="AL37" s="327">
        <v>0</v>
      </c>
      <c r="AM37" s="327">
        <v>0</v>
      </c>
      <c r="AN37" s="327">
        <v>0</v>
      </c>
      <c r="AO37" s="327">
        <v>0</v>
      </c>
      <c r="AP37" s="327">
        <v>0</v>
      </c>
      <c r="AQ37" s="327">
        <v>0</v>
      </c>
      <c r="AR37" s="327">
        <v>0</v>
      </c>
      <c r="AS37" s="327">
        <v>0</v>
      </c>
      <c r="AT37" s="327">
        <v>0</v>
      </c>
    </row>
    <row r="38" spans="2:46" x14ac:dyDescent="0.2">
      <c r="B38" s="345"/>
      <c r="C38" s="346"/>
      <c r="D38" s="323"/>
      <c r="E38" s="323"/>
      <c r="F38" s="323"/>
      <c r="G38" s="323"/>
      <c r="H38" s="323"/>
      <c r="I38" s="323"/>
      <c r="J38" s="323"/>
      <c r="K38" s="323"/>
      <c r="L38" s="323"/>
      <c r="M38" s="323"/>
      <c r="N38" s="323"/>
      <c r="O38" s="323"/>
      <c r="P38" s="323"/>
      <c r="Q38" s="346"/>
      <c r="R38" s="326"/>
      <c r="S38" s="326"/>
      <c r="T38" s="326"/>
      <c r="U38" s="326"/>
      <c r="V38" s="326"/>
      <c r="W38" s="326"/>
      <c r="X38" s="326"/>
      <c r="Y38" s="326"/>
      <c r="Z38" s="326"/>
      <c r="AA38" s="326"/>
      <c r="AB38" s="326"/>
      <c r="AC38" s="326"/>
      <c r="AD38" s="326"/>
      <c r="AE38" s="322"/>
      <c r="AF38" s="322"/>
      <c r="AG38" s="327">
        <v>0</v>
      </c>
      <c r="AH38" s="327">
        <v>0</v>
      </c>
      <c r="AI38" s="327">
        <v>0</v>
      </c>
      <c r="AJ38" s="327">
        <v>0</v>
      </c>
      <c r="AK38" s="327">
        <v>0</v>
      </c>
      <c r="AL38" s="327">
        <v>0</v>
      </c>
      <c r="AM38" s="327">
        <v>0</v>
      </c>
      <c r="AN38" s="327">
        <v>0</v>
      </c>
      <c r="AO38" s="327">
        <v>0</v>
      </c>
      <c r="AP38" s="327">
        <v>0</v>
      </c>
      <c r="AQ38" s="327">
        <v>0</v>
      </c>
      <c r="AR38" s="327">
        <v>0</v>
      </c>
      <c r="AS38" s="327">
        <v>0</v>
      </c>
      <c r="AT38" s="327">
        <v>0</v>
      </c>
    </row>
    <row r="39" spans="2:46" x14ac:dyDescent="0.2">
      <c r="B39" s="345"/>
      <c r="C39" s="346"/>
      <c r="D39" s="323"/>
      <c r="E39" s="323"/>
      <c r="F39" s="323"/>
      <c r="G39" s="323"/>
      <c r="H39" s="323"/>
      <c r="I39" s="323"/>
      <c r="J39" s="323"/>
      <c r="K39" s="323"/>
      <c r="L39" s="323"/>
      <c r="M39" s="323"/>
      <c r="N39" s="323"/>
      <c r="O39" s="323"/>
      <c r="P39" s="323"/>
      <c r="Q39" s="346"/>
      <c r="R39" s="326"/>
      <c r="S39" s="326"/>
      <c r="T39" s="326"/>
      <c r="U39" s="326"/>
      <c r="V39" s="326"/>
      <c r="W39" s="326"/>
      <c r="X39" s="326"/>
      <c r="Y39" s="326"/>
      <c r="Z39" s="326"/>
      <c r="AA39" s="326"/>
      <c r="AB39" s="326"/>
      <c r="AC39" s="326"/>
      <c r="AD39" s="326"/>
      <c r="AE39" s="322"/>
      <c r="AF39" s="322"/>
      <c r="AG39" s="327">
        <v>0</v>
      </c>
      <c r="AH39" s="327">
        <v>0</v>
      </c>
      <c r="AI39" s="327">
        <v>0</v>
      </c>
      <c r="AJ39" s="327">
        <v>0</v>
      </c>
      <c r="AK39" s="327">
        <v>0</v>
      </c>
      <c r="AL39" s="327">
        <v>0</v>
      </c>
      <c r="AM39" s="327">
        <v>0</v>
      </c>
      <c r="AN39" s="327">
        <v>0</v>
      </c>
      <c r="AO39" s="327">
        <v>0</v>
      </c>
      <c r="AP39" s="327">
        <v>0</v>
      </c>
      <c r="AQ39" s="327">
        <v>0</v>
      </c>
      <c r="AR39" s="327">
        <v>0</v>
      </c>
      <c r="AS39" s="327">
        <v>0</v>
      </c>
      <c r="AT39" s="327">
        <v>0</v>
      </c>
    </row>
    <row r="40" spans="2:46" x14ac:dyDescent="0.2">
      <c r="B40" s="345"/>
      <c r="C40" s="346"/>
      <c r="D40" s="323"/>
      <c r="E40" s="323"/>
      <c r="F40" s="323"/>
      <c r="G40" s="323"/>
      <c r="H40" s="323"/>
      <c r="I40" s="323"/>
      <c r="J40" s="323"/>
      <c r="K40" s="323"/>
      <c r="L40" s="323"/>
      <c r="M40" s="323"/>
      <c r="N40" s="323"/>
      <c r="O40" s="323"/>
      <c r="P40" s="323"/>
      <c r="Q40" s="346"/>
      <c r="R40" s="326"/>
      <c r="S40" s="326"/>
      <c r="T40" s="326"/>
      <c r="U40" s="326"/>
      <c r="V40" s="326"/>
      <c r="W40" s="326"/>
      <c r="X40" s="326"/>
      <c r="Y40" s="326"/>
      <c r="Z40" s="326"/>
      <c r="AA40" s="326"/>
      <c r="AB40" s="326"/>
      <c r="AC40" s="326"/>
      <c r="AD40" s="326"/>
      <c r="AE40" s="322"/>
      <c r="AF40" s="322"/>
      <c r="AG40" s="327">
        <v>0</v>
      </c>
      <c r="AH40" s="327">
        <v>0</v>
      </c>
      <c r="AI40" s="327">
        <v>0</v>
      </c>
      <c r="AJ40" s="327">
        <v>0</v>
      </c>
      <c r="AK40" s="327">
        <v>0</v>
      </c>
      <c r="AL40" s="327">
        <v>0</v>
      </c>
      <c r="AM40" s="327">
        <v>0</v>
      </c>
      <c r="AN40" s="327">
        <v>0</v>
      </c>
      <c r="AO40" s="327">
        <v>0</v>
      </c>
      <c r="AP40" s="327">
        <v>0</v>
      </c>
      <c r="AQ40" s="327">
        <v>0</v>
      </c>
      <c r="AR40" s="327">
        <v>0</v>
      </c>
      <c r="AS40" s="327">
        <v>0</v>
      </c>
      <c r="AT40" s="327">
        <v>0</v>
      </c>
    </row>
    <row r="41" spans="2:46" x14ac:dyDescent="0.2">
      <c r="B41" s="345"/>
      <c r="C41" s="346"/>
      <c r="D41" s="324"/>
      <c r="E41" s="323"/>
      <c r="F41" s="323"/>
      <c r="G41" s="323"/>
      <c r="H41" s="323"/>
      <c r="I41" s="323"/>
      <c r="J41" s="323"/>
      <c r="K41" s="323"/>
      <c r="L41" s="323"/>
      <c r="M41" s="328"/>
      <c r="N41" s="328"/>
      <c r="O41" s="328"/>
      <c r="P41" s="328"/>
      <c r="Q41" s="346"/>
      <c r="R41" s="326"/>
      <c r="S41" s="326"/>
      <c r="T41" s="326"/>
      <c r="U41" s="326"/>
      <c r="V41" s="326"/>
      <c r="W41" s="326"/>
      <c r="X41" s="326"/>
      <c r="Y41" s="326"/>
      <c r="Z41" s="326"/>
      <c r="AA41" s="326"/>
      <c r="AB41" s="326"/>
      <c r="AC41" s="326"/>
      <c r="AD41" s="326"/>
      <c r="AE41" s="322"/>
      <c r="AF41" s="322"/>
      <c r="AG41" s="327">
        <v>0</v>
      </c>
      <c r="AH41" s="327">
        <v>0</v>
      </c>
      <c r="AI41" s="327">
        <v>0</v>
      </c>
      <c r="AJ41" s="327">
        <v>0</v>
      </c>
      <c r="AK41" s="327">
        <v>0</v>
      </c>
      <c r="AL41" s="327">
        <v>0</v>
      </c>
      <c r="AM41" s="327">
        <v>0</v>
      </c>
      <c r="AN41" s="327">
        <v>0</v>
      </c>
      <c r="AO41" s="327">
        <v>0</v>
      </c>
      <c r="AP41" s="327">
        <v>0</v>
      </c>
      <c r="AQ41" s="327">
        <v>0</v>
      </c>
      <c r="AR41" s="327">
        <v>0</v>
      </c>
      <c r="AS41" s="327">
        <v>0</v>
      </c>
      <c r="AT41" s="327">
        <v>0</v>
      </c>
    </row>
    <row r="42" spans="2:46" x14ac:dyDescent="0.2">
      <c r="B42" s="345"/>
      <c r="C42" s="346"/>
      <c r="D42" s="324"/>
      <c r="E42" s="323"/>
      <c r="F42" s="323"/>
      <c r="G42" s="323"/>
      <c r="H42" s="323"/>
      <c r="I42" s="323"/>
      <c r="J42" s="323"/>
      <c r="K42" s="323"/>
      <c r="L42" s="323"/>
      <c r="M42" s="328"/>
      <c r="N42" s="328"/>
      <c r="O42" s="328"/>
      <c r="P42" s="328"/>
      <c r="Q42" s="346"/>
      <c r="R42" s="326"/>
      <c r="S42" s="326"/>
      <c r="T42" s="326"/>
      <c r="U42" s="326"/>
      <c r="V42" s="326"/>
      <c r="W42" s="326"/>
      <c r="X42" s="326"/>
      <c r="Y42" s="326"/>
      <c r="Z42" s="326"/>
      <c r="AA42" s="326"/>
      <c r="AB42" s="326"/>
      <c r="AC42" s="326"/>
      <c r="AD42" s="326"/>
      <c r="AE42" s="322"/>
      <c r="AF42" s="322"/>
      <c r="AG42" s="327">
        <v>0</v>
      </c>
      <c r="AH42" s="327">
        <v>0</v>
      </c>
      <c r="AI42" s="327">
        <v>0</v>
      </c>
      <c r="AJ42" s="327">
        <v>0</v>
      </c>
      <c r="AK42" s="327">
        <v>0</v>
      </c>
      <c r="AL42" s="327">
        <v>0</v>
      </c>
      <c r="AM42" s="327">
        <v>0</v>
      </c>
      <c r="AN42" s="327">
        <v>0</v>
      </c>
      <c r="AO42" s="327">
        <v>0</v>
      </c>
      <c r="AP42" s="327">
        <v>0</v>
      </c>
      <c r="AQ42" s="327">
        <v>0</v>
      </c>
      <c r="AR42" s="327">
        <v>0</v>
      </c>
      <c r="AS42" s="327">
        <v>0</v>
      </c>
      <c r="AT42" s="327">
        <v>0</v>
      </c>
    </row>
    <row r="43" spans="2:46" x14ac:dyDescent="0.2">
      <c r="B43" s="345"/>
      <c r="C43" s="346"/>
      <c r="D43" s="324"/>
      <c r="E43" s="323"/>
      <c r="F43" s="323"/>
      <c r="G43" s="323"/>
      <c r="H43" s="323"/>
      <c r="I43" s="323"/>
      <c r="J43" s="323"/>
      <c r="K43" s="323"/>
      <c r="L43" s="323"/>
      <c r="M43" s="328"/>
      <c r="N43" s="328"/>
      <c r="O43" s="328"/>
      <c r="P43" s="328"/>
      <c r="Q43" s="346"/>
      <c r="R43" s="326"/>
      <c r="S43" s="326"/>
      <c r="T43" s="326"/>
      <c r="U43" s="326"/>
      <c r="V43" s="326"/>
      <c r="W43" s="326"/>
      <c r="X43" s="326"/>
      <c r="Y43" s="326"/>
      <c r="Z43" s="326"/>
      <c r="AA43" s="326"/>
      <c r="AB43" s="326"/>
      <c r="AC43" s="326"/>
      <c r="AD43" s="326"/>
      <c r="AE43" s="322"/>
      <c r="AF43" s="322"/>
      <c r="AG43" s="327">
        <v>0</v>
      </c>
      <c r="AH43" s="327">
        <v>0</v>
      </c>
      <c r="AI43" s="327">
        <v>0</v>
      </c>
      <c r="AJ43" s="327">
        <v>0</v>
      </c>
      <c r="AK43" s="327">
        <v>0</v>
      </c>
      <c r="AL43" s="327">
        <v>0</v>
      </c>
      <c r="AM43" s="327">
        <v>0</v>
      </c>
      <c r="AN43" s="327">
        <v>0</v>
      </c>
      <c r="AO43" s="327">
        <v>0</v>
      </c>
      <c r="AP43" s="327">
        <v>0</v>
      </c>
      <c r="AQ43" s="327">
        <v>0</v>
      </c>
      <c r="AR43" s="327">
        <v>0</v>
      </c>
      <c r="AS43" s="327">
        <v>0</v>
      </c>
      <c r="AT43" s="327">
        <v>0</v>
      </c>
    </row>
    <row r="44" spans="2:46" x14ac:dyDescent="0.2">
      <c r="B44" s="345"/>
      <c r="C44" s="346"/>
      <c r="D44" s="324"/>
      <c r="E44" s="323"/>
      <c r="F44" s="323"/>
      <c r="G44" s="323"/>
      <c r="H44" s="323"/>
      <c r="I44" s="323"/>
      <c r="J44" s="323"/>
      <c r="K44" s="323"/>
      <c r="L44" s="323"/>
      <c r="M44" s="328"/>
      <c r="N44" s="328"/>
      <c r="O44" s="328"/>
      <c r="P44" s="328"/>
      <c r="Q44" s="346"/>
      <c r="R44" s="326"/>
      <c r="S44" s="326"/>
      <c r="T44" s="326"/>
      <c r="U44" s="326"/>
      <c r="V44" s="326"/>
      <c r="W44" s="326"/>
      <c r="X44" s="326"/>
      <c r="Y44" s="326"/>
      <c r="Z44" s="326"/>
      <c r="AA44" s="326"/>
      <c r="AB44" s="326"/>
      <c r="AC44" s="326"/>
      <c r="AD44" s="326"/>
      <c r="AE44" s="322"/>
      <c r="AF44" s="322"/>
      <c r="AG44" s="327">
        <v>0</v>
      </c>
      <c r="AH44" s="327">
        <v>0</v>
      </c>
      <c r="AI44" s="327">
        <v>0</v>
      </c>
      <c r="AJ44" s="327">
        <v>0</v>
      </c>
      <c r="AK44" s="327">
        <v>0</v>
      </c>
      <c r="AL44" s="327">
        <v>0</v>
      </c>
      <c r="AM44" s="327">
        <v>0</v>
      </c>
      <c r="AN44" s="327">
        <v>0</v>
      </c>
      <c r="AO44" s="327">
        <v>0</v>
      </c>
      <c r="AP44" s="327">
        <v>0</v>
      </c>
      <c r="AQ44" s="327">
        <v>0</v>
      </c>
      <c r="AR44" s="327">
        <v>0</v>
      </c>
      <c r="AS44" s="327">
        <v>0</v>
      </c>
      <c r="AT44" s="327">
        <v>0</v>
      </c>
    </row>
    <row r="45" spans="2:46" x14ac:dyDescent="0.2">
      <c r="B45" s="345"/>
      <c r="C45" s="346"/>
      <c r="D45" s="324"/>
      <c r="E45" s="323"/>
      <c r="F45" s="323"/>
      <c r="G45" s="323"/>
      <c r="H45" s="323"/>
      <c r="I45" s="323"/>
      <c r="J45" s="323"/>
      <c r="K45" s="323"/>
      <c r="L45" s="323"/>
      <c r="M45" s="328"/>
      <c r="N45" s="328"/>
      <c r="O45" s="328"/>
      <c r="P45" s="328"/>
      <c r="Q45" s="346"/>
      <c r="R45" s="326"/>
      <c r="S45" s="326"/>
      <c r="T45" s="326"/>
      <c r="U45" s="326"/>
      <c r="V45" s="326"/>
      <c r="W45" s="326"/>
      <c r="X45" s="326"/>
      <c r="Y45" s="326"/>
      <c r="Z45" s="326"/>
      <c r="AA45" s="326"/>
      <c r="AB45" s="326"/>
      <c r="AC45" s="326"/>
      <c r="AD45" s="326"/>
      <c r="AE45" s="322"/>
      <c r="AF45" s="322"/>
      <c r="AG45" s="327">
        <v>0</v>
      </c>
      <c r="AH45" s="327">
        <v>0</v>
      </c>
      <c r="AI45" s="327">
        <v>0</v>
      </c>
      <c r="AJ45" s="327">
        <v>0</v>
      </c>
      <c r="AK45" s="327">
        <v>0</v>
      </c>
      <c r="AL45" s="327">
        <v>0</v>
      </c>
      <c r="AM45" s="327">
        <v>0</v>
      </c>
      <c r="AN45" s="327">
        <v>0</v>
      </c>
      <c r="AO45" s="327">
        <v>0</v>
      </c>
      <c r="AP45" s="327">
        <v>0</v>
      </c>
      <c r="AQ45" s="327">
        <v>0</v>
      </c>
      <c r="AR45" s="327">
        <v>0</v>
      </c>
      <c r="AS45" s="327">
        <v>0</v>
      </c>
      <c r="AT45" s="327">
        <v>0</v>
      </c>
    </row>
    <row r="46" spans="2:46" x14ac:dyDescent="0.2">
      <c r="B46" s="345"/>
      <c r="C46" s="346"/>
      <c r="D46" s="324"/>
      <c r="E46" s="323"/>
      <c r="F46" s="323"/>
      <c r="G46" s="323"/>
      <c r="H46" s="323"/>
      <c r="I46" s="323"/>
      <c r="J46" s="323"/>
      <c r="K46" s="323"/>
      <c r="L46" s="323"/>
      <c r="M46" s="328"/>
      <c r="N46" s="328"/>
      <c r="O46" s="328"/>
      <c r="P46" s="328"/>
      <c r="Q46" s="346"/>
      <c r="R46" s="326"/>
      <c r="S46" s="326"/>
      <c r="T46" s="326"/>
      <c r="U46" s="326"/>
      <c r="V46" s="326"/>
      <c r="W46" s="326"/>
      <c r="X46" s="326"/>
      <c r="Y46" s="326"/>
      <c r="Z46" s="326"/>
      <c r="AA46" s="326"/>
      <c r="AB46" s="326"/>
      <c r="AC46" s="326"/>
      <c r="AD46" s="326"/>
      <c r="AE46" s="322"/>
      <c r="AF46" s="322"/>
      <c r="AG46" s="327">
        <v>0</v>
      </c>
      <c r="AH46" s="327">
        <v>0</v>
      </c>
      <c r="AI46" s="327">
        <v>0</v>
      </c>
      <c r="AJ46" s="327">
        <v>0</v>
      </c>
      <c r="AK46" s="327">
        <v>0</v>
      </c>
      <c r="AL46" s="327">
        <v>0</v>
      </c>
      <c r="AM46" s="327">
        <v>0</v>
      </c>
      <c r="AN46" s="327">
        <v>0</v>
      </c>
      <c r="AO46" s="327">
        <v>0</v>
      </c>
      <c r="AP46" s="327">
        <v>0</v>
      </c>
      <c r="AQ46" s="327">
        <v>0</v>
      </c>
      <c r="AR46" s="327">
        <v>0</v>
      </c>
      <c r="AS46" s="327">
        <v>0</v>
      </c>
      <c r="AT46" s="327">
        <v>0</v>
      </c>
    </row>
    <row r="47" spans="2:46" x14ac:dyDescent="0.2">
      <c r="B47" s="345"/>
      <c r="C47" s="346"/>
      <c r="D47" s="324"/>
      <c r="E47" s="323"/>
      <c r="F47" s="323"/>
      <c r="G47" s="323"/>
      <c r="H47" s="323"/>
      <c r="I47" s="323"/>
      <c r="J47" s="323"/>
      <c r="K47" s="323"/>
      <c r="L47" s="323"/>
      <c r="M47" s="328"/>
      <c r="N47" s="328"/>
      <c r="O47" s="328"/>
      <c r="P47" s="328"/>
      <c r="Q47" s="346"/>
      <c r="R47" s="326"/>
      <c r="S47" s="326"/>
      <c r="T47" s="326"/>
      <c r="U47" s="326"/>
      <c r="V47" s="326"/>
      <c r="W47" s="326"/>
      <c r="X47" s="326"/>
      <c r="Y47" s="326"/>
      <c r="Z47" s="326"/>
      <c r="AA47" s="326"/>
      <c r="AB47" s="326"/>
      <c r="AC47" s="326"/>
      <c r="AD47" s="326"/>
      <c r="AE47" s="322"/>
      <c r="AF47" s="322"/>
      <c r="AG47" s="327">
        <v>0</v>
      </c>
      <c r="AH47" s="327">
        <v>0</v>
      </c>
      <c r="AI47" s="327">
        <v>0</v>
      </c>
      <c r="AJ47" s="327">
        <v>0</v>
      </c>
      <c r="AK47" s="327">
        <v>0</v>
      </c>
      <c r="AL47" s="327">
        <v>0</v>
      </c>
      <c r="AM47" s="327">
        <v>0</v>
      </c>
      <c r="AN47" s="327">
        <v>0</v>
      </c>
      <c r="AO47" s="327">
        <v>0</v>
      </c>
      <c r="AP47" s="327">
        <v>0</v>
      </c>
      <c r="AQ47" s="327">
        <v>0</v>
      </c>
      <c r="AR47" s="327">
        <v>0</v>
      </c>
      <c r="AS47" s="327">
        <v>0</v>
      </c>
      <c r="AT47" s="327">
        <v>0</v>
      </c>
    </row>
    <row r="48" spans="2:46" x14ac:dyDescent="0.2">
      <c r="B48" s="345"/>
      <c r="C48" s="346"/>
      <c r="D48" s="324"/>
      <c r="E48" s="323"/>
      <c r="F48" s="323"/>
      <c r="G48" s="323"/>
      <c r="H48" s="323"/>
      <c r="I48" s="323"/>
      <c r="J48" s="323"/>
      <c r="K48" s="323"/>
      <c r="L48" s="323"/>
      <c r="M48" s="328"/>
      <c r="N48" s="328"/>
      <c r="O48" s="328"/>
      <c r="P48" s="328"/>
      <c r="Q48" s="346"/>
      <c r="R48" s="326"/>
      <c r="S48" s="326"/>
      <c r="T48" s="326"/>
      <c r="U48" s="326"/>
      <c r="V48" s="326"/>
      <c r="W48" s="326"/>
      <c r="X48" s="326"/>
      <c r="Y48" s="326"/>
      <c r="Z48" s="326"/>
      <c r="AA48" s="326"/>
      <c r="AB48" s="326"/>
      <c r="AC48" s="326"/>
      <c r="AD48" s="326"/>
      <c r="AE48" s="322"/>
      <c r="AF48" s="322"/>
      <c r="AG48" s="327">
        <v>0</v>
      </c>
      <c r="AH48" s="327">
        <v>0</v>
      </c>
      <c r="AI48" s="327">
        <v>0</v>
      </c>
      <c r="AJ48" s="327">
        <v>0</v>
      </c>
      <c r="AK48" s="327">
        <v>0</v>
      </c>
      <c r="AL48" s="327">
        <v>0</v>
      </c>
      <c r="AM48" s="327">
        <v>0</v>
      </c>
      <c r="AN48" s="327">
        <v>0</v>
      </c>
      <c r="AO48" s="327">
        <v>0</v>
      </c>
      <c r="AP48" s="327">
        <v>0</v>
      </c>
      <c r="AQ48" s="327">
        <v>0</v>
      </c>
      <c r="AR48" s="327">
        <v>0</v>
      </c>
      <c r="AS48" s="327">
        <v>0</v>
      </c>
      <c r="AT48" s="327">
        <v>0</v>
      </c>
    </row>
    <row r="49" spans="2:46" x14ac:dyDescent="0.2">
      <c r="B49" s="345"/>
      <c r="C49" s="346"/>
      <c r="D49" s="324"/>
      <c r="E49" s="323"/>
      <c r="F49" s="323"/>
      <c r="G49" s="323"/>
      <c r="H49" s="323"/>
      <c r="I49" s="323"/>
      <c r="J49" s="323"/>
      <c r="K49" s="323"/>
      <c r="L49" s="323"/>
      <c r="M49" s="328"/>
      <c r="N49" s="328"/>
      <c r="O49" s="328"/>
      <c r="P49" s="328"/>
      <c r="Q49" s="346"/>
      <c r="R49" s="326"/>
      <c r="S49" s="326"/>
      <c r="T49" s="326"/>
      <c r="U49" s="326"/>
      <c r="V49" s="326"/>
      <c r="W49" s="326"/>
      <c r="X49" s="326"/>
      <c r="Y49" s="326"/>
      <c r="Z49" s="326"/>
      <c r="AA49" s="326"/>
      <c r="AB49" s="326"/>
      <c r="AC49" s="326"/>
      <c r="AD49" s="326"/>
      <c r="AE49" s="322"/>
      <c r="AF49" s="322"/>
      <c r="AG49" s="327">
        <v>0</v>
      </c>
      <c r="AH49" s="327">
        <v>0</v>
      </c>
      <c r="AI49" s="327">
        <v>0</v>
      </c>
      <c r="AJ49" s="327">
        <v>0</v>
      </c>
      <c r="AK49" s="327">
        <v>0</v>
      </c>
      <c r="AL49" s="327">
        <v>0</v>
      </c>
      <c r="AM49" s="327">
        <v>0</v>
      </c>
      <c r="AN49" s="327">
        <v>0</v>
      </c>
      <c r="AO49" s="327">
        <v>0</v>
      </c>
      <c r="AP49" s="327">
        <v>0</v>
      </c>
      <c r="AQ49" s="327">
        <v>0</v>
      </c>
      <c r="AR49" s="327">
        <v>0</v>
      </c>
      <c r="AS49" s="327">
        <v>0</v>
      </c>
      <c r="AT49" s="327">
        <v>0</v>
      </c>
    </row>
    <row r="50" spans="2:46" x14ac:dyDescent="0.2">
      <c r="B50" s="345"/>
      <c r="C50" s="346"/>
      <c r="D50" s="324"/>
      <c r="E50" s="323"/>
      <c r="F50" s="323"/>
      <c r="G50" s="323"/>
      <c r="H50" s="323"/>
      <c r="I50" s="323"/>
      <c r="J50" s="323"/>
      <c r="K50" s="323"/>
      <c r="L50" s="323"/>
      <c r="M50" s="328"/>
      <c r="N50" s="328"/>
      <c r="O50" s="328"/>
      <c r="P50" s="328"/>
      <c r="Q50" s="346"/>
      <c r="R50" s="326"/>
      <c r="S50" s="326"/>
      <c r="T50" s="326"/>
      <c r="U50" s="326"/>
      <c r="V50" s="326"/>
      <c r="W50" s="326"/>
      <c r="X50" s="326"/>
      <c r="Y50" s="326"/>
      <c r="Z50" s="326"/>
      <c r="AA50" s="326"/>
      <c r="AB50" s="326"/>
      <c r="AC50" s="326"/>
      <c r="AD50" s="326"/>
      <c r="AE50" s="322"/>
      <c r="AF50" s="322"/>
      <c r="AG50" s="327">
        <v>0</v>
      </c>
      <c r="AH50" s="327">
        <v>0</v>
      </c>
      <c r="AI50" s="327">
        <v>0</v>
      </c>
      <c r="AJ50" s="327">
        <v>0</v>
      </c>
      <c r="AK50" s="327">
        <v>0</v>
      </c>
      <c r="AL50" s="327">
        <v>0</v>
      </c>
      <c r="AM50" s="327">
        <v>0</v>
      </c>
      <c r="AN50" s="327">
        <v>0</v>
      </c>
      <c r="AO50" s="327">
        <v>0</v>
      </c>
      <c r="AP50" s="327">
        <v>0</v>
      </c>
      <c r="AQ50" s="327">
        <v>0</v>
      </c>
      <c r="AR50" s="327">
        <v>0</v>
      </c>
      <c r="AS50" s="327">
        <v>0</v>
      </c>
      <c r="AT50" s="327">
        <v>0</v>
      </c>
    </row>
    <row r="51" spans="2:46" x14ac:dyDescent="0.2">
      <c r="B51" s="345"/>
      <c r="C51" s="346"/>
      <c r="D51" s="324"/>
      <c r="E51" s="323"/>
      <c r="F51" s="323"/>
      <c r="G51" s="323"/>
      <c r="H51" s="323"/>
      <c r="I51" s="323"/>
      <c r="J51" s="323"/>
      <c r="K51" s="323"/>
      <c r="L51" s="323"/>
      <c r="M51" s="328"/>
      <c r="N51" s="328"/>
      <c r="O51" s="328"/>
      <c r="P51" s="328"/>
      <c r="Q51" s="346"/>
      <c r="R51" s="326"/>
      <c r="S51" s="326"/>
      <c r="T51" s="326"/>
      <c r="U51" s="326"/>
      <c r="V51" s="326"/>
      <c r="W51" s="326"/>
      <c r="X51" s="326"/>
      <c r="Y51" s="326"/>
      <c r="Z51" s="326"/>
      <c r="AA51" s="326"/>
      <c r="AB51" s="326"/>
      <c r="AC51" s="326"/>
      <c r="AD51" s="326"/>
      <c r="AE51" s="322"/>
      <c r="AF51" s="322"/>
      <c r="AG51" s="327">
        <v>0</v>
      </c>
      <c r="AH51" s="327">
        <v>0</v>
      </c>
      <c r="AI51" s="327">
        <v>0</v>
      </c>
      <c r="AJ51" s="327">
        <v>0</v>
      </c>
      <c r="AK51" s="327">
        <v>0</v>
      </c>
      <c r="AL51" s="327">
        <v>0</v>
      </c>
      <c r="AM51" s="327">
        <v>0</v>
      </c>
      <c r="AN51" s="327">
        <v>0</v>
      </c>
      <c r="AO51" s="327">
        <v>0</v>
      </c>
      <c r="AP51" s="327">
        <v>0</v>
      </c>
      <c r="AQ51" s="327">
        <v>0</v>
      </c>
      <c r="AR51" s="327">
        <v>0</v>
      </c>
      <c r="AS51" s="327">
        <v>0</v>
      </c>
      <c r="AT51" s="327">
        <v>0</v>
      </c>
    </row>
    <row r="52" spans="2:46" x14ac:dyDescent="0.2">
      <c r="B52" s="345"/>
      <c r="C52" s="346"/>
      <c r="D52" s="324"/>
      <c r="E52" s="323"/>
      <c r="F52" s="323"/>
      <c r="G52" s="323"/>
      <c r="H52" s="323"/>
      <c r="I52" s="323"/>
      <c r="J52" s="323"/>
      <c r="K52" s="323"/>
      <c r="L52" s="323"/>
      <c r="M52" s="328"/>
      <c r="N52" s="328"/>
      <c r="O52" s="328"/>
      <c r="P52" s="328"/>
      <c r="Q52" s="346"/>
      <c r="R52" s="326"/>
      <c r="S52" s="326"/>
      <c r="T52" s="326"/>
      <c r="U52" s="326"/>
      <c r="V52" s="326"/>
      <c r="W52" s="326"/>
      <c r="X52" s="326"/>
      <c r="Y52" s="326"/>
      <c r="Z52" s="326"/>
      <c r="AA52" s="326"/>
      <c r="AB52" s="326"/>
      <c r="AC52" s="326"/>
      <c r="AD52" s="326"/>
      <c r="AE52" s="322"/>
      <c r="AF52" s="322"/>
      <c r="AG52" s="327">
        <v>0</v>
      </c>
      <c r="AH52" s="327">
        <v>0</v>
      </c>
      <c r="AI52" s="327">
        <v>0</v>
      </c>
      <c r="AJ52" s="327">
        <v>0</v>
      </c>
      <c r="AK52" s="327">
        <v>0</v>
      </c>
      <c r="AL52" s="327">
        <v>0</v>
      </c>
      <c r="AM52" s="327">
        <v>0</v>
      </c>
      <c r="AN52" s="327">
        <v>0</v>
      </c>
      <c r="AO52" s="327">
        <v>0</v>
      </c>
      <c r="AP52" s="327">
        <v>0</v>
      </c>
      <c r="AQ52" s="327">
        <v>0</v>
      </c>
      <c r="AR52" s="327">
        <v>0</v>
      </c>
      <c r="AS52" s="327">
        <v>0</v>
      </c>
      <c r="AT52" s="327">
        <v>0</v>
      </c>
    </row>
    <row r="53" spans="2:46" x14ac:dyDescent="0.2">
      <c r="B53" s="345"/>
      <c r="C53" s="346"/>
      <c r="D53" s="324"/>
      <c r="E53" s="323"/>
      <c r="F53" s="323"/>
      <c r="G53" s="323"/>
      <c r="H53" s="323"/>
      <c r="I53" s="323"/>
      <c r="J53" s="323"/>
      <c r="K53" s="323"/>
      <c r="L53" s="323"/>
      <c r="M53" s="328"/>
      <c r="N53" s="328"/>
      <c r="O53" s="328"/>
      <c r="P53" s="328"/>
      <c r="Q53" s="346"/>
      <c r="R53" s="326"/>
      <c r="S53" s="326"/>
      <c r="T53" s="326"/>
      <c r="U53" s="326"/>
      <c r="V53" s="326"/>
      <c r="W53" s="326"/>
      <c r="X53" s="326"/>
      <c r="Y53" s="326"/>
      <c r="Z53" s="326"/>
      <c r="AA53" s="326"/>
      <c r="AB53" s="326"/>
      <c r="AC53" s="326"/>
      <c r="AD53" s="326"/>
      <c r="AE53" s="322"/>
      <c r="AF53" s="322"/>
      <c r="AG53" s="327">
        <v>0</v>
      </c>
      <c r="AH53" s="327">
        <v>0</v>
      </c>
      <c r="AI53" s="327">
        <v>0</v>
      </c>
      <c r="AJ53" s="327">
        <v>0</v>
      </c>
      <c r="AK53" s="327">
        <v>0</v>
      </c>
      <c r="AL53" s="327">
        <v>0</v>
      </c>
      <c r="AM53" s="327">
        <v>0</v>
      </c>
      <c r="AN53" s="327">
        <v>0</v>
      </c>
      <c r="AO53" s="327">
        <v>0</v>
      </c>
      <c r="AP53" s="327">
        <v>0</v>
      </c>
      <c r="AQ53" s="327">
        <v>0</v>
      </c>
      <c r="AR53" s="327">
        <v>0</v>
      </c>
      <c r="AS53" s="327">
        <v>0</v>
      </c>
      <c r="AT53" s="327">
        <v>0</v>
      </c>
    </row>
    <row r="54" spans="2:46" x14ac:dyDescent="0.2">
      <c r="B54" s="345"/>
      <c r="C54" s="346"/>
      <c r="D54" s="324"/>
      <c r="E54" s="323"/>
      <c r="F54" s="323"/>
      <c r="G54" s="323"/>
      <c r="H54" s="323"/>
      <c r="I54" s="323"/>
      <c r="J54" s="323"/>
      <c r="K54" s="323"/>
      <c r="L54" s="323"/>
      <c r="M54" s="328"/>
      <c r="N54" s="328"/>
      <c r="O54" s="328"/>
      <c r="P54" s="328"/>
      <c r="Q54" s="346"/>
      <c r="R54" s="326"/>
      <c r="S54" s="326"/>
      <c r="T54" s="326"/>
      <c r="U54" s="326"/>
      <c r="V54" s="326"/>
      <c r="W54" s="326"/>
      <c r="X54" s="326"/>
      <c r="Y54" s="326"/>
      <c r="Z54" s="326"/>
      <c r="AA54" s="326"/>
      <c r="AB54" s="326"/>
      <c r="AC54" s="326"/>
      <c r="AD54" s="326"/>
      <c r="AE54" s="322"/>
      <c r="AF54" s="322"/>
      <c r="AG54" s="327">
        <v>0</v>
      </c>
      <c r="AH54" s="327">
        <v>0</v>
      </c>
      <c r="AI54" s="327">
        <v>0</v>
      </c>
      <c r="AJ54" s="327">
        <v>0</v>
      </c>
      <c r="AK54" s="327">
        <v>0</v>
      </c>
      <c r="AL54" s="327">
        <v>0</v>
      </c>
      <c r="AM54" s="327">
        <v>0</v>
      </c>
      <c r="AN54" s="327">
        <v>0</v>
      </c>
      <c r="AO54" s="327">
        <v>0</v>
      </c>
      <c r="AP54" s="327">
        <v>0</v>
      </c>
      <c r="AQ54" s="327">
        <v>0</v>
      </c>
      <c r="AR54" s="327">
        <v>0</v>
      </c>
      <c r="AS54" s="327">
        <v>0</v>
      </c>
      <c r="AT54" s="327">
        <v>0</v>
      </c>
    </row>
    <row r="55" spans="2:46" x14ac:dyDescent="0.2">
      <c r="B55" s="345"/>
      <c r="C55" s="346"/>
      <c r="D55" s="324"/>
      <c r="E55" s="323"/>
      <c r="F55" s="323"/>
      <c r="G55" s="323"/>
      <c r="H55" s="323"/>
      <c r="I55" s="323"/>
      <c r="J55" s="323"/>
      <c r="K55" s="323"/>
      <c r="L55" s="323"/>
      <c r="M55" s="328"/>
      <c r="N55" s="328"/>
      <c r="O55" s="328"/>
      <c r="P55" s="328"/>
      <c r="Q55" s="346"/>
      <c r="R55" s="326"/>
      <c r="S55" s="326"/>
      <c r="T55" s="326"/>
      <c r="U55" s="326"/>
      <c r="V55" s="326"/>
      <c r="W55" s="326"/>
      <c r="X55" s="326"/>
      <c r="Y55" s="326"/>
      <c r="Z55" s="326"/>
      <c r="AA55" s="326"/>
      <c r="AB55" s="326"/>
      <c r="AC55" s="326"/>
      <c r="AD55" s="326"/>
      <c r="AE55" s="322"/>
      <c r="AF55" s="322"/>
      <c r="AG55" s="327">
        <v>0</v>
      </c>
      <c r="AH55" s="327">
        <v>0</v>
      </c>
      <c r="AI55" s="327">
        <v>0</v>
      </c>
      <c r="AJ55" s="327">
        <v>0</v>
      </c>
      <c r="AK55" s="327">
        <v>0</v>
      </c>
      <c r="AL55" s="327">
        <v>0</v>
      </c>
      <c r="AM55" s="327">
        <v>0</v>
      </c>
      <c r="AN55" s="327">
        <v>0</v>
      </c>
      <c r="AO55" s="327">
        <v>0</v>
      </c>
      <c r="AP55" s="327">
        <v>0</v>
      </c>
      <c r="AQ55" s="327">
        <v>0</v>
      </c>
      <c r="AR55" s="327">
        <v>0</v>
      </c>
      <c r="AS55" s="327">
        <v>0</v>
      </c>
      <c r="AT55" s="327">
        <v>0</v>
      </c>
    </row>
    <row r="56" spans="2:46" x14ac:dyDescent="0.2">
      <c r="B56" s="345"/>
      <c r="C56" s="346"/>
      <c r="D56" s="324"/>
      <c r="E56" s="323"/>
      <c r="F56" s="323"/>
      <c r="G56" s="323"/>
      <c r="H56" s="323"/>
      <c r="I56" s="323"/>
      <c r="J56" s="323"/>
      <c r="K56" s="323"/>
      <c r="L56" s="323"/>
      <c r="M56" s="328"/>
      <c r="N56" s="328"/>
      <c r="O56" s="328"/>
      <c r="P56" s="328"/>
      <c r="Q56" s="346"/>
      <c r="R56" s="326"/>
      <c r="S56" s="326"/>
      <c r="T56" s="326"/>
      <c r="U56" s="326"/>
      <c r="V56" s="326"/>
      <c r="W56" s="326"/>
      <c r="X56" s="326"/>
      <c r="Y56" s="326"/>
      <c r="Z56" s="326"/>
      <c r="AA56" s="326"/>
      <c r="AB56" s="326"/>
      <c r="AC56" s="326"/>
      <c r="AD56" s="326"/>
      <c r="AE56" s="322"/>
      <c r="AF56" s="322"/>
      <c r="AG56" s="327">
        <v>0</v>
      </c>
      <c r="AH56" s="327">
        <v>0</v>
      </c>
      <c r="AI56" s="327">
        <v>0</v>
      </c>
      <c r="AJ56" s="327">
        <v>0</v>
      </c>
      <c r="AK56" s="327">
        <v>0</v>
      </c>
      <c r="AL56" s="327">
        <v>0</v>
      </c>
      <c r="AM56" s="327">
        <v>0</v>
      </c>
      <c r="AN56" s="327">
        <v>0</v>
      </c>
      <c r="AO56" s="327">
        <v>0</v>
      </c>
      <c r="AP56" s="327">
        <v>0</v>
      </c>
      <c r="AQ56" s="327">
        <v>0</v>
      </c>
      <c r="AR56" s="327">
        <v>0</v>
      </c>
      <c r="AS56" s="327">
        <v>0</v>
      </c>
      <c r="AT56" s="327">
        <v>0</v>
      </c>
    </row>
    <row r="57" spans="2:46" x14ac:dyDescent="0.2">
      <c r="B57" s="345"/>
      <c r="C57" s="346"/>
      <c r="D57" s="324"/>
      <c r="E57" s="323"/>
      <c r="F57" s="323"/>
      <c r="G57" s="323"/>
      <c r="H57" s="323"/>
      <c r="I57" s="323"/>
      <c r="J57" s="323"/>
      <c r="K57" s="323"/>
      <c r="L57" s="323"/>
      <c r="M57" s="328"/>
      <c r="N57" s="328"/>
      <c r="O57" s="328"/>
      <c r="P57" s="328"/>
      <c r="Q57" s="346"/>
      <c r="R57" s="326"/>
      <c r="S57" s="326"/>
      <c r="T57" s="326"/>
      <c r="U57" s="326"/>
      <c r="V57" s="326"/>
      <c r="W57" s="326"/>
      <c r="X57" s="326"/>
      <c r="Y57" s="326"/>
      <c r="Z57" s="326"/>
      <c r="AA57" s="326"/>
      <c r="AB57" s="326"/>
      <c r="AC57" s="326"/>
      <c r="AD57" s="326"/>
      <c r="AE57" s="322"/>
      <c r="AF57" s="322"/>
      <c r="AG57" s="327">
        <v>0</v>
      </c>
      <c r="AH57" s="327">
        <v>0</v>
      </c>
      <c r="AI57" s="327">
        <v>0</v>
      </c>
      <c r="AJ57" s="327">
        <v>0</v>
      </c>
      <c r="AK57" s="327">
        <v>0</v>
      </c>
      <c r="AL57" s="327">
        <v>0</v>
      </c>
      <c r="AM57" s="327">
        <v>0</v>
      </c>
      <c r="AN57" s="327">
        <v>0</v>
      </c>
      <c r="AO57" s="327">
        <v>0</v>
      </c>
      <c r="AP57" s="327">
        <v>0</v>
      </c>
      <c r="AQ57" s="327">
        <v>0</v>
      </c>
      <c r="AR57" s="327">
        <v>0</v>
      </c>
      <c r="AS57" s="327">
        <v>0</v>
      </c>
      <c r="AT57" s="327">
        <v>0</v>
      </c>
    </row>
    <row r="58" spans="2:46" x14ac:dyDescent="0.2">
      <c r="B58" s="345"/>
      <c r="C58" s="346"/>
      <c r="D58" s="324"/>
      <c r="E58" s="323"/>
      <c r="F58" s="323"/>
      <c r="G58" s="323"/>
      <c r="H58" s="323"/>
      <c r="I58" s="323"/>
      <c r="J58" s="323"/>
      <c r="K58" s="323"/>
      <c r="L58" s="323"/>
      <c r="M58" s="328"/>
      <c r="N58" s="328"/>
      <c r="O58" s="328"/>
      <c r="P58" s="328"/>
      <c r="Q58" s="346"/>
      <c r="R58" s="326"/>
      <c r="S58" s="326"/>
      <c r="T58" s="326"/>
      <c r="U58" s="326"/>
      <c r="V58" s="326"/>
      <c r="W58" s="326"/>
      <c r="X58" s="326"/>
      <c r="Y58" s="326"/>
      <c r="Z58" s="326"/>
      <c r="AA58" s="326"/>
      <c r="AB58" s="326"/>
      <c r="AC58" s="326"/>
      <c r="AD58" s="326"/>
      <c r="AE58" s="322"/>
      <c r="AF58" s="322"/>
      <c r="AG58" s="327">
        <v>0</v>
      </c>
      <c r="AH58" s="327">
        <v>0</v>
      </c>
      <c r="AI58" s="327">
        <v>0</v>
      </c>
      <c r="AJ58" s="327">
        <v>0</v>
      </c>
      <c r="AK58" s="327">
        <v>0</v>
      </c>
      <c r="AL58" s="327">
        <v>0</v>
      </c>
      <c r="AM58" s="327">
        <v>0</v>
      </c>
      <c r="AN58" s="327">
        <v>0</v>
      </c>
      <c r="AO58" s="327">
        <v>0</v>
      </c>
      <c r="AP58" s="327">
        <v>0</v>
      </c>
      <c r="AQ58" s="327">
        <v>0</v>
      </c>
      <c r="AR58" s="327">
        <v>0</v>
      </c>
      <c r="AS58" s="327">
        <v>0</v>
      </c>
      <c r="AT58" s="327">
        <v>0</v>
      </c>
    </row>
    <row r="59" spans="2:46" x14ac:dyDescent="0.2">
      <c r="B59" s="345"/>
      <c r="C59" s="346"/>
      <c r="D59" s="324"/>
      <c r="E59" s="323"/>
      <c r="F59" s="323"/>
      <c r="G59" s="323"/>
      <c r="H59" s="323"/>
      <c r="I59" s="323"/>
      <c r="J59" s="323"/>
      <c r="K59" s="323"/>
      <c r="L59" s="323"/>
      <c r="M59" s="328"/>
      <c r="N59" s="328"/>
      <c r="O59" s="328"/>
      <c r="P59" s="328"/>
      <c r="Q59" s="346"/>
      <c r="R59" s="326"/>
      <c r="S59" s="326"/>
      <c r="T59" s="326"/>
      <c r="U59" s="326"/>
      <c r="V59" s="326"/>
      <c r="W59" s="326"/>
      <c r="X59" s="326"/>
      <c r="Y59" s="326"/>
      <c r="Z59" s="326"/>
      <c r="AA59" s="326"/>
      <c r="AB59" s="326"/>
      <c r="AC59" s="326"/>
      <c r="AD59" s="326"/>
      <c r="AE59" s="322"/>
      <c r="AF59" s="322"/>
      <c r="AG59" s="327">
        <v>0</v>
      </c>
      <c r="AH59" s="327">
        <v>0</v>
      </c>
      <c r="AI59" s="327">
        <v>0</v>
      </c>
      <c r="AJ59" s="327">
        <v>0</v>
      </c>
      <c r="AK59" s="327">
        <v>0</v>
      </c>
      <c r="AL59" s="327">
        <v>0</v>
      </c>
      <c r="AM59" s="327">
        <v>0</v>
      </c>
      <c r="AN59" s="327">
        <v>0</v>
      </c>
      <c r="AO59" s="327">
        <v>0</v>
      </c>
      <c r="AP59" s="327">
        <v>0</v>
      </c>
      <c r="AQ59" s="327">
        <v>0</v>
      </c>
      <c r="AR59" s="327">
        <v>0</v>
      </c>
      <c r="AS59" s="327">
        <v>0</v>
      </c>
      <c r="AT59" s="327">
        <v>0</v>
      </c>
    </row>
    <row r="60" spans="2:46" x14ac:dyDescent="0.2">
      <c r="B60" s="345"/>
      <c r="C60" s="346"/>
      <c r="D60" s="324"/>
      <c r="E60" s="323"/>
      <c r="F60" s="323"/>
      <c r="G60" s="323"/>
      <c r="H60" s="323"/>
      <c r="I60" s="323"/>
      <c r="J60" s="323"/>
      <c r="K60" s="323"/>
      <c r="L60" s="323"/>
      <c r="M60" s="328"/>
      <c r="N60" s="328"/>
      <c r="O60" s="328"/>
      <c r="P60" s="328"/>
      <c r="Q60" s="346"/>
      <c r="R60" s="326"/>
      <c r="S60" s="326"/>
      <c r="T60" s="326"/>
      <c r="U60" s="326"/>
      <c r="V60" s="326"/>
      <c r="W60" s="326"/>
      <c r="X60" s="326"/>
      <c r="Y60" s="326"/>
      <c r="Z60" s="326"/>
      <c r="AA60" s="326"/>
      <c r="AB60" s="326"/>
      <c r="AC60" s="326"/>
      <c r="AD60" s="326"/>
      <c r="AE60" s="322"/>
      <c r="AF60" s="322"/>
      <c r="AG60" s="327">
        <v>0</v>
      </c>
      <c r="AH60" s="327">
        <v>0</v>
      </c>
      <c r="AI60" s="327">
        <v>0</v>
      </c>
      <c r="AJ60" s="327">
        <v>0</v>
      </c>
      <c r="AK60" s="327">
        <v>0</v>
      </c>
      <c r="AL60" s="327">
        <v>0</v>
      </c>
      <c r="AM60" s="327">
        <v>0</v>
      </c>
      <c r="AN60" s="327">
        <v>0</v>
      </c>
      <c r="AO60" s="327">
        <v>0</v>
      </c>
      <c r="AP60" s="327">
        <v>0</v>
      </c>
      <c r="AQ60" s="327">
        <v>0</v>
      </c>
      <c r="AR60" s="327">
        <v>0</v>
      </c>
      <c r="AS60" s="327">
        <v>0</v>
      </c>
      <c r="AT60" s="327">
        <v>0</v>
      </c>
    </row>
    <row r="61" spans="2:46" x14ac:dyDescent="0.2">
      <c r="B61" s="345"/>
      <c r="C61" s="346"/>
      <c r="D61" s="324"/>
      <c r="E61" s="323"/>
      <c r="F61" s="323"/>
      <c r="G61" s="323"/>
      <c r="H61" s="323"/>
      <c r="I61" s="323"/>
      <c r="J61" s="323"/>
      <c r="K61" s="323"/>
      <c r="L61" s="323"/>
      <c r="M61" s="328"/>
      <c r="N61" s="328"/>
      <c r="O61" s="328"/>
      <c r="P61" s="328"/>
      <c r="Q61" s="346"/>
      <c r="R61" s="326"/>
      <c r="S61" s="326"/>
      <c r="T61" s="326"/>
      <c r="U61" s="326"/>
      <c r="V61" s="326"/>
      <c r="W61" s="326"/>
      <c r="X61" s="326"/>
      <c r="Y61" s="326"/>
      <c r="Z61" s="326"/>
      <c r="AA61" s="326"/>
      <c r="AB61" s="326"/>
      <c r="AC61" s="326"/>
      <c r="AD61" s="326"/>
      <c r="AE61" s="322"/>
      <c r="AF61" s="322"/>
      <c r="AG61" s="327">
        <v>0</v>
      </c>
      <c r="AH61" s="327">
        <v>0</v>
      </c>
      <c r="AI61" s="327">
        <v>0</v>
      </c>
      <c r="AJ61" s="327">
        <v>0</v>
      </c>
      <c r="AK61" s="327">
        <v>0</v>
      </c>
      <c r="AL61" s="327">
        <v>0</v>
      </c>
      <c r="AM61" s="327">
        <v>0</v>
      </c>
      <c r="AN61" s="327">
        <v>0</v>
      </c>
      <c r="AO61" s="327">
        <v>0</v>
      </c>
      <c r="AP61" s="327">
        <v>0</v>
      </c>
      <c r="AQ61" s="327">
        <v>0</v>
      </c>
      <c r="AR61" s="327">
        <v>0</v>
      </c>
      <c r="AS61" s="327">
        <v>0</v>
      </c>
      <c r="AT61" s="327">
        <v>0</v>
      </c>
    </row>
    <row r="62" spans="2:46" x14ac:dyDescent="0.2">
      <c r="B62" s="345"/>
      <c r="C62" s="346"/>
      <c r="D62" s="324"/>
      <c r="E62" s="323"/>
      <c r="F62" s="323"/>
      <c r="G62" s="323"/>
      <c r="H62" s="323"/>
      <c r="I62" s="323"/>
      <c r="J62" s="323"/>
      <c r="K62" s="323"/>
      <c r="L62" s="323"/>
      <c r="M62" s="328"/>
      <c r="N62" s="328"/>
      <c r="O62" s="328"/>
      <c r="P62" s="328"/>
      <c r="Q62" s="346"/>
      <c r="R62" s="326"/>
      <c r="S62" s="326"/>
      <c r="T62" s="326"/>
      <c r="U62" s="326"/>
      <c r="V62" s="326"/>
      <c r="W62" s="326"/>
      <c r="X62" s="326"/>
      <c r="Y62" s="326"/>
      <c r="Z62" s="326"/>
      <c r="AA62" s="326"/>
      <c r="AB62" s="326"/>
      <c r="AC62" s="326"/>
      <c r="AD62" s="326"/>
      <c r="AE62" s="322"/>
      <c r="AF62" s="322"/>
      <c r="AG62" s="327">
        <v>0</v>
      </c>
      <c r="AH62" s="327">
        <v>0</v>
      </c>
      <c r="AI62" s="327">
        <v>0</v>
      </c>
      <c r="AJ62" s="327">
        <v>0</v>
      </c>
      <c r="AK62" s="327">
        <v>0</v>
      </c>
      <c r="AL62" s="327">
        <v>0</v>
      </c>
      <c r="AM62" s="327">
        <v>0</v>
      </c>
      <c r="AN62" s="327">
        <v>0</v>
      </c>
      <c r="AO62" s="327">
        <v>0</v>
      </c>
      <c r="AP62" s="327">
        <v>0</v>
      </c>
      <c r="AQ62" s="327">
        <v>0</v>
      </c>
      <c r="AR62" s="327">
        <v>0</v>
      </c>
      <c r="AS62" s="327">
        <v>0</v>
      </c>
      <c r="AT62" s="327">
        <v>0</v>
      </c>
    </row>
    <row r="63" spans="2:46" x14ac:dyDescent="0.2">
      <c r="B63" s="345"/>
      <c r="C63" s="346"/>
      <c r="D63" s="324"/>
      <c r="E63" s="323"/>
      <c r="F63" s="323"/>
      <c r="G63" s="323"/>
      <c r="H63" s="323"/>
      <c r="I63" s="323"/>
      <c r="J63" s="323"/>
      <c r="K63" s="323"/>
      <c r="L63" s="323"/>
      <c r="M63" s="328"/>
      <c r="N63" s="328"/>
      <c r="O63" s="328"/>
      <c r="P63" s="328"/>
      <c r="Q63" s="346"/>
      <c r="R63" s="326"/>
      <c r="S63" s="326"/>
      <c r="T63" s="326"/>
      <c r="U63" s="326"/>
      <c r="V63" s="326"/>
      <c r="W63" s="326"/>
      <c r="X63" s="326"/>
      <c r="Y63" s="326"/>
      <c r="Z63" s="326"/>
      <c r="AA63" s="326"/>
      <c r="AB63" s="326"/>
      <c r="AC63" s="326"/>
      <c r="AD63" s="326"/>
      <c r="AE63" s="322"/>
      <c r="AF63" s="322"/>
      <c r="AG63" s="327">
        <v>0</v>
      </c>
      <c r="AH63" s="327">
        <v>0</v>
      </c>
      <c r="AI63" s="327">
        <v>0</v>
      </c>
      <c r="AJ63" s="327">
        <v>0</v>
      </c>
      <c r="AK63" s="327">
        <v>0</v>
      </c>
      <c r="AL63" s="327">
        <v>0</v>
      </c>
      <c r="AM63" s="327">
        <v>0</v>
      </c>
      <c r="AN63" s="327">
        <v>0</v>
      </c>
      <c r="AO63" s="327">
        <v>0</v>
      </c>
      <c r="AP63" s="327">
        <v>0</v>
      </c>
      <c r="AQ63" s="327">
        <v>0</v>
      </c>
      <c r="AR63" s="327">
        <v>0</v>
      </c>
      <c r="AS63" s="327">
        <v>0</v>
      </c>
      <c r="AT63" s="327">
        <v>0</v>
      </c>
    </row>
    <row r="64" spans="2:46" x14ac:dyDescent="0.2">
      <c r="B64" s="345"/>
      <c r="C64" s="346"/>
      <c r="D64" s="324"/>
      <c r="E64" s="323"/>
      <c r="F64" s="323"/>
      <c r="G64" s="323"/>
      <c r="H64" s="323"/>
      <c r="I64" s="323"/>
      <c r="J64" s="323"/>
      <c r="K64" s="323"/>
      <c r="L64" s="323"/>
      <c r="M64" s="328"/>
      <c r="N64" s="328"/>
      <c r="O64" s="328"/>
      <c r="P64" s="328"/>
      <c r="Q64" s="346"/>
      <c r="R64" s="326"/>
      <c r="S64" s="326"/>
      <c r="T64" s="326"/>
      <c r="U64" s="326"/>
      <c r="V64" s="326"/>
      <c r="W64" s="326"/>
      <c r="X64" s="326"/>
      <c r="Y64" s="326"/>
      <c r="Z64" s="326"/>
      <c r="AA64" s="326"/>
      <c r="AB64" s="326"/>
      <c r="AC64" s="326"/>
      <c r="AD64" s="326"/>
      <c r="AE64" s="322"/>
      <c r="AF64" s="322"/>
      <c r="AG64" s="327">
        <v>0</v>
      </c>
      <c r="AH64" s="327">
        <v>0</v>
      </c>
      <c r="AI64" s="327">
        <v>0</v>
      </c>
      <c r="AJ64" s="327">
        <v>0</v>
      </c>
      <c r="AK64" s="327">
        <v>0</v>
      </c>
      <c r="AL64" s="327">
        <v>0</v>
      </c>
      <c r="AM64" s="327">
        <v>0</v>
      </c>
      <c r="AN64" s="327">
        <v>0</v>
      </c>
      <c r="AO64" s="327">
        <v>0</v>
      </c>
      <c r="AP64" s="327">
        <v>0</v>
      </c>
      <c r="AQ64" s="327">
        <v>0</v>
      </c>
      <c r="AR64" s="327">
        <v>0</v>
      </c>
      <c r="AS64" s="327">
        <v>0</v>
      </c>
      <c r="AT64" s="327">
        <v>0</v>
      </c>
    </row>
    <row r="65" spans="2:46" x14ac:dyDescent="0.2">
      <c r="B65" s="345"/>
      <c r="C65" s="346"/>
      <c r="D65" s="324"/>
      <c r="E65" s="323"/>
      <c r="F65" s="323"/>
      <c r="G65" s="323"/>
      <c r="H65" s="323"/>
      <c r="I65" s="323"/>
      <c r="J65" s="323"/>
      <c r="K65" s="323"/>
      <c r="L65" s="323"/>
      <c r="M65" s="328"/>
      <c r="N65" s="328"/>
      <c r="O65" s="328"/>
      <c r="P65" s="328"/>
      <c r="Q65" s="346"/>
      <c r="R65" s="326"/>
      <c r="S65" s="326"/>
      <c r="T65" s="326"/>
      <c r="U65" s="326"/>
      <c r="V65" s="326"/>
      <c r="W65" s="326"/>
      <c r="X65" s="326"/>
      <c r="Y65" s="326"/>
      <c r="Z65" s="326"/>
      <c r="AA65" s="326"/>
      <c r="AB65" s="326"/>
      <c r="AC65" s="326"/>
      <c r="AD65" s="326"/>
      <c r="AE65" s="322"/>
      <c r="AF65" s="322"/>
      <c r="AG65" s="327">
        <v>0</v>
      </c>
      <c r="AH65" s="327">
        <v>0</v>
      </c>
      <c r="AI65" s="327">
        <v>0</v>
      </c>
      <c r="AJ65" s="327">
        <v>0</v>
      </c>
      <c r="AK65" s="327">
        <v>0</v>
      </c>
      <c r="AL65" s="327">
        <v>0</v>
      </c>
      <c r="AM65" s="327">
        <v>0</v>
      </c>
      <c r="AN65" s="327">
        <v>0</v>
      </c>
      <c r="AO65" s="327">
        <v>0</v>
      </c>
      <c r="AP65" s="327">
        <v>0</v>
      </c>
      <c r="AQ65" s="327">
        <v>0</v>
      </c>
      <c r="AR65" s="327">
        <v>0</v>
      </c>
      <c r="AS65" s="327">
        <v>0</v>
      </c>
      <c r="AT65" s="327">
        <v>0</v>
      </c>
    </row>
    <row r="66" spans="2:46" x14ac:dyDescent="0.2">
      <c r="B66" s="345"/>
      <c r="C66" s="346"/>
      <c r="D66" s="324"/>
      <c r="E66" s="323"/>
      <c r="F66" s="323"/>
      <c r="G66" s="323"/>
      <c r="H66" s="323"/>
      <c r="I66" s="323"/>
      <c r="J66" s="323"/>
      <c r="K66" s="323"/>
      <c r="L66" s="323"/>
      <c r="M66" s="328"/>
      <c r="N66" s="328"/>
      <c r="O66" s="328"/>
      <c r="P66" s="328"/>
      <c r="Q66" s="346"/>
      <c r="R66" s="326"/>
      <c r="S66" s="326"/>
      <c r="T66" s="326"/>
      <c r="U66" s="326"/>
      <c r="V66" s="326"/>
      <c r="W66" s="326"/>
      <c r="X66" s="326"/>
      <c r="Y66" s="326"/>
      <c r="Z66" s="326"/>
      <c r="AA66" s="326"/>
      <c r="AB66" s="326"/>
      <c r="AC66" s="326"/>
      <c r="AD66" s="326"/>
      <c r="AE66" s="322"/>
      <c r="AF66" s="322"/>
      <c r="AG66" s="327">
        <v>0</v>
      </c>
      <c r="AH66" s="327">
        <v>0</v>
      </c>
      <c r="AI66" s="327">
        <v>0</v>
      </c>
      <c r="AJ66" s="327">
        <v>0</v>
      </c>
      <c r="AK66" s="327">
        <v>0</v>
      </c>
      <c r="AL66" s="327">
        <v>0</v>
      </c>
      <c r="AM66" s="327">
        <v>0</v>
      </c>
      <c r="AN66" s="327">
        <v>0</v>
      </c>
      <c r="AO66" s="327">
        <v>0</v>
      </c>
      <c r="AP66" s="327">
        <v>0</v>
      </c>
      <c r="AQ66" s="327">
        <v>0</v>
      </c>
      <c r="AR66" s="327">
        <v>0</v>
      </c>
      <c r="AS66" s="327">
        <v>0</v>
      </c>
      <c r="AT66" s="327">
        <v>0</v>
      </c>
    </row>
    <row r="67" spans="2:46" x14ac:dyDescent="0.2">
      <c r="B67" s="345"/>
      <c r="C67" s="346"/>
      <c r="D67" s="324"/>
      <c r="E67" s="323"/>
      <c r="F67" s="323"/>
      <c r="G67" s="323"/>
      <c r="H67" s="323"/>
      <c r="I67" s="323"/>
      <c r="J67" s="323"/>
      <c r="K67" s="323"/>
      <c r="L67" s="323"/>
      <c r="M67" s="328"/>
      <c r="N67" s="328"/>
      <c r="O67" s="328"/>
      <c r="P67" s="328"/>
      <c r="Q67" s="346"/>
      <c r="R67" s="326"/>
      <c r="S67" s="326"/>
      <c r="T67" s="326"/>
      <c r="U67" s="326"/>
      <c r="V67" s="326"/>
      <c r="W67" s="326"/>
      <c r="X67" s="326"/>
      <c r="Y67" s="326"/>
      <c r="Z67" s="326"/>
      <c r="AA67" s="326"/>
      <c r="AB67" s="326"/>
      <c r="AC67" s="326"/>
      <c r="AD67" s="326"/>
      <c r="AE67" s="322"/>
      <c r="AF67" s="322"/>
      <c r="AG67" s="327">
        <v>0</v>
      </c>
      <c r="AH67" s="327">
        <v>0</v>
      </c>
      <c r="AI67" s="327">
        <v>0</v>
      </c>
      <c r="AJ67" s="327">
        <v>0</v>
      </c>
      <c r="AK67" s="327">
        <v>0</v>
      </c>
      <c r="AL67" s="327">
        <v>0</v>
      </c>
      <c r="AM67" s="327">
        <v>0</v>
      </c>
      <c r="AN67" s="327">
        <v>0</v>
      </c>
      <c r="AO67" s="327">
        <v>0</v>
      </c>
      <c r="AP67" s="327">
        <v>0</v>
      </c>
      <c r="AQ67" s="327">
        <v>0</v>
      </c>
      <c r="AR67" s="327">
        <v>0</v>
      </c>
      <c r="AS67" s="327">
        <v>0</v>
      </c>
      <c r="AT67" s="327">
        <v>0</v>
      </c>
    </row>
    <row r="68" spans="2:46" ht="13.5" thickBot="1" x14ac:dyDescent="0.25">
      <c r="B68" s="320"/>
      <c r="C68" s="322"/>
      <c r="Q68" s="322"/>
      <c r="R68" s="349">
        <v>317762.19071998046</v>
      </c>
      <c r="S68" s="349">
        <v>2887887819</v>
      </c>
      <c r="T68" s="349">
        <v>659574</v>
      </c>
      <c r="U68" s="349">
        <v>500805</v>
      </c>
      <c r="V68" s="349">
        <v>918781</v>
      </c>
      <c r="W68" s="349">
        <v>1244810139</v>
      </c>
      <c r="X68" s="349">
        <v>744738</v>
      </c>
      <c r="Y68" s="349">
        <v>0</v>
      </c>
      <c r="Z68" s="349">
        <v>0</v>
      </c>
      <c r="AA68" s="349">
        <v>812248</v>
      </c>
      <c r="AB68" s="349">
        <v>0</v>
      </c>
      <c r="AC68" s="349">
        <v>0</v>
      </c>
      <c r="AD68" s="349">
        <v>0</v>
      </c>
      <c r="AE68" s="333"/>
      <c r="AF68" s="333"/>
      <c r="AG68" s="349">
        <v>0</v>
      </c>
      <c r="AH68" s="349">
        <v>9616701.7769699991</v>
      </c>
      <c r="AI68" s="349">
        <v>679.36121999999989</v>
      </c>
      <c r="AJ68" s="349">
        <v>1252.0125</v>
      </c>
      <c r="AK68" s="349">
        <v>946.34442999999987</v>
      </c>
      <c r="AL68" s="349">
        <v>4056399.0801099995</v>
      </c>
      <c r="AM68" s="349">
        <v>744.73800000000006</v>
      </c>
      <c r="AN68" s="349">
        <v>0</v>
      </c>
      <c r="AO68" s="349">
        <v>0</v>
      </c>
      <c r="AP68" s="349">
        <v>0</v>
      </c>
      <c r="AQ68" s="349">
        <v>0</v>
      </c>
      <c r="AR68" s="349">
        <v>0</v>
      </c>
      <c r="AS68" s="349">
        <v>0</v>
      </c>
      <c r="AT68" s="349">
        <v>13676723.313229999</v>
      </c>
    </row>
    <row r="69" spans="2:46" ht="13.5" thickTop="1" x14ac:dyDescent="0.2">
      <c r="B69" s="320"/>
    </row>
    <row r="70" spans="2:46" x14ac:dyDescent="0.2">
      <c r="B70" s="320"/>
    </row>
    <row r="71" spans="2:46" x14ac:dyDescent="0.2">
      <c r="B71" s="320"/>
    </row>
    <row r="72" spans="2:46" x14ac:dyDescent="0.2">
      <c r="B72" s="320"/>
    </row>
    <row r="73" spans="2:46" x14ac:dyDescent="0.2">
      <c r="B73" s="320"/>
    </row>
    <row r="74" spans="2:46" x14ac:dyDescent="0.2">
      <c r="B74" s="320"/>
    </row>
    <row r="75" spans="2:46" x14ac:dyDescent="0.2">
      <c r="B75" s="320"/>
    </row>
    <row r="76" spans="2:46" x14ac:dyDescent="0.2">
      <c r="B76" s="320"/>
    </row>
    <row r="77" spans="2:46" x14ac:dyDescent="0.2">
      <c r="B77" s="320"/>
    </row>
    <row r="78" spans="2:46" x14ac:dyDescent="0.2">
      <c r="B78" s="320"/>
    </row>
    <row r="79" spans="2:46" x14ac:dyDescent="0.2">
      <c r="B79" s="320"/>
    </row>
    <row r="80" spans="2:46" x14ac:dyDescent="0.2">
      <c r="B80" s="320"/>
    </row>
    <row r="81" spans="2:2" x14ac:dyDescent="0.2">
      <c r="B81" s="320"/>
    </row>
    <row r="82" spans="2:2" x14ac:dyDescent="0.2">
      <c r="B82" s="320"/>
    </row>
    <row r="83" spans="2:2" x14ac:dyDescent="0.2">
      <c r="B83" s="320"/>
    </row>
    <row r="84" spans="2:2" x14ac:dyDescent="0.2">
      <c r="B84" s="320"/>
    </row>
    <row r="85" spans="2:2" x14ac:dyDescent="0.2">
      <c r="B85" s="320"/>
    </row>
    <row r="86" spans="2:2" x14ac:dyDescent="0.2">
      <c r="B86" s="320"/>
    </row>
    <row r="87" spans="2:2" x14ac:dyDescent="0.2">
      <c r="B87" s="320"/>
    </row>
    <row r="88" spans="2:2" x14ac:dyDescent="0.2">
      <c r="B88" s="320"/>
    </row>
    <row r="89" spans="2:2" x14ac:dyDescent="0.2">
      <c r="B89" s="320"/>
    </row>
    <row r="90" spans="2:2" x14ac:dyDescent="0.2">
      <c r="B90" s="320"/>
    </row>
    <row r="91" spans="2:2" x14ac:dyDescent="0.2">
      <c r="B91" s="320"/>
    </row>
    <row r="92" spans="2:2" x14ac:dyDescent="0.2">
      <c r="B92" s="320"/>
    </row>
    <row r="93" spans="2:2" x14ac:dyDescent="0.2">
      <c r="B93" s="320"/>
    </row>
    <row r="94" spans="2:2" x14ac:dyDescent="0.2">
      <c r="B94" s="320"/>
    </row>
    <row r="95" spans="2:2" x14ac:dyDescent="0.2">
      <c r="B95" s="320"/>
    </row>
    <row r="96" spans="2:2" x14ac:dyDescent="0.2">
      <c r="B96" s="320"/>
    </row>
    <row r="97" spans="2:2" x14ac:dyDescent="0.2">
      <c r="B97" s="320"/>
    </row>
    <row r="98" spans="2:2" x14ac:dyDescent="0.2">
      <c r="B98" s="320"/>
    </row>
    <row r="99" spans="2:2" x14ac:dyDescent="0.2">
      <c r="B99" s="320"/>
    </row>
    <row r="100" spans="2:2" x14ac:dyDescent="0.2">
      <c r="B100" s="320"/>
    </row>
    <row r="101" spans="2:2" x14ac:dyDescent="0.2">
      <c r="B101" s="320"/>
    </row>
    <row r="102" spans="2:2" x14ac:dyDescent="0.2">
      <c r="B102" s="320"/>
    </row>
    <row r="103" spans="2:2" x14ac:dyDescent="0.2">
      <c r="B103" s="320"/>
    </row>
    <row r="104" spans="2:2" x14ac:dyDescent="0.2">
      <c r="B104" s="320"/>
    </row>
    <row r="105" spans="2:2" x14ac:dyDescent="0.2">
      <c r="B105" s="320"/>
    </row>
    <row r="106" spans="2:2" x14ac:dyDescent="0.2">
      <c r="B106" s="320"/>
    </row>
    <row r="107" spans="2:2" x14ac:dyDescent="0.2">
      <c r="B107" s="320"/>
    </row>
  </sheetData>
  <mergeCells count="1">
    <mergeCell ref="B5:H5"/>
  </mergeCells>
  <printOptions horizontalCentered="1"/>
  <pageMargins left="0.75" right="0.75" top="1" bottom="1" header="0.5" footer="0.5"/>
  <pageSetup paperSize="9" scale="24" orientation="landscape" r:id="rId1"/>
  <headerFooter alignWithMargins="0">
    <oddFooter>&amp;L&amp;D&amp;C&amp;A&amp;RPage &amp;P of &amp;N</oddFooter>
  </headerFooter>
  <colBreaks count="2" manualBreakCount="2">
    <brk id="17" max="1048575" man="1"/>
    <brk id="31"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O179"/>
  <sheetViews>
    <sheetView showGridLines="0" view="pageBreakPreview" zoomScaleNormal="100" zoomScaleSheetLayoutView="100" workbookViewId="0">
      <selection activeCell="B9" sqref="B9:D9"/>
    </sheetView>
  </sheetViews>
  <sheetFormatPr defaultColWidth="9.140625" defaultRowHeight="12.75" x14ac:dyDescent="0.2"/>
  <cols>
    <col min="1" max="1" width="13.85546875" style="318" customWidth="1"/>
    <col min="2" max="2" width="35.140625" style="367" bestFit="1" customWidth="1"/>
    <col min="3" max="3" width="12.140625" style="367" customWidth="1"/>
    <col min="4" max="4" width="16" style="367" customWidth="1"/>
    <col min="5" max="5" width="10.140625" style="367" customWidth="1"/>
    <col min="6" max="6" width="13.7109375" style="367" customWidth="1"/>
    <col min="7" max="13" width="10.5703125" style="318" customWidth="1"/>
    <col min="14" max="14" width="10.5703125" style="367" customWidth="1"/>
    <col min="15" max="16384" width="9.140625" style="367"/>
  </cols>
  <sheetData>
    <row r="1" spans="1:41" s="318" customFormat="1" ht="20.25" x14ac:dyDescent="0.3">
      <c r="A1" s="307"/>
      <c r="B1" s="302" t="s">
        <v>474</v>
      </c>
    </row>
    <row r="2" spans="1:41" s="318" customFormat="1" ht="20.25" x14ac:dyDescent="0.3">
      <c r="A2" s="307"/>
      <c r="B2" s="302" t="s">
        <v>485</v>
      </c>
    </row>
    <row r="3" spans="1:41" s="318" customFormat="1" ht="20.25" x14ac:dyDescent="0.3">
      <c r="A3" s="307"/>
      <c r="B3" s="304">
        <f>Cover!E26</f>
        <v>2014</v>
      </c>
    </row>
    <row r="4" spans="1:41" s="318" customFormat="1" ht="14.25" x14ac:dyDescent="0.2">
      <c r="A4" s="307"/>
      <c r="B4" s="352"/>
    </row>
    <row r="5" spans="1:41" ht="57" customHeight="1" x14ac:dyDescent="0.2">
      <c r="B5" s="786" t="s">
        <v>728</v>
      </c>
      <c r="C5" s="787"/>
      <c r="D5" s="787"/>
      <c r="E5" s="787"/>
      <c r="F5" s="78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row>
    <row r="6" spans="1:41" ht="14.25" x14ac:dyDescent="0.2">
      <c r="B6" s="352"/>
      <c r="C6" s="318"/>
      <c r="D6" s="318"/>
      <c r="E6" s="318"/>
      <c r="F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row>
    <row r="7" spans="1:41" x14ac:dyDescent="0.2">
      <c r="B7" s="860" t="s">
        <v>420</v>
      </c>
      <c r="C7" s="861"/>
      <c r="D7" s="861"/>
      <c r="E7" s="364"/>
      <c r="F7" s="358" t="s">
        <v>400</v>
      </c>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row>
    <row r="8" spans="1:41" x14ac:dyDescent="0.2">
      <c r="B8" s="865" t="s">
        <v>421</v>
      </c>
      <c r="C8" s="865"/>
      <c r="D8" s="865"/>
      <c r="E8" s="364"/>
      <c r="F8" s="495">
        <v>6366978.0199999986</v>
      </c>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row>
    <row r="9" spans="1:41" x14ac:dyDescent="0.2">
      <c r="B9" s="865" t="s">
        <v>486</v>
      </c>
      <c r="C9" s="865"/>
      <c r="D9" s="865"/>
      <c r="E9" s="364"/>
      <c r="F9" s="495">
        <v>2894414.95</v>
      </c>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row>
    <row r="10" spans="1:41" x14ac:dyDescent="0.2">
      <c r="B10" s="856" t="s">
        <v>490</v>
      </c>
      <c r="C10" s="856"/>
      <c r="D10" s="856"/>
      <c r="E10" s="381"/>
      <c r="F10" s="495"/>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row>
    <row r="11" spans="1:41" x14ac:dyDescent="0.2">
      <c r="B11" s="864"/>
      <c r="C11" s="861"/>
      <c r="D11" s="861"/>
      <c r="E11" s="369" t="s">
        <v>99</v>
      </c>
      <c r="F11" s="405">
        <f>SUM(F8:F10)</f>
        <v>9261392.9699999988</v>
      </c>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row>
    <row r="12" spans="1:41" x14ac:dyDescent="0.2">
      <c r="B12" s="357"/>
      <c r="C12" s="357"/>
      <c r="D12" s="357"/>
      <c r="E12" s="357"/>
      <c r="F12" s="357"/>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row>
    <row r="13" spans="1:41" x14ac:dyDescent="0.2">
      <c r="B13" s="370" t="s">
        <v>412</v>
      </c>
      <c r="C13" s="371"/>
      <c r="D13" s="371"/>
      <c r="E13" s="372"/>
      <c r="F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row>
    <row r="14" spans="1:41" x14ac:dyDescent="0.2">
      <c r="B14" s="373" t="s">
        <v>421</v>
      </c>
      <c r="C14" s="374" t="s">
        <v>422</v>
      </c>
      <c r="D14" s="374"/>
      <c r="E14" s="375"/>
      <c r="F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row>
    <row r="15" spans="1:41" x14ac:dyDescent="0.2">
      <c r="B15" s="376" t="s">
        <v>486</v>
      </c>
      <c r="C15" s="377" t="s">
        <v>491</v>
      </c>
      <c r="D15" s="377"/>
      <c r="E15" s="378"/>
      <c r="F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row>
    <row r="16" spans="1:41" x14ac:dyDescent="0.2">
      <c r="B16" s="318"/>
      <c r="C16" s="318"/>
      <c r="D16" s="318"/>
      <c r="E16" s="318"/>
      <c r="F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row>
    <row r="17" spans="2:41" x14ac:dyDescent="0.2">
      <c r="B17" s="318"/>
      <c r="C17" s="318"/>
      <c r="D17" s="318"/>
      <c r="E17" s="318"/>
      <c r="F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row>
    <row r="18" spans="2:41" x14ac:dyDescent="0.2">
      <c r="B18" s="318"/>
      <c r="C18" s="318"/>
      <c r="D18" s="318"/>
      <c r="E18" s="318"/>
      <c r="F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row>
    <row r="19" spans="2:41" x14ac:dyDescent="0.2">
      <c r="B19" s="318"/>
      <c r="C19" s="318"/>
      <c r="D19" s="318"/>
      <c r="E19" s="318"/>
      <c r="F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row>
    <row r="20" spans="2:41" x14ac:dyDescent="0.2">
      <c r="B20" s="318"/>
      <c r="C20" s="318"/>
      <c r="D20" s="318"/>
      <c r="E20" s="318"/>
      <c r="F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row>
    <row r="21" spans="2:41" x14ac:dyDescent="0.2">
      <c r="B21" s="318"/>
      <c r="C21" s="318"/>
      <c r="D21" s="318"/>
      <c r="E21" s="318"/>
      <c r="F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row>
    <row r="22" spans="2:41" x14ac:dyDescent="0.2">
      <c r="B22" s="318"/>
      <c r="C22" s="318"/>
      <c r="D22" s="318"/>
      <c r="E22" s="318"/>
      <c r="F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row>
    <row r="23" spans="2:41" x14ac:dyDescent="0.2">
      <c r="B23" s="318"/>
      <c r="C23" s="318"/>
      <c r="D23" s="318"/>
      <c r="E23" s="318"/>
      <c r="F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row>
    <row r="24" spans="2:41" x14ac:dyDescent="0.2">
      <c r="B24" s="318"/>
      <c r="C24" s="318"/>
      <c r="D24" s="318"/>
      <c r="E24" s="318"/>
      <c r="F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row>
    <row r="25" spans="2:41" x14ac:dyDescent="0.2">
      <c r="B25" s="318"/>
      <c r="C25" s="318"/>
      <c r="D25" s="318"/>
      <c r="E25" s="318"/>
      <c r="F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row>
    <row r="26" spans="2:41" x14ac:dyDescent="0.2">
      <c r="B26" s="318"/>
      <c r="C26" s="318"/>
      <c r="D26" s="318"/>
      <c r="E26" s="318"/>
      <c r="F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row>
    <row r="27" spans="2:41" x14ac:dyDescent="0.2">
      <c r="B27" s="318"/>
      <c r="C27" s="318"/>
      <c r="D27" s="318"/>
      <c r="E27" s="318"/>
      <c r="F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row>
    <row r="28" spans="2:41" x14ac:dyDescent="0.2">
      <c r="B28" s="318"/>
      <c r="C28" s="318"/>
      <c r="D28" s="318"/>
      <c r="E28" s="318"/>
      <c r="F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row>
    <row r="29" spans="2:41" x14ac:dyDescent="0.2">
      <c r="B29" s="318"/>
      <c r="C29" s="318"/>
      <c r="D29" s="318"/>
      <c r="E29" s="318"/>
      <c r="F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row>
    <row r="30" spans="2:41" x14ac:dyDescent="0.2">
      <c r="B30" s="318"/>
      <c r="C30" s="318"/>
      <c r="D30" s="318"/>
      <c r="E30" s="318"/>
      <c r="F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row>
    <row r="31" spans="2:41" x14ac:dyDescent="0.2">
      <c r="B31" s="318"/>
      <c r="C31" s="318"/>
      <c r="D31" s="318"/>
      <c r="E31" s="318"/>
      <c r="F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row>
    <row r="32" spans="2:41" x14ac:dyDescent="0.2">
      <c r="B32" s="318"/>
      <c r="C32" s="318"/>
      <c r="D32" s="318"/>
      <c r="E32" s="318"/>
      <c r="F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row>
    <row r="33" spans="1:41" x14ac:dyDescent="0.2">
      <c r="B33" s="318"/>
      <c r="C33" s="318"/>
      <c r="D33" s="318"/>
      <c r="E33" s="318"/>
      <c r="F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row>
    <row r="34" spans="1:41" x14ac:dyDescent="0.2">
      <c r="B34" s="318"/>
      <c r="C34" s="318"/>
      <c r="D34" s="318"/>
      <c r="E34" s="318"/>
      <c r="F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row>
    <row r="35" spans="1:41" x14ac:dyDescent="0.2">
      <c r="B35" s="318"/>
      <c r="C35" s="318"/>
      <c r="D35" s="318"/>
      <c r="E35" s="318"/>
      <c r="F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row>
    <row r="36" spans="1:41" x14ac:dyDescent="0.2">
      <c r="B36" s="318"/>
      <c r="C36" s="318"/>
      <c r="D36" s="318"/>
      <c r="E36" s="318"/>
      <c r="F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row>
    <row r="37" spans="1:41" x14ac:dyDescent="0.2">
      <c r="B37" s="318"/>
      <c r="C37" s="318"/>
      <c r="D37" s="318"/>
      <c r="E37" s="318"/>
      <c r="F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row>
    <row r="38" spans="1:41" x14ac:dyDescent="0.2">
      <c r="B38" s="318"/>
      <c r="C38" s="318"/>
      <c r="D38" s="318"/>
      <c r="E38" s="318"/>
      <c r="F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row>
    <row r="39" spans="1:41" x14ac:dyDescent="0.2">
      <c r="B39" s="318"/>
      <c r="C39" s="318"/>
      <c r="D39" s="318"/>
      <c r="E39" s="318"/>
      <c r="F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row>
    <row r="40" spans="1:41" x14ac:dyDescent="0.2">
      <c r="B40" s="318"/>
      <c r="C40" s="318"/>
      <c r="D40" s="318"/>
      <c r="E40" s="318"/>
      <c r="F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row>
    <row r="41" spans="1:41" x14ac:dyDescent="0.2">
      <c r="B41" s="318"/>
      <c r="C41" s="318"/>
      <c r="D41" s="318"/>
      <c r="E41" s="318"/>
      <c r="F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row>
    <row r="42" spans="1:41" x14ac:dyDescent="0.2">
      <c r="B42" s="318"/>
      <c r="C42" s="318"/>
      <c r="D42" s="318"/>
      <c r="E42" s="318"/>
      <c r="F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row>
    <row r="43" spans="1:41" x14ac:dyDescent="0.2">
      <c r="B43" s="318"/>
      <c r="C43" s="318"/>
      <c r="D43" s="318"/>
      <c r="E43" s="318"/>
      <c r="F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row>
    <row r="44" spans="1:41" x14ac:dyDescent="0.2">
      <c r="B44" s="318"/>
      <c r="C44" s="318"/>
      <c r="D44" s="318"/>
      <c r="E44" s="318"/>
      <c r="F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row>
    <row r="45" spans="1:41" x14ac:dyDescent="0.2">
      <c r="B45" s="318"/>
      <c r="C45" s="318"/>
      <c r="D45" s="318"/>
      <c r="E45" s="318"/>
      <c r="F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row>
    <row r="46" spans="1:41" x14ac:dyDescent="0.2">
      <c r="B46" s="318"/>
      <c r="C46" s="318"/>
      <c r="D46" s="318"/>
      <c r="E46" s="318"/>
      <c r="F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row>
    <row r="47" spans="1:41" x14ac:dyDescent="0.2">
      <c r="B47" s="318"/>
      <c r="C47" s="318"/>
      <c r="D47" s="318"/>
      <c r="E47" s="318"/>
      <c r="F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row>
    <row r="48" spans="1:41" s="368" customFormat="1" x14ac:dyDescent="0.2">
      <c r="A48" s="318"/>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row>
    <row r="49" spans="1:41" s="368" customFormat="1" x14ac:dyDescent="0.2">
      <c r="A49" s="318"/>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row>
    <row r="50" spans="1:41" s="368" customFormat="1" x14ac:dyDescent="0.2">
      <c r="A50" s="318"/>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row>
    <row r="51" spans="1:41" x14ac:dyDescent="0.2">
      <c r="B51" s="318"/>
      <c r="C51" s="318"/>
      <c r="D51" s="318"/>
      <c r="E51" s="318"/>
      <c r="F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row>
    <row r="52" spans="1:41" x14ac:dyDescent="0.2">
      <c r="B52" s="318"/>
      <c r="C52" s="318"/>
      <c r="D52" s="318"/>
      <c r="E52" s="318"/>
      <c r="F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row>
    <row r="53" spans="1:41" x14ac:dyDescent="0.2">
      <c r="B53" s="318"/>
      <c r="C53" s="318"/>
      <c r="D53" s="318"/>
      <c r="E53" s="318"/>
      <c r="F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row>
    <row r="54" spans="1:41" x14ac:dyDescent="0.2">
      <c r="B54" s="318"/>
      <c r="C54" s="318"/>
      <c r="D54" s="318"/>
      <c r="E54" s="318"/>
      <c r="F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row>
    <row r="55" spans="1:41" x14ac:dyDescent="0.2">
      <c r="B55" s="318"/>
      <c r="C55" s="318"/>
      <c r="D55" s="318"/>
      <c r="E55" s="318"/>
      <c r="F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row>
    <row r="56" spans="1:41" x14ac:dyDescent="0.2">
      <c r="B56" s="318"/>
      <c r="C56" s="318"/>
      <c r="D56" s="318"/>
      <c r="E56" s="318"/>
      <c r="F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row>
    <row r="57" spans="1:41" x14ac:dyDescent="0.2">
      <c r="B57" s="318"/>
      <c r="C57" s="318"/>
      <c r="D57" s="318"/>
      <c r="E57" s="318"/>
      <c r="F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row>
    <row r="58" spans="1:41" x14ac:dyDescent="0.2">
      <c r="B58" s="318"/>
      <c r="C58" s="318"/>
      <c r="D58" s="318"/>
      <c r="E58" s="318"/>
      <c r="F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row>
    <row r="59" spans="1:41" x14ac:dyDescent="0.2">
      <c r="B59" s="318"/>
      <c r="C59" s="318"/>
      <c r="D59" s="318"/>
      <c r="E59" s="318"/>
      <c r="F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row>
    <row r="60" spans="1:41" x14ac:dyDescent="0.2">
      <c r="B60" s="318"/>
      <c r="C60" s="318"/>
      <c r="D60" s="318"/>
      <c r="E60" s="318"/>
      <c r="F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row>
    <row r="61" spans="1:41" x14ac:dyDescent="0.2">
      <c r="B61" s="318"/>
      <c r="C61" s="318"/>
      <c r="D61" s="318"/>
      <c r="E61" s="318"/>
      <c r="F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row>
    <row r="62" spans="1:41" x14ac:dyDescent="0.2">
      <c r="B62" s="318"/>
      <c r="C62" s="318"/>
      <c r="D62" s="318"/>
      <c r="E62" s="318"/>
      <c r="F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c r="AN62" s="318"/>
      <c r="AO62" s="318"/>
    </row>
    <row r="63" spans="1:41" x14ac:dyDescent="0.2">
      <c r="B63" s="318"/>
      <c r="C63" s="318"/>
      <c r="D63" s="318"/>
      <c r="E63" s="318"/>
      <c r="F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row>
    <row r="64" spans="1:41" x14ac:dyDescent="0.2">
      <c r="B64" s="318"/>
      <c r="C64" s="318"/>
      <c r="D64" s="318"/>
      <c r="E64" s="318"/>
      <c r="F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row>
    <row r="65" spans="2:41" x14ac:dyDescent="0.2">
      <c r="B65" s="318"/>
      <c r="C65" s="318"/>
      <c r="D65" s="318"/>
      <c r="E65" s="318"/>
      <c r="F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row>
    <row r="66" spans="2:41" x14ac:dyDescent="0.2">
      <c r="B66" s="318"/>
      <c r="C66" s="318"/>
      <c r="D66" s="318"/>
      <c r="E66" s="318"/>
      <c r="F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row>
    <row r="67" spans="2:41" x14ac:dyDescent="0.2">
      <c r="B67" s="318"/>
      <c r="C67" s="318"/>
      <c r="D67" s="318"/>
      <c r="E67" s="318"/>
      <c r="F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row>
    <row r="68" spans="2:41" x14ac:dyDescent="0.2">
      <c r="B68" s="318"/>
      <c r="C68" s="318"/>
      <c r="D68" s="318"/>
      <c r="E68" s="318"/>
      <c r="F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row>
    <row r="69" spans="2:41" x14ac:dyDescent="0.2">
      <c r="B69" s="318"/>
      <c r="C69" s="318"/>
      <c r="D69" s="318"/>
      <c r="E69" s="318"/>
      <c r="F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row>
    <row r="70" spans="2:41" x14ac:dyDescent="0.2">
      <c r="B70" s="318"/>
      <c r="C70" s="318"/>
      <c r="D70" s="318"/>
      <c r="E70" s="318"/>
      <c r="F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row>
    <row r="71" spans="2:41" x14ac:dyDescent="0.2">
      <c r="B71" s="318"/>
      <c r="C71" s="318"/>
      <c r="D71" s="318"/>
      <c r="E71" s="318"/>
      <c r="F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row>
    <row r="72" spans="2:41" x14ac:dyDescent="0.2">
      <c r="B72" s="318"/>
      <c r="C72" s="318"/>
      <c r="D72" s="318"/>
      <c r="E72" s="318"/>
      <c r="F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row>
    <row r="73" spans="2:41" x14ac:dyDescent="0.2">
      <c r="B73" s="318"/>
      <c r="C73" s="318"/>
      <c r="D73" s="318"/>
      <c r="E73" s="318"/>
      <c r="F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row>
    <row r="74" spans="2:41" x14ac:dyDescent="0.2">
      <c r="B74" s="318"/>
      <c r="C74" s="318"/>
      <c r="D74" s="318"/>
      <c r="E74" s="318"/>
      <c r="F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row>
    <row r="75" spans="2:41" x14ac:dyDescent="0.2">
      <c r="B75" s="318"/>
      <c r="C75" s="318"/>
      <c r="D75" s="318"/>
      <c r="E75" s="318"/>
      <c r="F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row>
    <row r="76" spans="2:41" x14ac:dyDescent="0.2">
      <c r="B76" s="318"/>
      <c r="C76" s="318"/>
      <c r="D76" s="318"/>
      <c r="E76" s="318"/>
      <c r="F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row>
    <row r="77" spans="2:41" x14ac:dyDescent="0.2">
      <c r="B77" s="318"/>
      <c r="C77" s="318"/>
      <c r="D77" s="318"/>
      <c r="E77" s="318"/>
      <c r="F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row>
    <row r="78" spans="2:41" x14ac:dyDescent="0.2">
      <c r="B78" s="318"/>
      <c r="C78" s="318"/>
      <c r="D78" s="318"/>
      <c r="E78" s="318"/>
      <c r="F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row>
    <row r="79" spans="2:41" x14ac:dyDescent="0.2">
      <c r="B79" s="318"/>
      <c r="C79" s="318"/>
      <c r="D79" s="318"/>
      <c r="E79" s="318"/>
      <c r="F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row>
    <row r="80" spans="2:41" x14ac:dyDescent="0.2">
      <c r="B80" s="318"/>
      <c r="C80" s="318"/>
      <c r="D80" s="318"/>
      <c r="E80" s="318"/>
      <c r="F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row>
    <row r="81" spans="2:41" x14ac:dyDescent="0.2">
      <c r="B81" s="318"/>
      <c r="C81" s="318"/>
      <c r="D81" s="318"/>
      <c r="E81" s="318"/>
      <c r="F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row>
    <row r="82" spans="2:41" x14ac:dyDescent="0.2">
      <c r="B82" s="318"/>
      <c r="C82" s="318"/>
      <c r="D82" s="318"/>
      <c r="E82" s="318"/>
      <c r="F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row>
    <row r="83" spans="2:41" x14ac:dyDescent="0.2">
      <c r="B83" s="318"/>
      <c r="C83" s="318"/>
      <c r="D83" s="318"/>
      <c r="E83" s="318"/>
      <c r="F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row>
    <row r="84" spans="2:41" x14ac:dyDescent="0.2">
      <c r="B84" s="318"/>
      <c r="C84" s="318"/>
      <c r="D84" s="318"/>
      <c r="E84" s="318"/>
      <c r="F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row>
    <row r="85" spans="2:41" x14ac:dyDescent="0.2">
      <c r="B85" s="318"/>
      <c r="C85" s="318"/>
      <c r="D85" s="318"/>
      <c r="E85" s="318"/>
      <c r="F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row>
    <row r="86" spans="2:41" x14ac:dyDescent="0.2">
      <c r="B86" s="318"/>
      <c r="C86" s="318"/>
      <c r="D86" s="318"/>
      <c r="E86" s="318"/>
      <c r="F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row>
    <row r="87" spans="2:41" x14ac:dyDescent="0.2">
      <c r="B87" s="318"/>
      <c r="C87" s="318"/>
      <c r="D87" s="318"/>
      <c r="E87" s="318"/>
      <c r="F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318"/>
    </row>
    <row r="88" spans="2:41" x14ac:dyDescent="0.2">
      <c r="B88" s="318"/>
      <c r="C88" s="318"/>
      <c r="D88" s="318"/>
      <c r="E88" s="318"/>
      <c r="F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row>
    <row r="89" spans="2:41" x14ac:dyDescent="0.2">
      <c r="B89" s="318"/>
      <c r="C89" s="318"/>
      <c r="D89" s="318"/>
      <c r="E89" s="318"/>
      <c r="F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row>
    <row r="90" spans="2:41" x14ac:dyDescent="0.2">
      <c r="B90" s="318"/>
      <c r="C90" s="318"/>
      <c r="D90" s="318"/>
      <c r="E90" s="318"/>
      <c r="F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row>
    <row r="91" spans="2:41" x14ac:dyDescent="0.2">
      <c r="B91" s="318"/>
      <c r="C91" s="318"/>
      <c r="D91" s="318"/>
      <c r="E91" s="318"/>
      <c r="F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318"/>
    </row>
    <row r="92" spans="2:41" x14ac:dyDescent="0.2">
      <c r="B92" s="318"/>
      <c r="C92" s="318"/>
      <c r="D92" s="318"/>
      <c r="E92" s="318"/>
      <c r="F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318"/>
    </row>
    <row r="93" spans="2:41" x14ac:dyDescent="0.2">
      <c r="B93" s="318"/>
      <c r="C93" s="318"/>
      <c r="D93" s="318"/>
      <c r="E93" s="318"/>
      <c r="F93" s="318"/>
      <c r="N93" s="318"/>
      <c r="O93" s="318"/>
      <c r="P93" s="318"/>
      <c r="Q93" s="318"/>
      <c r="R93" s="318"/>
      <c r="S93" s="318"/>
      <c r="T93" s="318"/>
      <c r="U93" s="318"/>
      <c r="V93" s="318"/>
      <c r="W93" s="318"/>
      <c r="X93" s="318"/>
      <c r="Y93" s="318"/>
      <c r="Z93" s="318"/>
      <c r="AA93" s="318"/>
      <c r="AB93" s="318"/>
      <c r="AC93" s="318"/>
      <c r="AD93" s="318"/>
      <c r="AE93" s="318"/>
      <c r="AF93" s="318"/>
      <c r="AG93" s="318"/>
      <c r="AH93" s="318"/>
      <c r="AI93" s="318"/>
      <c r="AJ93" s="318"/>
      <c r="AK93" s="318"/>
      <c r="AL93" s="318"/>
      <c r="AM93" s="318"/>
      <c r="AN93" s="318"/>
      <c r="AO93" s="318"/>
    </row>
    <row r="94" spans="2:41" x14ac:dyDescent="0.2">
      <c r="B94" s="318"/>
      <c r="C94" s="318"/>
      <c r="D94" s="318"/>
      <c r="E94" s="318"/>
      <c r="F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row>
    <row r="95" spans="2:41" x14ac:dyDescent="0.2">
      <c r="B95" s="318"/>
      <c r="C95" s="318"/>
      <c r="D95" s="318"/>
      <c r="E95" s="318"/>
      <c r="F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318"/>
    </row>
    <row r="96" spans="2:41" x14ac:dyDescent="0.2">
      <c r="B96" s="318"/>
      <c r="C96" s="318"/>
      <c r="D96" s="318"/>
      <c r="E96" s="318"/>
      <c r="F96" s="318"/>
    </row>
    <row r="97" spans="2:6" x14ac:dyDescent="0.2">
      <c r="B97" s="318"/>
      <c r="C97" s="318"/>
      <c r="D97" s="318"/>
      <c r="E97" s="318"/>
      <c r="F97" s="318"/>
    </row>
    <row r="98" spans="2:6" x14ac:dyDescent="0.2">
      <c r="B98" s="318"/>
      <c r="C98" s="318"/>
      <c r="D98" s="318"/>
      <c r="E98" s="318"/>
      <c r="F98" s="318"/>
    </row>
    <row r="99" spans="2:6" x14ac:dyDescent="0.2">
      <c r="B99" s="318"/>
      <c r="C99" s="318"/>
      <c r="D99" s="318"/>
      <c r="E99" s="318"/>
      <c r="F99" s="318"/>
    </row>
    <row r="100" spans="2:6" x14ac:dyDescent="0.2">
      <c r="B100" s="318"/>
      <c r="C100" s="318"/>
      <c r="D100" s="318"/>
      <c r="E100" s="318"/>
      <c r="F100" s="318"/>
    </row>
    <row r="101" spans="2:6" x14ac:dyDescent="0.2">
      <c r="B101" s="318"/>
      <c r="C101" s="318"/>
      <c r="D101" s="318"/>
      <c r="E101" s="318"/>
      <c r="F101" s="318"/>
    </row>
    <row r="102" spans="2:6" x14ac:dyDescent="0.2">
      <c r="B102" s="318"/>
      <c r="C102" s="318"/>
      <c r="D102" s="318"/>
      <c r="E102" s="318"/>
      <c r="F102" s="318"/>
    </row>
    <row r="103" spans="2:6" x14ac:dyDescent="0.2">
      <c r="B103" s="318"/>
      <c r="C103" s="318"/>
      <c r="D103" s="318"/>
      <c r="E103" s="318"/>
      <c r="F103" s="318"/>
    </row>
    <row r="104" spans="2:6" x14ac:dyDescent="0.2">
      <c r="B104" s="318"/>
      <c r="C104" s="318"/>
      <c r="D104" s="318"/>
      <c r="E104" s="318"/>
      <c r="F104" s="318"/>
    </row>
    <row r="105" spans="2:6" x14ac:dyDescent="0.2">
      <c r="B105" s="318"/>
      <c r="C105" s="318"/>
      <c r="D105" s="318"/>
      <c r="E105" s="318"/>
      <c r="F105" s="318"/>
    </row>
    <row r="106" spans="2:6" x14ac:dyDescent="0.2">
      <c r="B106" s="318"/>
      <c r="C106" s="318"/>
      <c r="D106" s="318"/>
      <c r="E106" s="318"/>
      <c r="F106" s="318"/>
    </row>
    <row r="107" spans="2:6" x14ac:dyDescent="0.2">
      <c r="B107" s="318"/>
      <c r="C107" s="318"/>
      <c r="D107" s="318"/>
      <c r="E107" s="318"/>
      <c r="F107" s="318"/>
    </row>
    <row r="108" spans="2:6" x14ac:dyDescent="0.2">
      <c r="B108" s="318"/>
      <c r="C108" s="318"/>
      <c r="D108" s="318"/>
      <c r="E108" s="318"/>
      <c r="F108" s="318"/>
    </row>
    <row r="109" spans="2:6" x14ac:dyDescent="0.2">
      <c r="B109" s="318"/>
      <c r="C109" s="318"/>
      <c r="D109" s="318"/>
      <c r="E109" s="318"/>
      <c r="F109" s="318"/>
    </row>
    <row r="110" spans="2:6" x14ac:dyDescent="0.2">
      <c r="B110" s="318"/>
      <c r="C110" s="318"/>
      <c r="D110" s="318"/>
      <c r="E110" s="318"/>
      <c r="F110" s="318"/>
    </row>
    <row r="111" spans="2:6" x14ac:dyDescent="0.2">
      <c r="B111" s="318"/>
      <c r="C111" s="318"/>
      <c r="D111" s="318"/>
      <c r="E111" s="318"/>
      <c r="F111" s="318"/>
    </row>
    <row r="112" spans="2:6" x14ac:dyDescent="0.2">
      <c r="B112" s="318"/>
      <c r="C112" s="318"/>
      <c r="D112" s="318"/>
      <c r="E112" s="318"/>
      <c r="F112" s="318"/>
    </row>
    <row r="113" spans="2:6" x14ac:dyDescent="0.2">
      <c r="B113" s="318"/>
      <c r="C113" s="318"/>
      <c r="D113" s="318"/>
      <c r="E113" s="318"/>
      <c r="F113" s="318"/>
    </row>
    <row r="114" spans="2:6" x14ac:dyDescent="0.2">
      <c r="B114" s="318"/>
      <c r="C114" s="318"/>
      <c r="D114" s="318"/>
      <c r="E114" s="318"/>
      <c r="F114" s="318"/>
    </row>
    <row r="115" spans="2:6" x14ac:dyDescent="0.2">
      <c r="B115" s="318"/>
      <c r="C115" s="318"/>
      <c r="D115" s="318"/>
      <c r="E115" s="318"/>
      <c r="F115" s="318"/>
    </row>
    <row r="116" spans="2:6" x14ac:dyDescent="0.2">
      <c r="B116" s="318"/>
      <c r="C116" s="318"/>
      <c r="D116" s="318"/>
      <c r="E116" s="318"/>
      <c r="F116" s="318"/>
    </row>
    <row r="117" spans="2:6" x14ac:dyDescent="0.2">
      <c r="B117" s="318"/>
      <c r="C117" s="318"/>
      <c r="D117" s="318"/>
      <c r="E117" s="318"/>
      <c r="F117" s="318"/>
    </row>
    <row r="118" spans="2:6" x14ac:dyDescent="0.2">
      <c r="B118" s="318"/>
      <c r="C118" s="318"/>
      <c r="D118" s="318"/>
      <c r="E118" s="318"/>
      <c r="F118" s="318"/>
    </row>
    <row r="119" spans="2:6" x14ac:dyDescent="0.2">
      <c r="B119" s="318"/>
      <c r="C119" s="318"/>
      <c r="D119" s="318"/>
      <c r="E119" s="318"/>
      <c r="F119" s="318"/>
    </row>
    <row r="120" spans="2:6" x14ac:dyDescent="0.2">
      <c r="B120" s="318"/>
      <c r="C120" s="318"/>
      <c r="D120" s="318"/>
      <c r="E120" s="318"/>
      <c r="F120" s="318"/>
    </row>
    <row r="121" spans="2:6" x14ac:dyDescent="0.2">
      <c r="B121" s="318"/>
      <c r="C121" s="318"/>
      <c r="D121" s="318"/>
      <c r="E121" s="318"/>
      <c r="F121" s="318"/>
    </row>
    <row r="122" spans="2:6" x14ac:dyDescent="0.2">
      <c r="B122" s="318"/>
      <c r="C122" s="318"/>
      <c r="D122" s="318"/>
      <c r="E122" s="318"/>
      <c r="F122" s="318"/>
    </row>
    <row r="123" spans="2:6" x14ac:dyDescent="0.2">
      <c r="B123" s="318"/>
      <c r="C123" s="318"/>
      <c r="D123" s="318"/>
      <c r="E123" s="318"/>
      <c r="F123" s="318"/>
    </row>
    <row r="124" spans="2:6" x14ac:dyDescent="0.2">
      <c r="B124" s="318"/>
      <c r="C124" s="318"/>
      <c r="D124" s="318"/>
      <c r="E124" s="318"/>
      <c r="F124" s="318"/>
    </row>
    <row r="125" spans="2:6" x14ac:dyDescent="0.2">
      <c r="B125" s="318"/>
      <c r="C125" s="318"/>
      <c r="D125" s="318"/>
      <c r="E125" s="318"/>
      <c r="F125" s="318"/>
    </row>
    <row r="126" spans="2:6" x14ac:dyDescent="0.2">
      <c r="B126" s="318"/>
      <c r="C126" s="318"/>
      <c r="D126" s="318"/>
      <c r="E126" s="318"/>
      <c r="F126" s="318"/>
    </row>
    <row r="127" spans="2:6" x14ac:dyDescent="0.2">
      <c r="B127" s="318"/>
      <c r="C127" s="318"/>
      <c r="D127" s="318"/>
      <c r="E127" s="318"/>
      <c r="F127" s="318"/>
    </row>
    <row r="128" spans="2:6" x14ac:dyDescent="0.2">
      <c r="B128" s="318"/>
      <c r="C128" s="318"/>
      <c r="D128" s="318"/>
      <c r="E128" s="318"/>
      <c r="F128" s="318"/>
    </row>
    <row r="129" spans="2:6" x14ac:dyDescent="0.2">
      <c r="B129" s="318"/>
      <c r="C129" s="318"/>
      <c r="D129" s="318"/>
      <c r="E129" s="318"/>
      <c r="F129" s="318"/>
    </row>
    <row r="130" spans="2:6" x14ac:dyDescent="0.2">
      <c r="B130" s="318"/>
      <c r="C130" s="318"/>
      <c r="D130" s="318"/>
      <c r="E130" s="318"/>
      <c r="F130" s="318"/>
    </row>
    <row r="131" spans="2:6" x14ac:dyDescent="0.2">
      <c r="B131" s="318"/>
      <c r="C131" s="318"/>
      <c r="D131" s="318"/>
      <c r="E131" s="318"/>
      <c r="F131" s="318"/>
    </row>
    <row r="132" spans="2:6" x14ac:dyDescent="0.2">
      <c r="B132" s="318"/>
      <c r="C132" s="318"/>
      <c r="D132" s="318"/>
      <c r="E132" s="318"/>
      <c r="F132" s="318"/>
    </row>
    <row r="133" spans="2:6" x14ac:dyDescent="0.2">
      <c r="B133" s="318"/>
      <c r="C133" s="318"/>
      <c r="D133" s="318"/>
      <c r="E133" s="318"/>
      <c r="F133" s="318"/>
    </row>
    <row r="134" spans="2:6" x14ac:dyDescent="0.2">
      <c r="B134" s="318"/>
      <c r="C134" s="318"/>
      <c r="D134" s="318"/>
      <c r="E134" s="318"/>
      <c r="F134" s="318"/>
    </row>
    <row r="135" spans="2:6" x14ac:dyDescent="0.2">
      <c r="B135" s="318"/>
      <c r="C135" s="318"/>
      <c r="D135" s="318"/>
      <c r="E135" s="318"/>
      <c r="F135" s="318"/>
    </row>
    <row r="136" spans="2:6" x14ac:dyDescent="0.2">
      <c r="B136" s="318"/>
      <c r="C136" s="318"/>
      <c r="D136" s="318"/>
      <c r="E136" s="318"/>
      <c r="F136" s="318"/>
    </row>
    <row r="137" spans="2:6" x14ac:dyDescent="0.2">
      <c r="B137" s="318"/>
      <c r="C137" s="318"/>
      <c r="D137" s="318"/>
      <c r="E137" s="318"/>
      <c r="F137" s="318"/>
    </row>
    <row r="138" spans="2:6" x14ac:dyDescent="0.2">
      <c r="B138" s="318"/>
      <c r="C138" s="318"/>
      <c r="D138" s="318"/>
      <c r="E138" s="318"/>
      <c r="F138" s="318"/>
    </row>
    <row r="139" spans="2:6" x14ac:dyDescent="0.2">
      <c r="B139" s="318"/>
      <c r="C139" s="318"/>
      <c r="D139" s="318"/>
      <c r="E139" s="318"/>
      <c r="F139" s="318"/>
    </row>
    <row r="140" spans="2:6" x14ac:dyDescent="0.2">
      <c r="B140" s="318"/>
      <c r="C140" s="318"/>
      <c r="D140" s="318"/>
      <c r="E140" s="318"/>
      <c r="F140" s="318"/>
    </row>
    <row r="141" spans="2:6" x14ac:dyDescent="0.2">
      <c r="B141" s="318"/>
      <c r="C141" s="318"/>
      <c r="D141" s="318"/>
      <c r="E141" s="318"/>
      <c r="F141" s="318"/>
    </row>
    <row r="142" spans="2:6" x14ac:dyDescent="0.2">
      <c r="B142" s="318"/>
      <c r="C142" s="318"/>
      <c r="D142" s="318"/>
      <c r="E142" s="318"/>
      <c r="F142" s="318"/>
    </row>
    <row r="143" spans="2:6" x14ac:dyDescent="0.2">
      <c r="B143" s="318"/>
      <c r="C143" s="318"/>
      <c r="D143" s="318"/>
      <c r="E143" s="318"/>
      <c r="F143" s="318"/>
    </row>
    <row r="144" spans="2:6" x14ac:dyDescent="0.2">
      <c r="B144" s="318"/>
      <c r="C144" s="318"/>
      <c r="D144" s="318"/>
      <c r="E144" s="318"/>
      <c r="F144" s="318"/>
    </row>
    <row r="145" spans="2:6" x14ac:dyDescent="0.2">
      <c r="B145" s="318"/>
      <c r="C145" s="318"/>
      <c r="D145" s="318"/>
      <c r="E145" s="318"/>
      <c r="F145" s="318"/>
    </row>
    <row r="146" spans="2:6" x14ac:dyDescent="0.2">
      <c r="B146" s="318"/>
      <c r="C146" s="318"/>
      <c r="D146" s="318"/>
      <c r="E146" s="318"/>
      <c r="F146" s="318"/>
    </row>
    <row r="147" spans="2:6" x14ac:dyDescent="0.2">
      <c r="B147" s="318"/>
      <c r="C147" s="318"/>
      <c r="D147" s="318"/>
      <c r="E147" s="318"/>
      <c r="F147" s="318"/>
    </row>
    <row r="148" spans="2:6" x14ac:dyDescent="0.2">
      <c r="B148" s="318"/>
      <c r="C148" s="318"/>
      <c r="D148" s="318"/>
      <c r="E148" s="318"/>
      <c r="F148" s="318"/>
    </row>
    <row r="149" spans="2:6" x14ac:dyDescent="0.2">
      <c r="B149" s="318"/>
      <c r="C149" s="318"/>
      <c r="D149" s="318"/>
      <c r="E149" s="318"/>
      <c r="F149" s="318"/>
    </row>
    <row r="150" spans="2:6" x14ac:dyDescent="0.2">
      <c r="B150" s="318"/>
      <c r="C150" s="318"/>
      <c r="D150" s="318"/>
      <c r="E150" s="318"/>
      <c r="F150" s="318"/>
    </row>
    <row r="151" spans="2:6" x14ac:dyDescent="0.2">
      <c r="B151" s="318"/>
      <c r="C151" s="318"/>
      <c r="D151" s="318"/>
      <c r="E151" s="318"/>
      <c r="F151" s="318"/>
    </row>
    <row r="152" spans="2:6" x14ac:dyDescent="0.2">
      <c r="B152" s="318"/>
      <c r="C152" s="318"/>
      <c r="D152" s="318"/>
      <c r="E152" s="318"/>
      <c r="F152" s="318"/>
    </row>
    <row r="153" spans="2:6" x14ac:dyDescent="0.2">
      <c r="B153" s="318"/>
      <c r="C153" s="318"/>
      <c r="D153" s="318"/>
      <c r="E153" s="318"/>
      <c r="F153" s="318"/>
    </row>
    <row r="154" spans="2:6" x14ac:dyDescent="0.2">
      <c r="B154" s="318"/>
      <c r="C154" s="318"/>
      <c r="D154" s="318"/>
      <c r="E154" s="318"/>
      <c r="F154" s="318"/>
    </row>
    <row r="155" spans="2:6" x14ac:dyDescent="0.2">
      <c r="B155" s="318"/>
      <c r="C155" s="318"/>
      <c r="D155" s="318"/>
      <c r="E155" s="318"/>
      <c r="F155" s="318"/>
    </row>
    <row r="156" spans="2:6" x14ac:dyDescent="0.2">
      <c r="B156" s="318"/>
      <c r="C156" s="318"/>
      <c r="D156" s="318"/>
      <c r="E156" s="318"/>
      <c r="F156" s="318"/>
    </row>
    <row r="157" spans="2:6" x14ac:dyDescent="0.2">
      <c r="B157" s="318"/>
      <c r="C157" s="318"/>
      <c r="D157" s="318"/>
      <c r="E157" s="318"/>
      <c r="F157" s="318"/>
    </row>
    <row r="158" spans="2:6" x14ac:dyDescent="0.2">
      <c r="B158" s="318"/>
      <c r="C158" s="318"/>
      <c r="D158" s="318"/>
      <c r="E158" s="318"/>
      <c r="F158" s="318"/>
    </row>
    <row r="159" spans="2:6" x14ac:dyDescent="0.2">
      <c r="B159" s="318"/>
      <c r="C159" s="318"/>
      <c r="D159" s="318"/>
      <c r="E159" s="318"/>
      <c r="F159" s="318"/>
    </row>
    <row r="160" spans="2:6" x14ac:dyDescent="0.2">
      <c r="B160" s="318"/>
      <c r="C160" s="318"/>
      <c r="D160" s="318"/>
      <c r="E160" s="318"/>
      <c r="F160" s="318"/>
    </row>
    <row r="161" spans="2:6" x14ac:dyDescent="0.2">
      <c r="B161" s="318"/>
      <c r="C161" s="318"/>
      <c r="D161" s="318"/>
      <c r="E161" s="318"/>
      <c r="F161" s="318"/>
    </row>
    <row r="162" spans="2:6" x14ac:dyDescent="0.2">
      <c r="B162" s="318"/>
      <c r="C162" s="318"/>
      <c r="D162" s="318"/>
      <c r="E162" s="318"/>
      <c r="F162" s="318"/>
    </row>
    <row r="163" spans="2:6" x14ac:dyDescent="0.2">
      <c r="B163" s="318"/>
      <c r="C163" s="318"/>
      <c r="D163" s="318"/>
      <c r="E163" s="318"/>
      <c r="F163" s="318"/>
    </row>
    <row r="164" spans="2:6" x14ac:dyDescent="0.2">
      <c r="B164" s="318"/>
      <c r="C164" s="318"/>
      <c r="D164" s="318"/>
      <c r="E164" s="318"/>
      <c r="F164" s="318"/>
    </row>
    <row r="165" spans="2:6" x14ac:dyDescent="0.2">
      <c r="B165" s="318"/>
      <c r="C165" s="318"/>
      <c r="D165" s="318"/>
      <c r="E165" s="318"/>
      <c r="F165" s="318"/>
    </row>
    <row r="166" spans="2:6" x14ac:dyDescent="0.2">
      <c r="B166" s="318"/>
      <c r="C166" s="318"/>
      <c r="D166" s="318"/>
      <c r="E166" s="318"/>
      <c r="F166" s="318"/>
    </row>
    <row r="167" spans="2:6" x14ac:dyDescent="0.2">
      <c r="B167" s="318"/>
      <c r="C167" s="318"/>
      <c r="D167" s="318"/>
      <c r="E167" s="318"/>
      <c r="F167" s="318"/>
    </row>
    <row r="168" spans="2:6" x14ac:dyDescent="0.2">
      <c r="B168" s="318"/>
      <c r="C168" s="318"/>
      <c r="D168" s="318"/>
      <c r="E168" s="318"/>
      <c r="F168" s="318"/>
    </row>
    <row r="169" spans="2:6" x14ac:dyDescent="0.2">
      <c r="B169" s="318"/>
      <c r="C169" s="318"/>
      <c r="D169" s="318"/>
      <c r="E169" s="318"/>
      <c r="F169" s="318"/>
    </row>
    <row r="170" spans="2:6" x14ac:dyDescent="0.2">
      <c r="B170" s="318"/>
      <c r="C170" s="318"/>
      <c r="D170" s="318"/>
      <c r="E170" s="318"/>
      <c r="F170" s="318"/>
    </row>
    <row r="171" spans="2:6" x14ac:dyDescent="0.2">
      <c r="B171" s="318"/>
      <c r="C171" s="318"/>
      <c r="D171" s="318"/>
      <c r="E171" s="318"/>
      <c r="F171" s="318"/>
    </row>
    <row r="172" spans="2:6" x14ac:dyDescent="0.2">
      <c r="B172" s="318"/>
      <c r="C172" s="318"/>
      <c r="D172" s="318"/>
      <c r="E172" s="318"/>
      <c r="F172" s="318"/>
    </row>
    <row r="173" spans="2:6" x14ac:dyDescent="0.2">
      <c r="B173" s="318"/>
      <c r="C173" s="318"/>
      <c r="D173" s="318"/>
      <c r="E173" s="318"/>
      <c r="F173" s="318"/>
    </row>
    <row r="174" spans="2:6" x14ac:dyDescent="0.2">
      <c r="B174" s="318"/>
      <c r="C174" s="318"/>
      <c r="D174" s="318"/>
      <c r="E174" s="318"/>
      <c r="F174" s="318"/>
    </row>
    <row r="175" spans="2:6" x14ac:dyDescent="0.2">
      <c r="B175" s="318"/>
      <c r="C175" s="318"/>
      <c r="D175" s="318"/>
      <c r="E175" s="318"/>
      <c r="F175" s="318"/>
    </row>
    <row r="176" spans="2:6" x14ac:dyDescent="0.2">
      <c r="B176" s="318"/>
      <c r="C176" s="318"/>
      <c r="D176" s="318"/>
      <c r="E176" s="318"/>
      <c r="F176" s="318"/>
    </row>
    <row r="177" spans="2:6" x14ac:dyDescent="0.2">
      <c r="B177" s="318"/>
      <c r="C177" s="318"/>
      <c r="D177" s="318"/>
      <c r="E177" s="318"/>
      <c r="F177" s="318"/>
    </row>
    <row r="178" spans="2:6" x14ac:dyDescent="0.2">
      <c r="B178" s="318"/>
      <c r="C178" s="318"/>
      <c r="D178" s="318"/>
      <c r="E178" s="318"/>
      <c r="F178" s="318"/>
    </row>
    <row r="179" spans="2:6" x14ac:dyDescent="0.2">
      <c r="B179" s="318"/>
      <c r="C179" s="318"/>
      <c r="D179" s="318"/>
      <c r="E179" s="318"/>
      <c r="F179" s="318"/>
    </row>
  </sheetData>
  <mergeCells count="6">
    <mergeCell ref="B5:F5"/>
    <mergeCell ref="B11:D11"/>
    <mergeCell ref="B10:D10"/>
    <mergeCell ref="B7:D7"/>
    <mergeCell ref="B8:D8"/>
    <mergeCell ref="B9:D9"/>
  </mergeCells>
  <pageMargins left="0.75" right="0.75" top="1" bottom="1" header="0.5" footer="0.5"/>
  <pageSetup paperSize="9" scale="85" orientation="landscape" r:id="rId1"/>
  <headerFooter alignWithMargins="0">
    <oddFooter>&amp;L&amp;D&amp;C&amp;A&amp;RPage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B22" sqref="B22"/>
    </sheetView>
  </sheetViews>
  <sheetFormatPr defaultRowHeight="12.75" x14ac:dyDescent="0.2"/>
  <cols>
    <col min="2" max="3" width="35.7109375" customWidth="1"/>
    <col min="4" max="4" width="50.7109375" customWidth="1"/>
  </cols>
  <sheetData>
    <row r="2" spans="2:4" x14ac:dyDescent="0.2">
      <c r="B2" s="578" t="s">
        <v>745</v>
      </c>
    </row>
    <row r="3" spans="2:4" ht="13.5" thickBot="1" x14ac:dyDescent="0.25"/>
    <row r="4" spans="2:4" x14ac:dyDescent="0.2">
      <c r="B4" s="870" t="s">
        <v>746</v>
      </c>
      <c r="C4" s="871"/>
      <c r="D4" s="872" t="s">
        <v>747</v>
      </c>
    </row>
    <row r="5" spans="2:4" ht="13.5" thickBot="1" x14ac:dyDescent="0.25">
      <c r="B5" s="874" t="s">
        <v>748</v>
      </c>
      <c r="C5" s="875"/>
      <c r="D5" s="873"/>
    </row>
    <row r="6" spans="2:4" ht="13.5" thickBot="1" x14ac:dyDescent="0.25">
      <c r="B6" s="876" t="s">
        <v>749</v>
      </c>
      <c r="C6" s="877"/>
      <c r="D6" s="579"/>
    </row>
    <row r="7" spans="2:4" ht="13.5" thickBot="1" x14ac:dyDescent="0.25">
      <c r="B7" s="580" t="s">
        <v>750</v>
      </c>
      <c r="C7" s="581" t="s">
        <v>751</v>
      </c>
      <c r="D7" s="581" t="s">
        <v>752</v>
      </c>
    </row>
    <row r="8" spans="2:4" ht="26.25" thickBot="1" x14ac:dyDescent="0.25">
      <c r="B8" s="878" t="s">
        <v>707</v>
      </c>
      <c r="C8" s="581" t="s">
        <v>753</v>
      </c>
      <c r="D8" s="581" t="s">
        <v>754</v>
      </c>
    </row>
    <row r="9" spans="2:4" ht="13.5" thickBot="1" x14ac:dyDescent="0.25">
      <c r="B9" s="879"/>
      <c r="C9" s="581" t="s">
        <v>755</v>
      </c>
      <c r="D9" s="581" t="s">
        <v>754</v>
      </c>
    </row>
    <row r="10" spans="2:4" x14ac:dyDescent="0.2">
      <c r="B10" s="582" t="s">
        <v>756</v>
      </c>
      <c r="C10" s="868" t="s">
        <v>757</v>
      </c>
      <c r="D10" s="868" t="s">
        <v>758</v>
      </c>
    </row>
    <row r="11" spans="2:4" ht="13.5" thickBot="1" x14ac:dyDescent="0.25">
      <c r="B11" s="580" t="s">
        <v>759</v>
      </c>
      <c r="C11" s="869"/>
      <c r="D11" s="869"/>
    </row>
    <row r="12" spans="2:4" x14ac:dyDescent="0.2">
      <c r="B12" s="582" t="s">
        <v>760</v>
      </c>
      <c r="C12" s="868" t="s">
        <v>757</v>
      </c>
      <c r="D12" s="868" t="s">
        <v>758</v>
      </c>
    </row>
    <row r="13" spans="2:4" ht="13.5" thickBot="1" x14ac:dyDescent="0.25">
      <c r="B13" s="580" t="s">
        <v>761</v>
      </c>
      <c r="C13" s="869"/>
      <c r="D13" s="869"/>
    </row>
    <row r="14" spans="2:4" x14ac:dyDescent="0.2">
      <c r="B14" s="582" t="s">
        <v>762</v>
      </c>
      <c r="C14" s="868" t="s">
        <v>757</v>
      </c>
      <c r="D14" s="868" t="s">
        <v>758</v>
      </c>
    </row>
    <row r="15" spans="2:4" ht="13.5" thickBot="1" x14ac:dyDescent="0.25">
      <c r="B15" s="580" t="s">
        <v>763</v>
      </c>
      <c r="C15" s="869"/>
      <c r="D15" s="869"/>
    </row>
    <row r="16" spans="2:4" ht="13.5" thickBot="1" x14ac:dyDescent="0.25">
      <c r="B16" s="580" t="s">
        <v>764</v>
      </c>
      <c r="C16" s="581" t="s">
        <v>751</v>
      </c>
      <c r="D16" s="581" t="s">
        <v>765</v>
      </c>
    </row>
    <row r="17" spans="2:4" ht="13.5" thickBot="1" x14ac:dyDescent="0.25">
      <c r="B17" s="580" t="s">
        <v>710</v>
      </c>
      <c r="C17" s="581" t="s">
        <v>751</v>
      </c>
      <c r="D17" s="581" t="s">
        <v>765</v>
      </c>
    </row>
    <row r="18" spans="2:4" ht="13.5" thickBot="1" x14ac:dyDescent="0.25">
      <c r="B18" s="580" t="s">
        <v>492</v>
      </c>
      <c r="C18" s="581" t="s">
        <v>751</v>
      </c>
      <c r="D18" s="581" t="s">
        <v>766</v>
      </c>
    </row>
  </sheetData>
  <mergeCells count="11">
    <mergeCell ref="C12:C13"/>
    <mergeCell ref="D12:D13"/>
    <mergeCell ref="C14:C15"/>
    <mergeCell ref="D14:D15"/>
    <mergeCell ref="B4:C4"/>
    <mergeCell ref="D4:D5"/>
    <mergeCell ref="B5:C5"/>
    <mergeCell ref="B6:C6"/>
    <mergeCell ref="B8:B9"/>
    <mergeCell ref="C10:C11"/>
    <mergeCell ref="D10: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sheetPr>
  <dimension ref="A1:N66"/>
  <sheetViews>
    <sheetView showGridLines="0" view="pageBreakPreview" zoomScaleNormal="100" zoomScaleSheetLayoutView="100" workbookViewId="0">
      <selection activeCell="H28" sqref="H28"/>
    </sheetView>
  </sheetViews>
  <sheetFormatPr defaultRowHeight="12.75" x14ac:dyDescent="0.2"/>
  <cols>
    <col min="1" max="1" width="12" style="126" customWidth="1"/>
    <col min="2" max="2" width="16.42578125" style="126" bestFit="1" customWidth="1"/>
    <col min="3" max="3" width="47.28515625" style="126" customWidth="1"/>
    <col min="4" max="14" width="12.7109375" style="126" customWidth="1"/>
    <col min="15" max="15" width="20.7109375" style="126" customWidth="1"/>
    <col min="16" max="16384" width="9.140625" style="126"/>
  </cols>
  <sheetData>
    <row r="1" spans="2:14" ht="20.25" x14ac:dyDescent="0.2">
      <c r="B1" s="92" t="str">
        <f>Cover!E22</f>
        <v>JEN</v>
      </c>
      <c r="C1" s="92"/>
      <c r="D1" s="93"/>
      <c r="E1" s="93"/>
      <c r="F1" s="93"/>
      <c r="G1" s="93"/>
      <c r="H1" s="93"/>
      <c r="I1" s="93"/>
      <c r="J1" s="93"/>
      <c r="K1" s="93"/>
      <c r="L1" s="93"/>
      <c r="M1" s="93"/>
    </row>
    <row r="2" spans="2:14" ht="20.25" customHeight="1" x14ac:dyDescent="0.2">
      <c r="B2" s="116" t="s">
        <v>105</v>
      </c>
      <c r="C2" s="116"/>
    </row>
    <row r="3" spans="2:14" ht="20.25" x14ac:dyDescent="0.2">
      <c r="B3" s="14">
        <f>Cover!E26</f>
        <v>2014</v>
      </c>
    </row>
    <row r="4" spans="2:14" ht="20.25" x14ac:dyDescent="0.2">
      <c r="B4" s="95"/>
      <c r="C4" s="121"/>
      <c r="D4" s="144"/>
      <c r="E4" s="122" t="s">
        <v>585</v>
      </c>
      <c r="F4" s="145"/>
    </row>
    <row r="5" spans="2:14" ht="20.25" x14ac:dyDescent="0.2">
      <c r="B5" s="146" t="s">
        <v>586</v>
      </c>
      <c r="C5" s="146"/>
      <c r="D5" s="121"/>
      <c r="E5" s="97" t="s">
        <v>295</v>
      </c>
      <c r="F5" s="98"/>
    </row>
    <row r="6" spans="2:14" ht="20.25" x14ac:dyDescent="0.2">
      <c r="B6" s="127" t="s">
        <v>587</v>
      </c>
      <c r="C6" s="128"/>
      <c r="D6" s="121"/>
      <c r="E6" s="99" t="s">
        <v>588</v>
      </c>
      <c r="F6" s="99"/>
      <c r="G6" s="123"/>
      <c r="H6" s="123"/>
      <c r="I6" s="124"/>
      <c r="J6" s="124"/>
      <c r="K6" s="125"/>
    </row>
    <row r="7" spans="2:14" x14ac:dyDescent="0.2">
      <c r="B7" s="110"/>
      <c r="C7" s="110"/>
      <c r="D7" s="158"/>
      <c r="E7" s="159"/>
      <c r="F7" s="159"/>
      <c r="G7" s="123"/>
      <c r="H7" s="123"/>
      <c r="I7" s="124"/>
      <c r="J7" s="124"/>
      <c r="K7" s="125"/>
    </row>
    <row r="8" spans="2:14" ht="18" customHeight="1" x14ac:dyDescent="0.2">
      <c r="B8" s="671" t="s">
        <v>731</v>
      </c>
      <c r="C8" s="672"/>
      <c r="D8" s="673"/>
      <c r="E8" s="159"/>
      <c r="F8" s="159"/>
      <c r="G8" s="123"/>
      <c r="H8" s="123"/>
      <c r="I8" s="124"/>
      <c r="J8" s="124"/>
      <c r="K8" s="125"/>
    </row>
    <row r="9" spans="2:14" ht="18" customHeight="1" x14ac:dyDescent="0.2">
      <c r="B9" s="674"/>
      <c r="C9" s="675"/>
      <c r="D9" s="676"/>
      <c r="E9" s="159"/>
      <c r="F9" s="159"/>
      <c r="G9" s="123"/>
      <c r="H9" s="123"/>
      <c r="I9" s="124"/>
      <c r="J9" s="124"/>
      <c r="K9" s="125"/>
    </row>
    <row r="10" spans="2:14" ht="18" customHeight="1" x14ac:dyDescent="0.2">
      <c r="B10" s="677"/>
      <c r="C10" s="678"/>
      <c r="D10" s="679"/>
      <c r="E10" s="159"/>
      <c r="F10" s="159"/>
      <c r="G10" s="123"/>
      <c r="H10" s="123"/>
      <c r="I10" s="124"/>
      <c r="J10" s="124"/>
      <c r="K10" s="125"/>
    </row>
    <row r="11" spans="2:14" x14ac:dyDescent="0.2">
      <c r="B11" s="110"/>
      <c r="C11" s="110"/>
      <c r="D11" s="158"/>
      <c r="E11" s="159"/>
      <c r="F11" s="159"/>
      <c r="G11" s="123"/>
      <c r="H11" s="123"/>
      <c r="I11" s="124"/>
      <c r="J11" s="124"/>
      <c r="K11" s="125"/>
    </row>
    <row r="12" spans="2:14" ht="51" customHeight="1" x14ac:dyDescent="0.2">
      <c r="B12" s="17" t="s">
        <v>314</v>
      </c>
      <c r="C12" s="18" t="s">
        <v>101</v>
      </c>
      <c r="D12" s="19" t="s">
        <v>555</v>
      </c>
      <c r="E12" s="19" t="s">
        <v>103</v>
      </c>
      <c r="F12" s="20" t="s">
        <v>552</v>
      </c>
      <c r="G12" s="20" t="s">
        <v>236</v>
      </c>
      <c r="H12" s="20" t="s">
        <v>107</v>
      </c>
      <c r="I12" s="669" t="s">
        <v>329</v>
      </c>
      <c r="J12" s="670"/>
      <c r="K12" s="667" t="s">
        <v>132</v>
      </c>
      <c r="L12" s="668"/>
      <c r="M12" s="20" t="s">
        <v>133</v>
      </c>
      <c r="N12" s="113" t="s">
        <v>0</v>
      </c>
    </row>
    <row r="13" spans="2:14" ht="21.75" customHeight="1" x14ac:dyDescent="0.2">
      <c r="B13" s="17"/>
      <c r="C13" s="18"/>
      <c r="D13" s="19"/>
      <c r="E13" s="19"/>
      <c r="F13" s="20"/>
      <c r="G13" s="20"/>
      <c r="H13" s="20"/>
      <c r="I13" s="20" t="s">
        <v>134</v>
      </c>
      <c r="J13" s="18" t="s">
        <v>137</v>
      </c>
      <c r="K13" s="21" t="s">
        <v>283</v>
      </c>
      <c r="L13" s="20" t="s">
        <v>106</v>
      </c>
      <c r="M13" s="20"/>
      <c r="N13" s="20"/>
    </row>
    <row r="14" spans="2:14" x14ac:dyDescent="0.2">
      <c r="B14" s="414"/>
      <c r="C14" s="415" t="s">
        <v>264</v>
      </c>
      <c r="D14" s="416">
        <v>245399.77685999998</v>
      </c>
      <c r="E14" s="416">
        <v>-2.1435602917335927E-2</v>
      </c>
      <c r="F14" s="416">
        <v>245399.75542439707</v>
      </c>
      <c r="G14" s="416">
        <v>245399.75542439707</v>
      </c>
      <c r="H14" s="416">
        <v>0</v>
      </c>
      <c r="I14" s="416">
        <v>0</v>
      </c>
      <c r="J14" s="416">
        <v>0</v>
      </c>
      <c r="K14" s="416">
        <v>0</v>
      </c>
      <c r="L14" s="416">
        <v>0</v>
      </c>
      <c r="M14" s="416">
        <v>0</v>
      </c>
      <c r="N14" s="416">
        <v>0</v>
      </c>
    </row>
    <row r="15" spans="2:14" x14ac:dyDescent="0.2">
      <c r="B15" s="414"/>
      <c r="C15" s="417" t="s">
        <v>553</v>
      </c>
      <c r="D15" s="416">
        <v>65099.185849999987</v>
      </c>
      <c r="E15" s="416">
        <v>-20140.13099523358</v>
      </c>
      <c r="F15" s="416">
        <v>44959.054854766408</v>
      </c>
      <c r="G15" s="416">
        <v>44959.054854766408</v>
      </c>
      <c r="H15" s="416">
        <v>0</v>
      </c>
      <c r="I15" s="416">
        <v>0</v>
      </c>
      <c r="J15" s="416">
        <v>0</v>
      </c>
      <c r="K15" s="416">
        <v>0</v>
      </c>
      <c r="L15" s="416">
        <v>0</v>
      </c>
      <c r="M15" s="416">
        <v>0</v>
      </c>
      <c r="N15" s="416">
        <v>0</v>
      </c>
    </row>
    <row r="16" spans="2:14" x14ac:dyDescent="0.2">
      <c r="B16" s="414"/>
      <c r="C16" s="418" t="s">
        <v>556</v>
      </c>
      <c r="D16" s="416">
        <v>8359.4887699999999</v>
      </c>
      <c r="E16" s="416">
        <v>-11.42378545133397</v>
      </c>
      <c r="F16" s="416">
        <v>8348.064984548666</v>
      </c>
      <c r="G16" s="416">
        <v>8348.064984548666</v>
      </c>
      <c r="H16" s="416">
        <v>0</v>
      </c>
      <c r="I16" s="416">
        <v>0</v>
      </c>
      <c r="J16" s="416">
        <v>0</v>
      </c>
      <c r="K16" s="416">
        <v>0</v>
      </c>
      <c r="L16" s="416">
        <v>0</v>
      </c>
      <c r="M16" s="416">
        <v>0</v>
      </c>
      <c r="N16" s="416">
        <v>0</v>
      </c>
    </row>
    <row r="17" spans="2:14" x14ac:dyDescent="0.2">
      <c r="B17" s="414"/>
      <c r="C17" s="418" t="s">
        <v>558</v>
      </c>
      <c r="D17" s="416">
        <v>0</v>
      </c>
      <c r="E17" s="416">
        <v>0</v>
      </c>
      <c r="F17" s="416">
        <v>0</v>
      </c>
      <c r="G17" s="416">
        <v>0</v>
      </c>
      <c r="H17" s="416">
        <v>0</v>
      </c>
      <c r="I17" s="416">
        <v>0</v>
      </c>
      <c r="J17" s="416">
        <v>0</v>
      </c>
      <c r="K17" s="416">
        <v>0</v>
      </c>
      <c r="L17" s="416">
        <v>0</v>
      </c>
      <c r="M17" s="416">
        <v>0</v>
      </c>
      <c r="N17" s="416">
        <v>0</v>
      </c>
    </row>
    <row r="18" spans="2:14" x14ac:dyDescent="0.2">
      <c r="B18" s="414"/>
      <c r="C18" s="418" t="s">
        <v>559</v>
      </c>
      <c r="D18" s="416">
        <v>0</v>
      </c>
      <c r="E18" s="416">
        <v>3441.8780000000002</v>
      </c>
      <c r="F18" s="416">
        <v>3441.8780000000002</v>
      </c>
      <c r="G18" s="416">
        <v>0</v>
      </c>
      <c r="H18" s="416">
        <v>0</v>
      </c>
      <c r="I18" s="416">
        <v>0</v>
      </c>
      <c r="J18" s="416">
        <v>0</v>
      </c>
      <c r="K18" s="416">
        <v>0</v>
      </c>
      <c r="L18" s="416">
        <v>0</v>
      </c>
      <c r="M18" s="416">
        <v>0</v>
      </c>
      <c r="N18" s="416">
        <v>3441.8780000000002</v>
      </c>
    </row>
    <row r="19" spans="2:14" x14ac:dyDescent="0.2">
      <c r="B19" s="414"/>
      <c r="C19" s="418" t="s">
        <v>341</v>
      </c>
      <c r="D19" s="416">
        <v>0</v>
      </c>
      <c r="E19" s="416">
        <v>13676.723313229999</v>
      </c>
      <c r="F19" s="416">
        <v>13676.723313229999</v>
      </c>
      <c r="G19" s="416">
        <v>13676.723313229999</v>
      </c>
      <c r="H19" s="416">
        <v>0</v>
      </c>
      <c r="I19" s="416">
        <v>0</v>
      </c>
      <c r="J19" s="416">
        <v>0</v>
      </c>
      <c r="K19" s="416">
        <v>0</v>
      </c>
      <c r="L19" s="416">
        <v>0</v>
      </c>
      <c r="M19" s="416">
        <v>0</v>
      </c>
      <c r="N19" s="416">
        <v>0</v>
      </c>
    </row>
    <row r="20" spans="2:14" x14ac:dyDescent="0.2">
      <c r="B20" s="414"/>
      <c r="C20" s="415" t="s">
        <v>157</v>
      </c>
      <c r="D20" s="416">
        <v>190.80771999999999</v>
      </c>
      <c r="E20" s="416">
        <v>0</v>
      </c>
      <c r="F20" s="416">
        <v>190.80771999999999</v>
      </c>
      <c r="G20" s="416">
        <v>190.80771999999999</v>
      </c>
      <c r="H20" s="416">
        <v>0</v>
      </c>
      <c r="I20" s="416">
        <v>0</v>
      </c>
      <c r="J20" s="416">
        <v>0</v>
      </c>
      <c r="K20" s="416">
        <v>0</v>
      </c>
      <c r="L20" s="416">
        <v>0</v>
      </c>
      <c r="M20" s="416">
        <v>0</v>
      </c>
      <c r="N20" s="416">
        <v>0</v>
      </c>
    </row>
    <row r="21" spans="2:14" x14ac:dyDescent="0.2">
      <c r="B21" s="414"/>
      <c r="C21" s="415" t="s">
        <v>158</v>
      </c>
      <c r="D21" s="416">
        <v>14653.123989999996</v>
      </c>
      <c r="E21" s="416">
        <v>-14653.123989999996</v>
      </c>
      <c r="F21" s="416">
        <v>0</v>
      </c>
      <c r="G21" s="416">
        <v>0</v>
      </c>
      <c r="H21" s="416">
        <v>0</v>
      </c>
      <c r="I21" s="416">
        <v>0</v>
      </c>
      <c r="J21" s="416">
        <v>0</v>
      </c>
      <c r="K21" s="416">
        <v>0</v>
      </c>
      <c r="L21" s="416">
        <v>0</v>
      </c>
      <c r="M21" s="416">
        <v>0</v>
      </c>
      <c r="N21" s="416">
        <v>0</v>
      </c>
    </row>
    <row r="22" spans="2:14" x14ac:dyDescent="0.2">
      <c r="B22" s="414"/>
      <c r="C22" s="415" t="s">
        <v>159</v>
      </c>
      <c r="D22" s="416">
        <v>82804.341859999986</v>
      </c>
      <c r="E22" s="416">
        <v>-3441.8780000000002</v>
      </c>
      <c r="F22" s="416">
        <v>79362.463859999989</v>
      </c>
      <c r="G22" s="416">
        <v>711.52365660783516</v>
      </c>
      <c r="H22" s="416">
        <v>64349.875423392128</v>
      </c>
      <c r="I22" s="416">
        <v>6.1565800000000008</v>
      </c>
      <c r="J22" s="416">
        <v>4122.3488000000007</v>
      </c>
      <c r="K22" s="416">
        <v>6747.428350000001</v>
      </c>
      <c r="L22" s="416">
        <v>2006.1710499999999</v>
      </c>
      <c r="M22" s="416">
        <v>0</v>
      </c>
      <c r="N22" s="416">
        <v>1418.96</v>
      </c>
    </row>
    <row r="23" spans="2:14" x14ac:dyDescent="0.2">
      <c r="B23" s="417"/>
      <c r="C23" s="419" t="s">
        <v>104</v>
      </c>
      <c r="D23" s="420">
        <f>SUM(D14:D22)</f>
        <v>416506.72504999995</v>
      </c>
      <c r="E23" s="420">
        <f t="shared" ref="E23:N23" si="0">SUM(E14:E22)</f>
        <v>-21127.976893057828</v>
      </c>
      <c r="F23" s="420">
        <f t="shared" si="0"/>
        <v>395378.74815694208</v>
      </c>
      <c r="G23" s="420">
        <f t="shared" si="0"/>
        <v>313285.92995354993</v>
      </c>
      <c r="H23" s="420">
        <f t="shared" si="0"/>
        <v>64349.875423392128</v>
      </c>
      <c r="I23" s="420">
        <f t="shared" si="0"/>
        <v>6.1565800000000008</v>
      </c>
      <c r="J23" s="420">
        <f>SUM(J14:J22)</f>
        <v>4122.3488000000007</v>
      </c>
      <c r="K23" s="420">
        <f t="shared" si="0"/>
        <v>6747.428350000001</v>
      </c>
      <c r="L23" s="420">
        <f t="shared" si="0"/>
        <v>2006.1710499999999</v>
      </c>
      <c r="M23" s="420">
        <f t="shared" si="0"/>
        <v>0</v>
      </c>
      <c r="N23" s="420">
        <f t="shared" si="0"/>
        <v>4860.8379999999997</v>
      </c>
    </row>
    <row r="24" spans="2:14" x14ac:dyDescent="0.2">
      <c r="B24" s="414"/>
      <c r="C24" s="418" t="s">
        <v>554</v>
      </c>
      <c r="D24" s="416">
        <v>61044.135470000001</v>
      </c>
      <c r="E24" s="416">
        <v>-4.380000005767215E-3</v>
      </c>
      <c r="F24" s="416">
        <v>61044.131089999995</v>
      </c>
      <c r="G24" s="416">
        <v>61044.131089999995</v>
      </c>
      <c r="H24" s="416">
        <v>0</v>
      </c>
      <c r="I24" s="416">
        <v>0</v>
      </c>
      <c r="J24" s="416">
        <v>0</v>
      </c>
      <c r="K24" s="416">
        <v>0</v>
      </c>
      <c r="L24" s="416">
        <v>0</v>
      </c>
      <c r="M24" s="416">
        <v>0</v>
      </c>
      <c r="N24" s="416">
        <v>0</v>
      </c>
    </row>
    <row r="25" spans="2:14" x14ac:dyDescent="0.2">
      <c r="B25" s="414"/>
      <c r="C25" s="418" t="s">
        <v>557</v>
      </c>
      <c r="D25" s="416">
        <v>3153.1461799999997</v>
      </c>
      <c r="E25" s="416">
        <v>243.98383488035097</v>
      </c>
      <c r="F25" s="416">
        <v>3397.1300148803507</v>
      </c>
      <c r="G25" s="416">
        <v>3397.1300148803507</v>
      </c>
      <c r="H25" s="416">
        <v>0</v>
      </c>
      <c r="I25" s="416">
        <v>0</v>
      </c>
      <c r="J25" s="416">
        <v>0</v>
      </c>
      <c r="K25" s="416">
        <v>0</v>
      </c>
      <c r="L25" s="416">
        <v>0</v>
      </c>
      <c r="M25" s="416">
        <v>0</v>
      </c>
      <c r="N25" s="416">
        <v>0</v>
      </c>
    </row>
    <row r="26" spans="2:14" x14ac:dyDescent="0.2">
      <c r="B26" s="414"/>
      <c r="C26" s="418" t="s">
        <v>341</v>
      </c>
      <c r="D26" s="416">
        <v>9261.3929700000008</v>
      </c>
      <c r="E26" s="416">
        <v>0</v>
      </c>
      <c r="F26" s="416">
        <v>9261.392969999999</v>
      </c>
      <c r="G26" s="416">
        <v>9261.392969999999</v>
      </c>
      <c r="H26" s="416">
        <v>0</v>
      </c>
      <c r="I26" s="416">
        <v>0</v>
      </c>
      <c r="J26" s="416">
        <v>0</v>
      </c>
      <c r="K26" s="416">
        <v>0</v>
      </c>
      <c r="L26" s="416">
        <v>0</v>
      </c>
      <c r="M26" s="416">
        <v>0</v>
      </c>
      <c r="N26" s="416">
        <v>0</v>
      </c>
    </row>
    <row r="27" spans="2:14" x14ac:dyDescent="0.2">
      <c r="B27" s="414"/>
      <c r="C27" s="417" t="s">
        <v>277</v>
      </c>
      <c r="D27" s="416">
        <v>0</v>
      </c>
      <c r="E27" s="416">
        <v>34512.256391864255</v>
      </c>
      <c r="F27" s="416">
        <v>34512.256391864255</v>
      </c>
      <c r="G27" s="416">
        <v>27086.147463672696</v>
      </c>
      <c r="H27" s="416">
        <v>2831.8795277579547</v>
      </c>
      <c r="I27" s="416">
        <v>0</v>
      </c>
      <c r="J27" s="416">
        <v>4072.7212799197173</v>
      </c>
      <c r="K27" s="416">
        <v>521.50812051388755</v>
      </c>
      <c r="L27" s="416">
        <v>0</v>
      </c>
      <c r="M27" s="416">
        <v>0</v>
      </c>
      <c r="N27" s="416">
        <v>0</v>
      </c>
    </row>
    <row r="28" spans="2:14" s="556" customFormat="1" x14ac:dyDescent="0.2">
      <c r="B28" s="414"/>
      <c r="C28" s="417" t="s">
        <v>732</v>
      </c>
      <c r="D28" s="416">
        <v>106441.45165999996</v>
      </c>
      <c r="E28" s="416">
        <v>-34392.962619104146</v>
      </c>
      <c r="F28" s="416">
        <v>72048.489040895816</v>
      </c>
      <c r="G28" s="416">
        <v>45297.235259333436</v>
      </c>
      <c r="H28" s="416">
        <v>18978.852952242294</v>
      </c>
      <c r="I28" s="416">
        <v>0</v>
      </c>
      <c r="J28" s="416">
        <v>231.43316873258678</v>
      </c>
      <c r="K28" s="416">
        <v>5460.8395998815095</v>
      </c>
      <c r="L28" s="416">
        <v>1189.3408181406112</v>
      </c>
      <c r="M28" s="416">
        <v>0</v>
      </c>
      <c r="N28" s="416">
        <v>890.78724256537953</v>
      </c>
    </row>
    <row r="29" spans="2:14" x14ac:dyDescent="0.2">
      <c r="B29" s="414"/>
      <c r="C29" s="421" t="s">
        <v>278</v>
      </c>
      <c r="D29" s="416">
        <v>59932.595549999998</v>
      </c>
      <c r="E29" s="416">
        <v>3221.3419567404853</v>
      </c>
      <c r="F29" s="416">
        <v>63153.937506740484</v>
      </c>
      <c r="G29" s="416">
        <v>39273.551563790941</v>
      </c>
      <c r="H29" s="416">
        <v>22126.881559999991</v>
      </c>
      <c r="I29" s="416">
        <v>0.89899869705997226</v>
      </c>
      <c r="J29" s="416">
        <v>247.21193609221331</v>
      </c>
      <c r="K29" s="416">
        <v>1468.2992543348284</v>
      </c>
      <c r="L29" s="416">
        <v>31.294014282955061</v>
      </c>
      <c r="M29" s="416">
        <v>5.8001795424892579</v>
      </c>
      <c r="N29" s="416">
        <v>0</v>
      </c>
    </row>
    <row r="30" spans="2:14" x14ac:dyDescent="0.2">
      <c r="B30" s="414"/>
      <c r="C30" s="415" t="s">
        <v>156</v>
      </c>
      <c r="D30" s="416">
        <v>350.88209000000006</v>
      </c>
      <c r="E30" s="416">
        <v>-350.88209000000006</v>
      </c>
      <c r="F30" s="416">
        <v>0</v>
      </c>
      <c r="G30" s="416">
        <v>0</v>
      </c>
      <c r="H30" s="416">
        <v>0</v>
      </c>
      <c r="I30" s="416">
        <v>0</v>
      </c>
      <c r="J30" s="416">
        <v>0</v>
      </c>
      <c r="K30" s="416">
        <v>0</v>
      </c>
      <c r="L30" s="416">
        <v>0</v>
      </c>
      <c r="M30" s="416">
        <v>0</v>
      </c>
      <c r="N30" s="416">
        <v>0</v>
      </c>
    </row>
    <row r="31" spans="2:14" x14ac:dyDescent="0.2">
      <c r="B31" s="414"/>
      <c r="C31" s="415" t="s">
        <v>160</v>
      </c>
      <c r="D31" s="416">
        <v>0</v>
      </c>
      <c r="E31" s="416">
        <v>0</v>
      </c>
      <c r="F31" s="416">
        <v>0</v>
      </c>
      <c r="G31" s="416">
        <v>0</v>
      </c>
      <c r="H31" s="416">
        <v>0</v>
      </c>
      <c r="I31" s="416">
        <v>0</v>
      </c>
      <c r="J31" s="416">
        <v>0</v>
      </c>
      <c r="K31" s="416">
        <v>0</v>
      </c>
      <c r="L31" s="416">
        <v>0</v>
      </c>
      <c r="M31" s="416">
        <v>0</v>
      </c>
      <c r="N31" s="416">
        <v>0</v>
      </c>
    </row>
    <row r="32" spans="2:14" x14ac:dyDescent="0.2">
      <c r="B32" s="414"/>
      <c r="C32" s="415" t="s">
        <v>560</v>
      </c>
      <c r="D32" s="416">
        <v>0</v>
      </c>
      <c r="E32" s="416">
        <v>0</v>
      </c>
      <c r="F32" s="416">
        <v>0</v>
      </c>
      <c r="G32" s="416">
        <v>0</v>
      </c>
      <c r="H32" s="416">
        <v>0</v>
      </c>
      <c r="I32" s="416">
        <v>0</v>
      </c>
      <c r="J32" s="416">
        <v>0</v>
      </c>
      <c r="K32" s="416">
        <v>0</v>
      </c>
      <c r="L32" s="416">
        <v>0</v>
      </c>
      <c r="M32" s="416">
        <v>0</v>
      </c>
      <c r="N32" s="416">
        <v>0</v>
      </c>
    </row>
    <row r="33" spans="2:14" x14ac:dyDescent="0.2">
      <c r="B33" s="414"/>
      <c r="C33" s="415" t="s">
        <v>161</v>
      </c>
      <c r="D33" s="416">
        <v>0</v>
      </c>
      <c r="E33" s="416">
        <v>0</v>
      </c>
      <c r="F33" s="416">
        <v>0</v>
      </c>
      <c r="G33" s="416">
        <v>0</v>
      </c>
      <c r="H33" s="416">
        <v>0</v>
      </c>
      <c r="I33" s="416">
        <v>0</v>
      </c>
      <c r="J33" s="416">
        <v>0</v>
      </c>
      <c r="K33" s="416">
        <v>0</v>
      </c>
      <c r="L33" s="416">
        <v>0</v>
      </c>
      <c r="M33" s="416">
        <v>0</v>
      </c>
      <c r="N33" s="416">
        <v>0</v>
      </c>
    </row>
    <row r="34" spans="2:14" x14ac:dyDescent="0.2">
      <c r="B34" s="414"/>
      <c r="C34" s="421" t="s">
        <v>279</v>
      </c>
      <c r="D34" s="416">
        <v>0</v>
      </c>
      <c r="E34" s="416">
        <v>0</v>
      </c>
      <c r="F34" s="416">
        <v>0</v>
      </c>
      <c r="G34" s="416">
        <v>0</v>
      </c>
      <c r="H34" s="416">
        <v>0</v>
      </c>
      <c r="I34" s="416">
        <v>0</v>
      </c>
      <c r="J34" s="416">
        <v>0</v>
      </c>
      <c r="K34" s="416">
        <v>0</v>
      </c>
      <c r="L34" s="416">
        <v>0</v>
      </c>
      <c r="M34" s="416">
        <v>0</v>
      </c>
      <c r="N34" s="416">
        <v>0</v>
      </c>
    </row>
    <row r="35" spans="2:14" x14ac:dyDescent="0.2">
      <c r="B35" s="414"/>
      <c r="C35" s="419" t="s">
        <v>280</v>
      </c>
      <c r="D35" s="422">
        <f>D23-SUM(D24:D34)</f>
        <v>176323.12112999998</v>
      </c>
      <c r="E35" s="422">
        <f t="shared" ref="E35:N35" si="1">E23-SUM(E24:E34)</f>
        <v>-24361.709987438771</v>
      </c>
      <c r="F35" s="422">
        <f t="shared" si="1"/>
        <v>151961.41114256121</v>
      </c>
      <c r="G35" s="422">
        <f t="shared" si="1"/>
        <v>127926.34159187251</v>
      </c>
      <c r="H35" s="422">
        <f t="shared" si="1"/>
        <v>20412.261383391888</v>
      </c>
      <c r="I35" s="422">
        <f t="shared" si="1"/>
        <v>5.2575813029400287</v>
      </c>
      <c r="J35" s="422">
        <f>J23-SUM(J24:J34)</f>
        <v>-429.01758474451708</v>
      </c>
      <c r="K35" s="422">
        <f t="shared" si="1"/>
        <v>-703.21862473022429</v>
      </c>
      <c r="L35" s="422">
        <f t="shared" si="1"/>
        <v>785.53621757643373</v>
      </c>
      <c r="M35" s="422">
        <f t="shared" si="1"/>
        <v>-5.8001795424892579</v>
      </c>
      <c r="N35" s="422">
        <f t="shared" si="1"/>
        <v>3970.0507574346202</v>
      </c>
    </row>
    <row r="36" spans="2:14" x14ac:dyDescent="0.2">
      <c r="B36" s="414"/>
      <c r="C36" s="423" t="s">
        <v>281</v>
      </c>
      <c r="D36" s="416">
        <v>52552.00248000001</v>
      </c>
      <c r="E36" s="416">
        <v>-52552.00248000001</v>
      </c>
      <c r="F36" s="416">
        <v>0</v>
      </c>
      <c r="G36" s="416">
        <v>0</v>
      </c>
      <c r="H36" s="416">
        <v>0</v>
      </c>
      <c r="I36" s="416">
        <v>0</v>
      </c>
      <c r="J36" s="416">
        <v>0</v>
      </c>
      <c r="K36" s="416">
        <v>0</v>
      </c>
      <c r="L36" s="416">
        <v>0</v>
      </c>
      <c r="M36" s="416">
        <v>0</v>
      </c>
      <c r="N36" s="416">
        <v>0</v>
      </c>
    </row>
    <row r="37" spans="2:14" x14ac:dyDescent="0.2">
      <c r="B37" s="414"/>
      <c r="C37" s="419" t="s">
        <v>282</v>
      </c>
      <c r="D37" s="420">
        <f>D35-D36</f>
        <v>123771.11864999997</v>
      </c>
      <c r="E37" s="420">
        <f t="shared" ref="E37:N37" si="2">E35-E36</f>
        <v>28190.292492561239</v>
      </c>
      <c r="F37" s="420">
        <f t="shared" si="2"/>
        <v>151961.41114256121</v>
      </c>
      <c r="G37" s="420">
        <f t="shared" si="2"/>
        <v>127926.34159187251</v>
      </c>
      <c r="H37" s="420">
        <f t="shared" si="2"/>
        <v>20412.261383391888</v>
      </c>
      <c r="I37" s="420">
        <f t="shared" si="2"/>
        <v>5.2575813029400287</v>
      </c>
      <c r="J37" s="420">
        <f>J35-J36</f>
        <v>-429.01758474451708</v>
      </c>
      <c r="K37" s="420">
        <f t="shared" si="2"/>
        <v>-703.21862473022429</v>
      </c>
      <c r="L37" s="420">
        <f t="shared" si="2"/>
        <v>785.53621757643373</v>
      </c>
      <c r="M37" s="420">
        <f t="shared" si="2"/>
        <v>-5.8001795424892579</v>
      </c>
      <c r="N37" s="420">
        <f t="shared" si="2"/>
        <v>3970.0507574346202</v>
      </c>
    </row>
    <row r="39" spans="2:14" x14ac:dyDescent="0.2">
      <c r="B39" s="126" t="s">
        <v>276</v>
      </c>
    </row>
    <row r="40" spans="2:14" x14ac:dyDescent="0.2">
      <c r="B40" s="275" t="s">
        <v>623</v>
      </c>
    </row>
    <row r="41" spans="2:14" x14ac:dyDescent="0.2">
      <c r="B41" s="126" t="s">
        <v>465</v>
      </c>
    </row>
    <row r="42" spans="2:14" x14ac:dyDescent="0.2">
      <c r="B42" s="126" t="s">
        <v>228</v>
      </c>
    </row>
    <row r="43" spans="2:14" x14ac:dyDescent="0.2">
      <c r="B43" s="126" t="s">
        <v>154</v>
      </c>
    </row>
    <row r="44" spans="2:14" x14ac:dyDescent="0.2">
      <c r="B44" s="126" t="s">
        <v>155</v>
      </c>
    </row>
    <row r="45" spans="2:14" x14ac:dyDescent="0.2">
      <c r="B45" s="126" t="s">
        <v>229</v>
      </c>
    </row>
    <row r="46" spans="2:14" x14ac:dyDescent="0.2">
      <c r="B46" s="126" t="s">
        <v>230</v>
      </c>
    </row>
    <row r="49" spans="1:7" x14ac:dyDescent="0.2">
      <c r="B49" s="411" t="s">
        <v>175</v>
      </c>
      <c r="C49" s="365"/>
      <c r="D49" s="365"/>
      <c r="E49" s="365"/>
      <c r="F49" s="365"/>
      <c r="G49" s="366"/>
    </row>
    <row r="50" spans="1:7" x14ac:dyDescent="0.2">
      <c r="B50" s="412" t="s">
        <v>496</v>
      </c>
      <c r="C50" s="391"/>
      <c r="D50" s="391"/>
      <c r="E50" s="391"/>
      <c r="F50" s="391"/>
      <c r="G50" s="392"/>
    </row>
    <row r="51" spans="1:7" x14ac:dyDescent="0.2">
      <c r="B51" s="412" t="s">
        <v>497</v>
      </c>
      <c r="C51" s="391"/>
      <c r="D51" s="391"/>
      <c r="E51" s="391"/>
      <c r="F51" s="391"/>
      <c r="G51" s="392"/>
    </row>
    <row r="52" spans="1:7" x14ac:dyDescent="0.2">
      <c r="B52" s="412" t="s">
        <v>498</v>
      </c>
      <c r="C52" s="391" t="s">
        <v>690</v>
      </c>
      <c r="D52" s="391"/>
      <c r="E52" s="391"/>
      <c r="F52" s="391"/>
      <c r="G52" s="392"/>
    </row>
    <row r="53" spans="1:7" x14ac:dyDescent="0.2">
      <c r="B53" s="413"/>
      <c r="C53" s="393"/>
      <c r="D53" s="393"/>
      <c r="E53" s="393"/>
      <c r="F53" s="393"/>
      <c r="G53" s="394"/>
    </row>
    <row r="56" spans="1:7" x14ac:dyDescent="0.2">
      <c r="B56" s="126" t="s">
        <v>786</v>
      </c>
    </row>
    <row r="58" spans="1:7" x14ac:dyDescent="0.2">
      <c r="A58" s="126">
        <v>1</v>
      </c>
      <c r="B58" s="126" t="s">
        <v>789</v>
      </c>
    </row>
    <row r="59" spans="1:7" x14ac:dyDescent="0.2">
      <c r="B59" s="126" t="s">
        <v>790</v>
      </c>
    </row>
    <row r="60" spans="1:7" x14ac:dyDescent="0.2">
      <c r="B60" s="126" t="s">
        <v>791</v>
      </c>
    </row>
    <row r="62" spans="1:7" x14ac:dyDescent="0.2">
      <c r="A62" s="126">
        <v>2</v>
      </c>
      <c r="B62" s="126" t="s">
        <v>792</v>
      </c>
    </row>
    <row r="63" spans="1:7" x14ac:dyDescent="0.2">
      <c r="B63" s="126" t="s">
        <v>793</v>
      </c>
    </row>
    <row r="65" spans="1:2" x14ac:dyDescent="0.2">
      <c r="A65" s="126">
        <v>3</v>
      </c>
      <c r="B65" s="126" t="s">
        <v>794</v>
      </c>
    </row>
    <row r="66" spans="1:2" x14ac:dyDescent="0.2">
      <c r="B66" s="126" t="s">
        <v>795</v>
      </c>
    </row>
  </sheetData>
  <customSheetViews>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1"/>
      <headerFooter alignWithMargins="0"/>
    </customSheetView>
  </customSheetViews>
  <mergeCells count="3">
    <mergeCell ref="K12:L12"/>
    <mergeCell ref="I12:J12"/>
    <mergeCell ref="B8:D10"/>
  </mergeCells>
  <phoneticPr fontId="36" type="noConversion"/>
  <pageMargins left="0.75" right="0.75" top="1" bottom="1" header="0.5" footer="0.5"/>
  <pageSetup paperSize="8" scale="85" orientation="landscape" verticalDpi="2" r:id="rId2"/>
  <headerFooter alignWithMargins="0">
    <oddFooter>&amp;L&amp;D&amp;C&amp;A&amp;RPage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B1:I91"/>
  <sheetViews>
    <sheetView showGridLines="0" view="pageBreakPreview" zoomScale="85" zoomScaleNormal="100" zoomScaleSheetLayoutView="85" workbookViewId="0">
      <selection activeCell="C17" sqref="C17"/>
    </sheetView>
  </sheetViews>
  <sheetFormatPr defaultRowHeight="12.75" x14ac:dyDescent="0.2"/>
  <cols>
    <col min="1" max="1" width="12" style="126" customWidth="1"/>
    <col min="2" max="2" width="16.42578125" style="126" bestFit="1" customWidth="1"/>
    <col min="3" max="3" width="41.28515625" style="126" customWidth="1"/>
    <col min="4" max="9" width="19.85546875" style="126" customWidth="1"/>
    <col min="10" max="10" width="18.28515625" style="126" customWidth="1"/>
    <col min="11" max="16384" width="9.140625" style="126"/>
  </cols>
  <sheetData>
    <row r="1" spans="2:9" ht="20.25" x14ac:dyDescent="0.2">
      <c r="B1" s="92" t="str">
        <f>Cover!E22</f>
        <v>JEN</v>
      </c>
      <c r="C1" s="93"/>
      <c r="D1" s="93"/>
      <c r="E1" s="93"/>
      <c r="F1" s="93"/>
      <c r="G1" s="93"/>
      <c r="H1" s="93"/>
      <c r="I1" s="93"/>
    </row>
    <row r="2" spans="2:9" ht="20.25" x14ac:dyDescent="0.2">
      <c r="B2" s="116" t="s">
        <v>231</v>
      </c>
      <c r="C2" s="116"/>
    </row>
    <row r="3" spans="2:9" ht="20.25" x14ac:dyDescent="0.2">
      <c r="B3" s="14">
        <f>Cover!E26</f>
        <v>2014</v>
      </c>
    </row>
    <row r="4" spans="2:9" ht="20.25" x14ac:dyDescent="0.2">
      <c r="B4" s="92"/>
      <c r="D4" s="684" t="s">
        <v>585</v>
      </c>
      <c r="E4" s="684"/>
    </row>
    <row r="5" spans="2:9" ht="25.5" x14ac:dyDescent="0.2">
      <c r="B5" s="152" t="s">
        <v>586</v>
      </c>
      <c r="D5" s="685" t="s">
        <v>295</v>
      </c>
      <c r="E5" s="685"/>
    </row>
    <row r="6" spans="2:9" x14ac:dyDescent="0.2">
      <c r="B6" s="99" t="s">
        <v>587</v>
      </c>
      <c r="D6" s="686" t="s">
        <v>588</v>
      </c>
      <c r="E6" s="686"/>
    </row>
    <row r="7" spans="2:9" ht="20.25" x14ac:dyDescent="0.2">
      <c r="B7" s="92"/>
    </row>
    <row r="8" spans="2:9" ht="15.75" x14ac:dyDescent="0.2">
      <c r="B8" s="680" t="s">
        <v>316</v>
      </c>
      <c r="C8" s="680"/>
      <c r="D8" s="680"/>
    </row>
    <row r="9" spans="2:9" ht="15.75" x14ac:dyDescent="0.2">
      <c r="B9" s="487" t="s">
        <v>482</v>
      </c>
      <c r="C9" s="488"/>
      <c r="D9" s="488"/>
      <c r="E9" s="241"/>
    </row>
    <row r="10" spans="2:9" ht="15" customHeight="1" x14ac:dyDescent="0.2">
      <c r="B10" s="110"/>
      <c r="C10" s="158"/>
      <c r="D10" s="159"/>
      <c r="E10" s="123"/>
      <c r="F10" s="124"/>
      <c r="G10" s="125"/>
    </row>
    <row r="11" spans="2:9" ht="51.75" customHeight="1" x14ac:dyDescent="0.2">
      <c r="B11" s="17" t="s">
        <v>314</v>
      </c>
      <c r="C11" s="90" t="s">
        <v>265</v>
      </c>
      <c r="D11" s="19" t="s">
        <v>628</v>
      </c>
      <c r="E11" s="20" t="s">
        <v>264</v>
      </c>
    </row>
    <row r="12" spans="2:9" ht="13.5" customHeight="1" x14ac:dyDescent="0.2">
      <c r="B12" s="583"/>
      <c r="C12" s="583" t="s">
        <v>629</v>
      </c>
      <c r="D12" s="583"/>
      <c r="E12" s="583"/>
    </row>
    <row r="13" spans="2:9" ht="13.5" customHeight="1" x14ac:dyDescent="0.2">
      <c r="B13" s="583"/>
      <c r="C13" s="583"/>
      <c r="D13" s="583"/>
      <c r="E13" s="583"/>
    </row>
    <row r="14" spans="2:9" ht="13.5" customHeight="1" x14ac:dyDescent="0.2">
      <c r="B14" s="583"/>
      <c r="C14" s="583"/>
      <c r="D14" s="583"/>
      <c r="E14" s="583"/>
    </row>
    <row r="15" spans="2:9" ht="12.75" customHeight="1" x14ac:dyDescent="0.2">
      <c r="B15" s="583"/>
      <c r="C15" s="583"/>
      <c r="D15" s="583"/>
      <c r="E15" s="583"/>
    </row>
    <row r="16" spans="2:9" ht="12.75" customHeight="1" x14ac:dyDescent="0.2">
      <c r="B16" s="583"/>
      <c r="C16" s="583"/>
      <c r="D16" s="583"/>
      <c r="E16" s="583"/>
    </row>
    <row r="17" spans="2:7" ht="12.75" customHeight="1" x14ac:dyDescent="0.2">
      <c r="B17" s="583"/>
      <c r="C17" s="583"/>
      <c r="D17" s="583"/>
      <c r="E17" s="583"/>
    </row>
    <row r="18" spans="2:7" ht="13.5" customHeight="1" x14ac:dyDescent="0.2">
      <c r="B18" s="583"/>
      <c r="C18" s="583"/>
      <c r="D18" s="583"/>
      <c r="E18" s="583"/>
    </row>
    <row r="19" spans="2:7" ht="13.5" customHeight="1" x14ac:dyDescent="0.2">
      <c r="B19" s="584"/>
      <c r="C19" s="419" t="s">
        <v>250</v>
      </c>
      <c r="D19" s="420">
        <f>SUM(D12:D18)</f>
        <v>0</v>
      </c>
      <c r="E19" s="420">
        <f>SUM(E12:E18)</f>
        <v>0</v>
      </c>
    </row>
    <row r="21" spans="2:7" ht="15.75" x14ac:dyDescent="0.2">
      <c r="B21" s="111" t="s">
        <v>317</v>
      </c>
    </row>
    <row r="22" spans="2:7" ht="15.75" x14ac:dyDescent="0.2">
      <c r="B22" s="487" t="s">
        <v>482</v>
      </c>
      <c r="C22" s="488"/>
      <c r="D22" s="488"/>
      <c r="E22" s="241"/>
    </row>
    <row r="23" spans="2:7" ht="15" customHeight="1" x14ac:dyDescent="0.2">
      <c r="B23" s="110"/>
      <c r="C23" s="158"/>
      <c r="D23" s="159"/>
      <c r="E23" s="123"/>
      <c r="F23" s="124"/>
      <c r="G23" s="125"/>
    </row>
    <row r="24" spans="2:7" ht="51" x14ac:dyDescent="0.2">
      <c r="B24" s="17" t="s">
        <v>314</v>
      </c>
      <c r="C24" s="90" t="s">
        <v>265</v>
      </c>
      <c r="D24" s="19" t="s">
        <v>628</v>
      </c>
      <c r="E24" s="20" t="s">
        <v>264</v>
      </c>
    </row>
    <row r="25" spans="2:7" x14ac:dyDescent="0.2">
      <c r="B25" s="583"/>
      <c r="C25" s="583" t="s">
        <v>629</v>
      </c>
      <c r="D25" s="583"/>
      <c r="E25" s="583"/>
    </row>
    <row r="26" spans="2:7" x14ac:dyDescent="0.2">
      <c r="B26" s="583"/>
      <c r="C26" s="583"/>
      <c r="D26" s="583"/>
      <c r="E26" s="583"/>
    </row>
    <row r="27" spans="2:7" x14ac:dyDescent="0.2">
      <c r="B27" s="583"/>
      <c r="C27" s="583"/>
      <c r="D27" s="583"/>
      <c r="E27" s="583"/>
    </row>
    <row r="28" spans="2:7" x14ac:dyDescent="0.2">
      <c r="B28" s="583"/>
      <c r="C28" s="583"/>
      <c r="D28" s="583"/>
      <c r="E28" s="583"/>
    </row>
    <row r="29" spans="2:7" x14ac:dyDescent="0.2">
      <c r="B29" s="583"/>
      <c r="C29" s="583"/>
      <c r="D29" s="583"/>
      <c r="E29" s="583"/>
    </row>
    <row r="30" spans="2:7" x14ac:dyDescent="0.2">
      <c r="B30" s="583"/>
      <c r="C30" s="583"/>
      <c r="D30" s="583"/>
      <c r="E30" s="583"/>
    </row>
    <row r="31" spans="2:7" x14ac:dyDescent="0.2">
      <c r="B31" s="583"/>
      <c r="C31" s="583"/>
      <c r="D31" s="583"/>
      <c r="E31" s="583"/>
    </row>
    <row r="32" spans="2:7" x14ac:dyDescent="0.2">
      <c r="B32" s="584"/>
      <c r="C32" s="419" t="s">
        <v>250</v>
      </c>
      <c r="D32" s="420">
        <f>SUM(D25:D31)</f>
        <v>0</v>
      </c>
      <c r="E32" s="420">
        <f>SUM(E25:E31)</f>
        <v>0</v>
      </c>
    </row>
    <row r="34" spans="2:5" ht="15.75" x14ac:dyDescent="0.2">
      <c r="B34" s="111" t="s">
        <v>318</v>
      </c>
    </row>
    <row r="35" spans="2:5" x14ac:dyDescent="0.2">
      <c r="B35" s="239" t="s">
        <v>487</v>
      </c>
      <c r="C35" s="240"/>
      <c r="D35" s="240"/>
      <c r="E35" s="241"/>
    </row>
    <row r="36" spans="2:5" x14ac:dyDescent="0.2">
      <c r="B36" s="110"/>
      <c r="C36" s="158"/>
      <c r="D36" s="159"/>
      <c r="E36" s="123"/>
    </row>
    <row r="37" spans="2:5" ht="51" x14ac:dyDescent="0.2">
      <c r="B37" s="17" t="s">
        <v>314</v>
      </c>
      <c r="C37" s="90" t="s">
        <v>265</v>
      </c>
      <c r="D37" s="20" t="s">
        <v>266</v>
      </c>
      <c r="E37" s="20" t="s">
        <v>267</v>
      </c>
    </row>
    <row r="38" spans="2:5" x14ac:dyDescent="0.2">
      <c r="B38" s="424"/>
      <c r="C38" s="424" t="s">
        <v>433</v>
      </c>
      <c r="D38" s="424">
        <v>253921.84420152789</v>
      </c>
      <c r="E38" s="424">
        <v>48791.627229090554</v>
      </c>
    </row>
    <row r="39" spans="2:5" x14ac:dyDescent="0.2">
      <c r="B39" s="424"/>
      <c r="C39" s="424" t="s">
        <v>434</v>
      </c>
      <c r="D39" s="424">
        <v>29980.218689858277</v>
      </c>
      <c r="E39" s="424">
        <v>5927.53511955459</v>
      </c>
    </row>
    <row r="40" spans="2:5" x14ac:dyDescent="0.2">
      <c r="B40" s="424"/>
      <c r="C40" s="424" t="s">
        <v>779</v>
      </c>
      <c r="D40" s="424">
        <v>39543.179202685824</v>
      </c>
      <c r="E40" s="424">
        <v>9200.3507744030776</v>
      </c>
    </row>
    <row r="41" spans="2:5" x14ac:dyDescent="0.2">
      <c r="B41" s="424"/>
      <c r="C41" s="424" t="s">
        <v>780</v>
      </c>
      <c r="D41" s="424">
        <v>1650.5699094787385</v>
      </c>
      <c r="E41" s="424">
        <v>430.36230034390536</v>
      </c>
    </row>
    <row r="42" spans="2:5" x14ac:dyDescent="0.2">
      <c r="B42" s="424"/>
      <c r="C42" s="424"/>
      <c r="D42" s="424"/>
      <c r="E42" s="424"/>
    </row>
    <row r="43" spans="2:5" x14ac:dyDescent="0.2">
      <c r="B43" s="424"/>
      <c r="C43" s="424"/>
      <c r="D43" s="424"/>
      <c r="E43" s="424"/>
    </row>
    <row r="44" spans="2:5" x14ac:dyDescent="0.2">
      <c r="B44" s="424"/>
      <c r="C44" s="424"/>
      <c r="D44" s="424"/>
      <c r="E44" s="424"/>
    </row>
    <row r="45" spans="2:5" x14ac:dyDescent="0.2">
      <c r="B45" s="414"/>
      <c r="C45" s="419" t="s">
        <v>250</v>
      </c>
      <c r="D45" s="420">
        <f>SUM(D38:D44)</f>
        <v>325095.8120035507</v>
      </c>
      <c r="E45" s="420">
        <f>SUM(E38:E44)</f>
        <v>64349.875423392128</v>
      </c>
    </row>
    <row r="48" spans="2:5" ht="15.75" x14ac:dyDescent="0.2">
      <c r="B48" s="111" t="s">
        <v>319</v>
      </c>
    </row>
    <row r="49" spans="2:5" x14ac:dyDescent="0.2">
      <c r="B49" s="239" t="s">
        <v>487</v>
      </c>
      <c r="C49" s="240"/>
      <c r="D49" s="240"/>
      <c r="E49" s="241"/>
    </row>
    <row r="50" spans="2:5" x14ac:dyDescent="0.2">
      <c r="B50" s="110"/>
      <c r="C50" s="158"/>
      <c r="D50" s="159"/>
      <c r="E50" s="123"/>
    </row>
    <row r="51" spans="2:5" ht="51" x14ac:dyDescent="0.2">
      <c r="B51" s="17" t="s">
        <v>314</v>
      </c>
      <c r="C51" s="90" t="s">
        <v>265</v>
      </c>
      <c r="D51" s="20" t="s">
        <v>284</v>
      </c>
      <c r="E51" s="20" t="s">
        <v>267</v>
      </c>
    </row>
    <row r="52" spans="2:5" x14ac:dyDescent="0.2">
      <c r="B52" s="424"/>
      <c r="C52" s="424" t="s">
        <v>433</v>
      </c>
      <c r="D52" s="424">
        <v>250668.50514821804</v>
      </c>
      <c r="E52" s="424">
        <v>43463.322283097768</v>
      </c>
    </row>
    <row r="53" spans="2:5" x14ac:dyDescent="0.2">
      <c r="B53" s="424"/>
      <c r="C53" s="424" t="s">
        <v>434</v>
      </c>
      <c r="D53" s="424">
        <v>32145.015241656562</v>
      </c>
      <c r="E53" s="424">
        <v>5437.4943906770368</v>
      </c>
    </row>
    <row r="54" spans="2:5" x14ac:dyDescent="0.2">
      <c r="B54" s="424"/>
      <c r="C54" s="424" t="s">
        <v>779</v>
      </c>
      <c r="D54" s="424">
        <v>36244.473987282283</v>
      </c>
      <c r="E54" s="424">
        <v>7125.7472266415125</v>
      </c>
    </row>
    <row r="55" spans="2:5" x14ac:dyDescent="0.2">
      <c r="B55" s="424"/>
      <c r="C55" s="424" t="s">
        <v>780</v>
      </c>
      <c r="D55" s="424">
        <v>1726.8652079984179</v>
      </c>
      <c r="E55" s="424">
        <v>502.20441808069728</v>
      </c>
    </row>
    <row r="56" spans="2:5" x14ac:dyDescent="0.2">
      <c r="B56" s="424"/>
      <c r="C56" s="424"/>
      <c r="D56" s="424"/>
      <c r="E56" s="424"/>
    </row>
    <row r="57" spans="2:5" x14ac:dyDescent="0.2">
      <c r="B57" s="424"/>
      <c r="C57" s="424"/>
      <c r="D57" s="424"/>
      <c r="E57" s="424"/>
    </row>
    <row r="58" spans="2:5" x14ac:dyDescent="0.2">
      <c r="B58" s="424"/>
      <c r="C58" s="424"/>
      <c r="D58" s="424"/>
      <c r="E58" s="424"/>
    </row>
    <row r="59" spans="2:5" x14ac:dyDescent="0.2">
      <c r="B59" s="414"/>
      <c r="C59" s="419" t="s">
        <v>250</v>
      </c>
      <c r="D59" s="420">
        <f>SUM(D52:D58)</f>
        <v>320784.85958515527</v>
      </c>
      <c r="E59" s="420">
        <f>SUM(E52:E58)</f>
        <v>56528.768318497016</v>
      </c>
    </row>
    <row r="62" spans="2:5" ht="15.75" x14ac:dyDescent="0.2">
      <c r="B62" s="111" t="s">
        <v>286</v>
      </c>
    </row>
    <row r="63" spans="2:5" x14ac:dyDescent="0.2">
      <c r="B63" s="110"/>
      <c r="C63" s="158"/>
      <c r="D63" s="159"/>
      <c r="E63" s="123"/>
    </row>
    <row r="64" spans="2:5" ht="51" x14ac:dyDescent="0.2">
      <c r="B64" s="17" t="s">
        <v>314</v>
      </c>
      <c r="C64" s="90" t="s">
        <v>265</v>
      </c>
      <c r="D64" s="20" t="s">
        <v>285</v>
      </c>
      <c r="E64" s="57" t="s">
        <v>150</v>
      </c>
    </row>
    <row r="65" spans="2:5" x14ac:dyDescent="0.2">
      <c r="B65" s="583"/>
      <c r="C65" s="583" t="s">
        <v>629</v>
      </c>
      <c r="D65" s="583"/>
      <c r="E65" s="583"/>
    </row>
    <row r="66" spans="2:5" x14ac:dyDescent="0.2">
      <c r="B66" s="583"/>
      <c r="C66" s="583"/>
      <c r="D66" s="583"/>
      <c r="E66" s="583"/>
    </row>
    <row r="67" spans="2:5" x14ac:dyDescent="0.2">
      <c r="B67" s="583"/>
      <c r="C67" s="583"/>
      <c r="D67" s="583"/>
      <c r="E67" s="583"/>
    </row>
    <row r="68" spans="2:5" x14ac:dyDescent="0.2">
      <c r="B68" s="583"/>
      <c r="C68" s="583"/>
      <c r="D68" s="583"/>
      <c r="E68" s="583"/>
    </row>
    <row r="69" spans="2:5" x14ac:dyDescent="0.2">
      <c r="B69" s="583"/>
      <c r="C69" s="583"/>
      <c r="D69" s="583"/>
      <c r="E69" s="583"/>
    </row>
    <row r="70" spans="2:5" x14ac:dyDescent="0.2">
      <c r="B70" s="583"/>
      <c r="C70" s="583"/>
      <c r="D70" s="583"/>
      <c r="E70" s="583"/>
    </row>
    <row r="71" spans="2:5" x14ac:dyDescent="0.2">
      <c r="B71" s="583"/>
      <c r="C71" s="583"/>
      <c r="D71" s="583"/>
      <c r="E71" s="583"/>
    </row>
    <row r="72" spans="2:5" x14ac:dyDescent="0.2">
      <c r="B72" s="584"/>
      <c r="C72" s="419" t="s">
        <v>250</v>
      </c>
      <c r="D72" s="420">
        <f>SUM(D65:D71)</f>
        <v>0</v>
      </c>
      <c r="E72" s="420">
        <f>SUM(E65:E71)</f>
        <v>0</v>
      </c>
    </row>
    <row r="75" spans="2:5" ht="15.75" x14ac:dyDescent="0.2">
      <c r="B75" s="111" t="s">
        <v>287</v>
      </c>
    </row>
    <row r="76" spans="2:5" x14ac:dyDescent="0.2">
      <c r="B76" s="110"/>
      <c r="C76" s="158"/>
      <c r="D76" s="159"/>
      <c r="E76" s="123"/>
    </row>
    <row r="77" spans="2:5" ht="51" x14ac:dyDescent="0.2">
      <c r="B77" s="17" t="s">
        <v>314</v>
      </c>
      <c r="C77" s="90" t="s">
        <v>265</v>
      </c>
      <c r="D77" s="20" t="s">
        <v>285</v>
      </c>
      <c r="E77" s="57" t="s">
        <v>151</v>
      </c>
    </row>
    <row r="78" spans="2:5" x14ac:dyDescent="0.2">
      <c r="B78" s="583"/>
      <c r="C78" s="583" t="s">
        <v>629</v>
      </c>
      <c r="D78" s="583"/>
      <c r="E78" s="583"/>
    </row>
    <row r="79" spans="2:5" x14ac:dyDescent="0.2">
      <c r="B79" s="583"/>
      <c r="C79" s="583"/>
      <c r="D79" s="583"/>
      <c r="E79" s="583"/>
    </row>
    <row r="80" spans="2:5" x14ac:dyDescent="0.2">
      <c r="B80" s="583"/>
      <c r="C80" s="583"/>
      <c r="D80" s="583"/>
      <c r="E80" s="583"/>
    </row>
    <row r="81" spans="2:5" x14ac:dyDescent="0.2">
      <c r="B81" s="583"/>
      <c r="C81" s="583"/>
      <c r="D81" s="583"/>
      <c r="E81" s="583"/>
    </row>
    <row r="82" spans="2:5" x14ac:dyDescent="0.2">
      <c r="B82" s="583"/>
      <c r="C82" s="583"/>
      <c r="D82" s="583"/>
      <c r="E82" s="583"/>
    </row>
    <row r="83" spans="2:5" x14ac:dyDescent="0.2">
      <c r="B83" s="583"/>
      <c r="C83" s="583"/>
      <c r="D83" s="583"/>
      <c r="E83" s="583"/>
    </row>
    <row r="84" spans="2:5" x14ac:dyDescent="0.2">
      <c r="B84" s="583"/>
      <c r="C84" s="583"/>
      <c r="D84" s="583"/>
      <c r="E84" s="583"/>
    </row>
    <row r="85" spans="2:5" x14ac:dyDescent="0.2">
      <c r="B85" s="584"/>
      <c r="C85" s="419" t="s">
        <v>250</v>
      </c>
      <c r="D85" s="420">
        <f>SUM(D78:D84)</f>
        <v>0</v>
      </c>
      <c r="E85" s="420">
        <f>SUM(E78:E84)</f>
        <v>0</v>
      </c>
    </row>
    <row r="87" spans="2:5" ht="15.75" x14ac:dyDescent="0.2">
      <c r="B87" s="111" t="s">
        <v>561</v>
      </c>
    </row>
    <row r="89" spans="2:5" ht="39.75" customHeight="1" x14ac:dyDescent="0.2">
      <c r="B89" s="681" t="s">
        <v>625</v>
      </c>
      <c r="C89" s="682"/>
      <c r="D89" s="682"/>
      <c r="E89" s="683"/>
    </row>
    <row r="91" spans="2:5" x14ac:dyDescent="0.2">
      <c r="B91" s="103" t="s">
        <v>562</v>
      </c>
      <c r="C91" s="395"/>
    </row>
  </sheetData>
  <customSheetViews>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1"/>
      <headerFooter alignWithMargins="0"/>
    </customSheetView>
  </customSheetViews>
  <mergeCells count="5">
    <mergeCell ref="B8:D8"/>
    <mergeCell ref="B89:E89"/>
    <mergeCell ref="D4:E4"/>
    <mergeCell ref="D5:E5"/>
    <mergeCell ref="D6:E6"/>
  </mergeCells>
  <phoneticPr fontId="36" type="noConversion"/>
  <pageMargins left="0.75" right="0.75" top="1" bottom="1" header="0.5" footer="0.5"/>
  <pageSetup paperSize="8" scale="85" orientation="portrait" r:id="rId2"/>
  <headerFooter alignWithMargins="0">
    <oddFooter>&amp;L&amp;D&amp;C&amp;A&amp;RPage &amp;P of &amp;N</oddFooter>
  </headerFooter>
  <rowBreaks count="1" manualBreakCount="1">
    <brk id="74" min="1" max="4" man="1"/>
  </rowBreaks>
  <colBreaks count="1" manualBreakCount="1">
    <brk id="5"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theme="8"/>
  </sheetPr>
  <dimension ref="A1:L187"/>
  <sheetViews>
    <sheetView showGridLines="0" view="pageBreakPreview" topLeftCell="A10" zoomScaleNormal="100" zoomScaleSheetLayoutView="100" workbookViewId="0">
      <selection activeCell="G91" sqref="G91"/>
    </sheetView>
  </sheetViews>
  <sheetFormatPr defaultRowHeight="12.75" x14ac:dyDescent="0.2"/>
  <cols>
    <col min="1" max="1" width="12.7109375" style="147" customWidth="1"/>
    <col min="2" max="2" width="52.7109375" style="147" customWidth="1"/>
    <col min="3" max="10" width="12.7109375" style="147" customWidth="1"/>
    <col min="11" max="16384" width="9.140625" style="147"/>
  </cols>
  <sheetData>
    <row r="1" spans="2:9" ht="24" customHeight="1" x14ac:dyDescent="0.2">
      <c r="B1" s="14" t="str">
        <f>Cover!E22</f>
        <v>JEN</v>
      </c>
      <c r="C1" s="14"/>
    </row>
    <row r="2" spans="2:9" ht="21.75" customHeight="1" x14ac:dyDescent="0.2">
      <c r="B2" s="131" t="s">
        <v>608</v>
      </c>
      <c r="E2" s="149"/>
      <c r="F2" s="149"/>
    </row>
    <row r="3" spans="2:9" ht="21.75" customHeight="1" x14ac:dyDescent="0.2">
      <c r="B3" s="543">
        <f>Cover!E26</f>
        <v>2014</v>
      </c>
      <c r="E3" s="149"/>
      <c r="F3" s="149"/>
    </row>
    <row r="4" spans="2:9" ht="18.75" customHeight="1" x14ac:dyDescent="0.2">
      <c r="B4" s="95"/>
      <c r="C4" s="144"/>
      <c r="D4" s="96" t="s">
        <v>585</v>
      </c>
      <c r="E4" s="167"/>
      <c r="H4" s="149"/>
      <c r="I4" s="149"/>
    </row>
    <row r="5" spans="2:9" ht="18.75" customHeight="1" x14ac:dyDescent="0.2">
      <c r="B5" s="146" t="s">
        <v>586</v>
      </c>
      <c r="C5" s="121"/>
      <c r="D5" s="97" t="s">
        <v>295</v>
      </c>
      <c r="E5" s="98"/>
      <c r="H5" s="149"/>
      <c r="I5" s="149"/>
    </row>
    <row r="6" spans="2:9" ht="18.75" customHeight="1" x14ac:dyDescent="0.2">
      <c r="B6" s="99" t="s">
        <v>587</v>
      </c>
      <c r="C6" s="121"/>
      <c r="D6" s="99" t="s">
        <v>588</v>
      </c>
      <c r="E6" s="99"/>
      <c r="H6" s="149"/>
      <c r="I6" s="149"/>
    </row>
    <row r="7" spans="2:9" ht="18.75" customHeight="1" x14ac:dyDescent="0.2">
      <c r="B7" s="94"/>
      <c r="C7" s="94"/>
      <c r="D7" s="140"/>
      <c r="H7" s="149"/>
      <c r="I7" s="149"/>
    </row>
    <row r="8" spans="2:9" ht="55.5" customHeight="1" x14ac:dyDescent="0.2">
      <c r="B8" s="681" t="s">
        <v>510</v>
      </c>
      <c r="C8" s="682"/>
      <c r="D8" s="683"/>
      <c r="H8" s="149"/>
      <c r="I8" s="149"/>
    </row>
    <row r="9" spans="2:9" ht="18.75" customHeight="1" x14ac:dyDescent="0.2">
      <c r="B9" s="272"/>
      <c r="C9" s="94"/>
      <c r="D9" s="140"/>
      <c r="H9" s="149"/>
      <c r="I9" s="149"/>
    </row>
    <row r="10" spans="2:9" ht="18.75" customHeight="1" x14ac:dyDescent="0.2">
      <c r="B10" s="426" t="s">
        <v>197</v>
      </c>
      <c r="C10" s="427"/>
      <c r="D10" s="428"/>
      <c r="E10" s="429"/>
      <c r="F10" s="428"/>
      <c r="G10" s="429"/>
      <c r="H10" s="544"/>
      <c r="I10" s="366"/>
    </row>
    <row r="11" spans="2:9" ht="15.75" x14ac:dyDescent="0.2">
      <c r="B11" s="431" t="s">
        <v>737</v>
      </c>
      <c r="C11" s="432"/>
      <c r="D11" s="432"/>
      <c r="E11" s="433"/>
      <c r="F11" s="434"/>
      <c r="G11" s="435"/>
      <c r="H11" s="434"/>
      <c r="I11" s="436"/>
    </row>
    <row r="12" spans="2:9" ht="26.25" customHeight="1" x14ac:dyDescent="0.2">
      <c r="B12" s="674" t="s">
        <v>566</v>
      </c>
      <c r="C12" s="675"/>
      <c r="D12" s="675"/>
      <c r="E12" s="675"/>
      <c r="F12" s="675"/>
      <c r="G12" s="675"/>
      <c r="H12" s="675"/>
      <c r="I12" s="676"/>
    </row>
    <row r="13" spans="2:9" ht="12.75" customHeight="1" x14ac:dyDescent="0.2">
      <c r="B13" s="674" t="s">
        <v>729</v>
      </c>
      <c r="C13" s="675"/>
      <c r="D13" s="675"/>
      <c r="E13" s="675"/>
      <c r="F13" s="675"/>
      <c r="G13" s="675"/>
      <c r="H13" s="675"/>
      <c r="I13" s="699"/>
    </row>
    <row r="14" spans="2:9" x14ac:dyDescent="0.2">
      <c r="B14" s="674" t="s">
        <v>336</v>
      </c>
      <c r="C14" s="700"/>
      <c r="D14" s="700"/>
      <c r="E14" s="700"/>
      <c r="F14" s="700"/>
      <c r="G14" s="700"/>
      <c r="H14" s="700"/>
      <c r="I14" s="699"/>
    </row>
    <row r="15" spans="2:9" ht="12.75" customHeight="1" x14ac:dyDescent="0.2">
      <c r="B15" s="674" t="s">
        <v>740</v>
      </c>
      <c r="C15" s="700"/>
      <c r="D15" s="700"/>
      <c r="E15" s="700"/>
      <c r="F15" s="700"/>
      <c r="G15" s="700"/>
      <c r="H15" s="700"/>
      <c r="I15" s="699"/>
    </row>
    <row r="16" spans="2:9" ht="12.75" customHeight="1" x14ac:dyDescent="0.2">
      <c r="B16" s="677"/>
      <c r="C16" s="701"/>
      <c r="D16" s="701"/>
      <c r="E16" s="701"/>
      <c r="F16" s="701"/>
      <c r="G16" s="701"/>
      <c r="H16" s="701"/>
      <c r="I16" s="702"/>
    </row>
    <row r="17" spans="2:10" ht="20.25" x14ac:dyDescent="0.2">
      <c r="B17" s="94"/>
      <c r="C17" s="94"/>
      <c r="D17" s="94"/>
      <c r="E17" s="94"/>
      <c r="F17" s="94"/>
      <c r="G17" s="94"/>
    </row>
    <row r="18" spans="2:10" ht="15.75" x14ac:dyDescent="0.2">
      <c r="B18" s="266" t="s">
        <v>237</v>
      </c>
      <c r="D18" s="148"/>
    </row>
    <row r="19" spans="2:10" x14ac:dyDescent="0.2">
      <c r="B19" s="130"/>
      <c r="C19" s="130"/>
    </row>
    <row r="20" spans="2:10" ht="30" customHeight="1" x14ac:dyDescent="0.2">
      <c r="B20" s="51" t="s">
        <v>653</v>
      </c>
      <c r="C20" s="67" t="s">
        <v>563</v>
      </c>
      <c r="D20" s="67" t="s">
        <v>730</v>
      </c>
      <c r="E20" s="68" t="s">
        <v>564</v>
      </c>
      <c r="F20" s="68" t="s">
        <v>565</v>
      </c>
      <c r="G20" s="15" t="s">
        <v>116</v>
      </c>
      <c r="H20" s="16" t="s">
        <v>272</v>
      </c>
      <c r="I20" s="16" t="s">
        <v>273</v>
      </c>
      <c r="J20" s="16" t="s">
        <v>279</v>
      </c>
    </row>
    <row r="21" spans="2:10" x14ac:dyDescent="0.2">
      <c r="B21" s="23" t="s">
        <v>138</v>
      </c>
      <c r="C21" s="23"/>
      <c r="D21" s="67"/>
      <c r="E21" s="33"/>
      <c r="F21" s="33"/>
      <c r="G21" s="271"/>
      <c r="H21" s="271"/>
      <c r="I21" s="271"/>
      <c r="J21" s="271"/>
    </row>
    <row r="22" spans="2:10" x14ac:dyDescent="0.2">
      <c r="B22" s="33" t="s">
        <v>173</v>
      </c>
      <c r="C22" s="437">
        <v>33110.409546788644</v>
      </c>
      <c r="D22" s="438">
        <f>IF(Cover!$E$26=2014,((C22/Cover!$D$48)*Cover!$H$48),((C22/Cover!$D$49)*Cover!$I$49))</f>
        <v>36093.144723132078</v>
      </c>
      <c r="E22" s="438">
        <f>SUM(G22:J22)</f>
        <v>27953.976889732319</v>
      </c>
      <c r="F22" s="442">
        <f>IF(D22=0,1,((E22-D22)/D22)*1)</f>
        <v>-0.22550453544114071</v>
      </c>
      <c r="G22" s="437">
        <v>20371.969926305817</v>
      </c>
      <c r="H22" s="437">
        <v>7582.0069634265028</v>
      </c>
      <c r="I22" s="437">
        <v>0</v>
      </c>
      <c r="J22" s="437">
        <v>0</v>
      </c>
    </row>
    <row r="23" spans="2:10" x14ac:dyDescent="0.2">
      <c r="B23" s="33" t="s">
        <v>123</v>
      </c>
      <c r="C23" s="437">
        <v>22454.623582928227</v>
      </c>
      <c r="D23" s="438">
        <f>IF(Cover!$E$26=2014,((C23/Cover!$D$48)*Cover!$H$48),((C23/Cover!$D$49)*Cover!$I$49))</f>
        <v>24477.437451711881</v>
      </c>
      <c r="E23" s="438">
        <f>SUM(G23:J23)</f>
        <v>36858.731201117946</v>
      </c>
      <c r="F23" s="442">
        <f>IF(D23=0,1,((E23-D23)/D23)*1)</f>
        <v>0.50582475284969641</v>
      </c>
      <c r="G23" s="437">
        <v>4.7988054258653703</v>
      </c>
      <c r="H23" s="437">
        <v>16673.511689151568</v>
      </c>
      <c r="I23" s="437">
        <v>20180.42070654051</v>
      </c>
      <c r="J23" s="437">
        <v>0</v>
      </c>
    </row>
    <row r="24" spans="2:10" x14ac:dyDescent="0.2">
      <c r="B24" s="23" t="s">
        <v>139</v>
      </c>
      <c r="C24" s="439"/>
      <c r="D24" s="439"/>
      <c r="E24" s="439"/>
      <c r="F24" s="440"/>
      <c r="G24" s="440"/>
      <c r="H24" s="440"/>
      <c r="I24" s="440"/>
      <c r="J24" s="440"/>
    </row>
    <row r="25" spans="2:10" x14ac:dyDescent="0.2">
      <c r="B25" s="33" t="s">
        <v>124</v>
      </c>
      <c r="C25" s="437">
        <v>11784.549950076818</v>
      </c>
      <c r="D25" s="438">
        <f>IF(Cover!$E$26=2014,((C25/Cover!$D$48)*Cover!$H$48),((C25/Cover!$D$49)*Cover!$I$49))</f>
        <v>12846.155413573104</v>
      </c>
      <c r="E25" s="438">
        <f>SUM(G25:J25)</f>
        <v>18614.535692286852</v>
      </c>
      <c r="F25" s="442">
        <f t="shared" ref="F25:F32" si="0">IF(D25=0,1,((E25-D25)/D25)*1)</f>
        <v>0.44903553576963129</v>
      </c>
      <c r="G25" s="437">
        <v>5871.4942206341557</v>
      </c>
      <c r="H25" s="437">
        <v>12147.387919653893</v>
      </c>
      <c r="I25" s="437">
        <v>595.65355199880264</v>
      </c>
      <c r="J25" s="437">
        <v>0</v>
      </c>
    </row>
    <row r="26" spans="2:10" x14ac:dyDescent="0.2">
      <c r="B26" s="33" t="s">
        <v>125</v>
      </c>
      <c r="C26" s="437">
        <v>15609.862518515753</v>
      </c>
      <c r="D26" s="438">
        <f>IF(Cover!$E$26=2014,((C26/Cover!$D$48)*Cover!$H$48),((C26/Cover!$D$49)*Cover!$I$49))</f>
        <v>17016.06940840841</v>
      </c>
      <c r="E26" s="438">
        <f>SUM(G26:J26)</f>
        <v>20127.483812049824</v>
      </c>
      <c r="F26" s="442">
        <f t="shared" si="0"/>
        <v>0.18285153456790226</v>
      </c>
      <c r="G26" s="437">
        <v>793.65649945722805</v>
      </c>
      <c r="H26" s="437">
        <v>9379.4691268616007</v>
      </c>
      <c r="I26" s="437">
        <v>9954.3581857309982</v>
      </c>
      <c r="J26" s="437">
        <v>0</v>
      </c>
    </row>
    <row r="27" spans="2:10" x14ac:dyDescent="0.2">
      <c r="B27" s="52" t="s">
        <v>685</v>
      </c>
      <c r="C27" s="438">
        <f>SUM(C22:C26)</f>
        <v>82959.445598309452</v>
      </c>
      <c r="D27" s="438">
        <f>SUM(D22:D26)</f>
        <v>90432.806996825471</v>
      </c>
      <c r="E27" s="438">
        <f>SUM(E22:E26)</f>
        <v>103554.72759518694</v>
      </c>
      <c r="F27" s="442">
        <f t="shared" si="0"/>
        <v>0.14510133030396916</v>
      </c>
      <c r="G27" s="438">
        <f>SUM(G22:G23,G25:G26)</f>
        <v>27041.919451823065</v>
      </c>
      <c r="H27" s="438">
        <f>SUM(H22:H23,H25:H26)</f>
        <v>45782.375699093565</v>
      </c>
      <c r="I27" s="438">
        <f>SUM(I22:I23,I25:I26)</f>
        <v>30730.432444270311</v>
      </c>
      <c r="J27" s="438">
        <f>SUM(J22:J23,J25:J26)</f>
        <v>0</v>
      </c>
    </row>
    <row r="28" spans="2:10" x14ac:dyDescent="0.2">
      <c r="B28" s="33" t="s">
        <v>244</v>
      </c>
      <c r="C28" s="437">
        <v>302.53057226664646</v>
      </c>
      <c r="D28" s="438">
        <f>IF(Cover!$E$26=2014,((C28/Cover!$D$48)*Cover!$H$48),((C28/Cover!$D$49)*Cover!$I$49))</f>
        <v>329.78389205853517</v>
      </c>
      <c r="E28" s="438">
        <f>SUM(G28:J28)</f>
        <v>410.45332999999994</v>
      </c>
      <c r="F28" s="442">
        <f t="shared" si="0"/>
        <v>0.24461303260726361</v>
      </c>
      <c r="G28" s="437">
        <v>0</v>
      </c>
      <c r="H28" s="437">
        <v>0</v>
      </c>
      <c r="I28" s="437">
        <v>0</v>
      </c>
      <c r="J28" s="437">
        <v>410.45332999999994</v>
      </c>
    </row>
    <row r="29" spans="2:10" x14ac:dyDescent="0.2">
      <c r="B29" s="33" t="s">
        <v>126</v>
      </c>
      <c r="C29" s="437">
        <v>5876.7152616797903</v>
      </c>
      <c r="D29" s="438">
        <f>IF(Cover!$E$26=2014,((C29/Cover!$D$48)*Cover!$H$48),((C29/Cover!$D$49)*Cover!$I$49))</f>
        <v>6406.1163042007738</v>
      </c>
      <c r="E29" s="438">
        <f>SUM(G29:J29)</f>
        <v>9573.657439999999</v>
      </c>
      <c r="F29" s="442">
        <f t="shared" si="0"/>
        <v>0.49445576467634977</v>
      </c>
      <c r="G29" s="437">
        <v>0</v>
      </c>
      <c r="H29" s="437">
        <v>0</v>
      </c>
      <c r="I29" s="437">
        <v>0</v>
      </c>
      <c r="J29" s="437">
        <v>9573.657439999999</v>
      </c>
    </row>
    <row r="30" spans="2:10" x14ac:dyDescent="0.2">
      <c r="B30" s="33" t="s">
        <v>127</v>
      </c>
      <c r="C30" s="437">
        <v>3711.6226364217391</v>
      </c>
      <c r="D30" s="438">
        <f>IF(Cover!$E$26=2014,((C30/Cover!$D$48)*Cover!$H$48),((C30/Cover!$D$49)*Cover!$I$49))</f>
        <v>4045.9823604633107</v>
      </c>
      <c r="E30" s="438">
        <f>SUM(G30:J30)</f>
        <v>10132.34277219129</v>
      </c>
      <c r="F30" s="442">
        <f t="shared" si="0"/>
        <v>1.5042973175570202</v>
      </c>
      <c r="G30" s="437">
        <v>0</v>
      </c>
      <c r="H30" s="437">
        <v>0</v>
      </c>
      <c r="I30" s="437">
        <v>0</v>
      </c>
      <c r="J30" s="437">
        <v>10132.34277219129</v>
      </c>
    </row>
    <row r="31" spans="2:10" x14ac:dyDescent="0.2">
      <c r="B31" s="56" t="s">
        <v>337</v>
      </c>
      <c r="C31" s="437">
        <v>0</v>
      </c>
      <c r="D31" s="438">
        <f>IF(Cover!$E$26=2014,((C31/Cover!$D$48)*Cover!$H$48),((C31/Cover!$D$49)*Cover!$I$49))</f>
        <v>0</v>
      </c>
      <c r="E31" s="438">
        <f>SUM(G31:J31)</f>
        <v>0</v>
      </c>
      <c r="F31" s="442">
        <f t="shared" si="0"/>
        <v>1</v>
      </c>
      <c r="G31" s="437">
        <v>0</v>
      </c>
      <c r="H31" s="437">
        <v>0</v>
      </c>
      <c r="I31" s="437">
        <v>0</v>
      </c>
      <c r="J31" s="437">
        <v>0</v>
      </c>
    </row>
    <row r="32" spans="2:10" x14ac:dyDescent="0.2">
      <c r="B32" s="52" t="s">
        <v>140</v>
      </c>
      <c r="C32" s="438">
        <f>SUM(C27:C31)</f>
        <v>92850.314068677646</v>
      </c>
      <c r="D32" s="438">
        <f>SUM(D27:D31)</f>
        <v>101214.68955354809</v>
      </c>
      <c r="E32" s="438">
        <f>SUM(E28:E31)</f>
        <v>20116.453542191288</v>
      </c>
      <c r="F32" s="442">
        <f t="shared" si="0"/>
        <v>-0.80124966414535526</v>
      </c>
      <c r="G32" s="438">
        <f>SUM(G27:G31)</f>
        <v>27041.919451823065</v>
      </c>
      <c r="H32" s="438">
        <f>SUM(H27:H31)</f>
        <v>45782.375699093565</v>
      </c>
      <c r="I32" s="438">
        <f t="shared" ref="I32:J32" si="1">SUM(I27:I31)</f>
        <v>30730.432444270311</v>
      </c>
      <c r="J32" s="438">
        <f t="shared" si="1"/>
        <v>20116.453542191288</v>
      </c>
    </row>
    <row r="33" spans="2:6" x14ac:dyDescent="0.2">
      <c r="B33" s="177"/>
      <c r="C33" s="177"/>
      <c r="D33" s="177"/>
      <c r="E33" s="177"/>
      <c r="F33" s="177"/>
    </row>
    <row r="34" spans="2:6" ht="15.75" x14ac:dyDescent="0.2">
      <c r="B34" s="254" t="s">
        <v>567</v>
      </c>
      <c r="C34" s="144"/>
      <c r="D34" s="144"/>
      <c r="E34" s="144"/>
      <c r="F34" s="144"/>
    </row>
    <row r="35" spans="2:6" ht="25.5" customHeight="1" x14ac:dyDescent="0.2">
      <c r="B35" s="681" t="s">
        <v>656</v>
      </c>
      <c r="C35" s="682"/>
      <c r="D35" s="682"/>
      <c r="E35" s="682"/>
      <c r="F35" s="683"/>
    </row>
    <row r="36" spans="2:6" x14ac:dyDescent="0.2">
      <c r="B36" s="181"/>
      <c r="C36" s="181"/>
      <c r="D36" s="181"/>
      <c r="E36" s="181"/>
      <c r="F36" s="180"/>
    </row>
    <row r="37" spans="2:6" x14ac:dyDescent="0.2">
      <c r="B37" s="69"/>
      <c r="C37" s="693" t="s">
        <v>568</v>
      </c>
      <c r="D37" s="694"/>
      <c r="E37" s="694"/>
      <c r="F37" s="695"/>
    </row>
    <row r="38" spans="2:6" x14ac:dyDescent="0.2">
      <c r="B38" s="23" t="s">
        <v>138</v>
      </c>
      <c r="C38" s="696"/>
      <c r="D38" s="697"/>
      <c r="E38" s="697"/>
      <c r="F38" s="698"/>
    </row>
    <row r="39" spans="2:6" x14ac:dyDescent="0.2">
      <c r="B39" s="33" t="s">
        <v>173</v>
      </c>
      <c r="C39" s="687"/>
      <c r="D39" s="688"/>
      <c r="E39" s="688"/>
      <c r="F39" s="689"/>
    </row>
    <row r="40" spans="2:6" x14ac:dyDescent="0.2">
      <c r="B40" s="33" t="s">
        <v>123</v>
      </c>
      <c r="C40" s="687"/>
      <c r="D40" s="688"/>
      <c r="E40" s="688"/>
      <c r="F40" s="689"/>
    </row>
    <row r="41" spans="2:6" x14ac:dyDescent="0.2">
      <c r="B41" s="23" t="s">
        <v>139</v>
      </c>
      <c r="C41" s="696"/>
      <c r="D41" s="697"/>
      <c r="E41" s="697"/>
      <c r="F41" s="698"/>
    </row>
    <row r="42" spans="2:6" x14ac:dyDescent="0.2">
      <c r="B42" s="33" t="s">
        <v>124</v>
      </c>
      <c r="C42" s="687"/>
      <c r="D42" s="688"/>
      <c r="E42" s="688"/>
      <c r="F42" s="689"/>
    </row>
    <row r="43" spans="2:6" x14ac:dyDescent="0.2">
      <c r="B43" s="33" t="s">
        <v>125</v>
      </c>
      <c r="C43" s="687"/>
      <c r="D43" s="688"/>
      <c r="E43" s="688"/>
      <c r="F43" s="689"/>
    </row>
    <row r="44" spans="2:6" x14ac:dyDescent="0.2">
      <c r="B44" s="70" t="s">
        <v>100</v>
      </c>
      <c r="C44" s="696"/>
      <c r="D44" s="697"/>
      <c r="E44" s="697"/>
      <c r="F44" s="698"/>
    </row>
    <row r="45" spans="2:6" x14ac:dyDescent="0.2">
      <c r="B45" s="33" t="s">
        <v>244</v>
      </c>
      <c r="C45" s="687"/>
      <c r="D45" s="688"/>
      <c r="E45" s="688"/>
      <c r="F45" s="689"/>
    </row>
    <row r="46" spans="2:6" x14ac:dyDescent="0.2">
      <c r="B46" s="33" t="s">
        <v>126</v>
      </c>
      <c r="C46" s="687"/>
      <c r="D46" s="688"/>
      <c r="E46" s="688"/>
      <c r="F46" s="689"/>
    </row>
    <row r="47" spans="2:6" x14ac:dyDescent="0.2">
      <c r="B47" s="33" t="s">
        <v>127</v>
      </c>
      <c r="C47" s="687"/>
      <c r="D47" s="688"/>
      <c r="E47" s="688"/>
      <c r="F47" s="689"/>
    </row>
    <row r="48" spans="2:6" x14ac:dyDescent="0.2">
      <c r="B48" s="56" t="s">
        <v>337</v>
      </c>
      <c r="C48" s="687"/>
      <c r="D48" s="688"/>
      <c r="E48" s="688"/>
      <c r="F48" s="689"/>
    </row>
    <row r="49" spans="2:12" s="269" customFormat="1" x14ac:dyDescent="0.2">
      <c r="B49" s="268"/>
      <c r="C49" s="71"/>
      <c r="D49" s="71"/>
      <c r="E49" s="71"/>
      <c r="F49" s="71"/>
    </row>
    <row r="50" spans="2:12" ht="15.75" x14ac:dyDescent="0.2">
      <c r="B50" s="266" t="s">
        <v>609</v>
      </c>
      <c r="C50" s="185"/>
      <c r="D50" s="185"/>
      <c r="E50" s="185"/>
      <c r="F50" s="151"/>
      <c r="G50" s="148"/>
      <c r="H50" s="148"/>
      <c r="I50" s="148"/>
    </row>
    <row r="51" spans="2:12" x14ac:dyDescent="0.2">
      <c r="B51" s="185"/>
      <c r="C51" s="185"/>
      <c r="D51" s="185"/>
      <c r="E51" s="185"/>
      <c r="F51" s="151"/>
      <c r="G51" s="148"/>
      <c r="H51" s="148"/>
      <c r="I51" s="148"/>
    </row>
    <row r="52" spans="2:12" ht="63.75" x14ac:dyDescent="0.2">
      <c r="B52" s="83" t="s">
        <v>597</v>
      </c>
      <c r="C52" s="557" t="s">
        <v>555</v>
      </c>
      <c r="D52" s="557" t="s">
        <v>103</v>
      </c>
      <c r="E52" s="558" t="s">
        <v>563</v>
      </c>
      <c r="F52" s="559" t="s">
        <v>730</v>
      </c>
      <c r="G52" s="560" t="s">
        <v>564</v>
      </c>
      <c r="H52" s="561" t="s">
        <v>699</v>
      </c>
      <c r="I52" s="85" t="s">
        <v>565</v>
      </c>
      <c r="J52" s="148"/>
    </row>
    <row r="53" spans="2:12" x14ac:dyDescent="0.2">
      <c r="B53" s="32" t="s">
        <v>116</v>
      </c>
      <c r="C53" s="552"/>
      <c r="D53" s="552"/>
      <c r="E53" s="437">
        <v>15952.285339081755</v>
      </c>
      <c r="F53" s="438">
        <f>IF(Cover!$E$26=2014,((E53/Cover!$D$48)*Cover!$H$48),((E53/Cover!$D$49)*Cover!$I$49))</f>
        <v>17389.339222595605</v>
      </c>
      <c r="G53" s="437">
        <v>27041.919451823065</v>
      </c>
      <c r="H53" s="552">
        <v>0</v>
      </c>
      <c r="I53" s="442">
        <f t="shared" ref="I53:I65" si="2">IF(F53=0,1,((G53-F53)/F53)*1)</f>
        <v>0.5550860849666418</v>
      </c>
      <c r="J53" s="148"/>
    </row>
    <row r="54" spans="2:12" x14ac:dyDescent="0.2">
      <c r="B54" s="32" t="s">
        <v>291</v>
      </c>
      <c r="C54" s="552"/>
      <c r="D54" s="552"/>
      <c r="E54" s="437">
        <v>67007.160259227705</v>
      </c>
      <c r="F54" s="438">
        <f>IF(Cover!$E$26=2014,((E54/Cover!$D$48)*Cover!$H$48),((E54/Cover!$D$49)*Cover!$I$49))</f>
        <v>73043.467774229881</v>
      </c>
      <c r="G54" s="437">
        <v>76512.808143363873</v>
      </c>
      <c r="H54" s="552">
        <v>0</v>
      </c>
      <c r="I54" s="442">
        <f t="shared" si="2"/>
        <v>4.7496928539282647E-2</v>
      </c>
      <c r="J54" s="148"/>
    </row>
    <row r="55" spans="2:12" x14ac:dyDescent="0.2">
      <c r="B55" s="32" t="s">
        <v>244</v>
      </c>
      <c r="C55" s="552"/>
      <c r="D55" s="552"/>
      <c r="E55" s="437">
        <v>302.53057226664646</v>
      </c>
      <c r="F55" s="438">
        <f>IF(Cover!$E$26=2014,((E55/Cover!$D$48)*Cover!$H$48),((E55/Cover!$D$49)*Cover!$I$49))</f>
        <v>329.78389205853517</v>
      </c>
      <c r="G55" s="437">
        <v>410.45332999999994</v>
      </c>
      <c r="H55" s="552">
        <v>0</v>
      </c>
      <c r="I55" s="442">
        <f t="shared" si="2"/>
        <v>0.24461303260726361</v>
      </c>
      <c r="J55" s="148"/>
    </row>
    <row r="56" spans="2:12" x14ac:dyDescent="0.2">
      <c r="B56" s="32" t="s">
        <v>292</v>
      </c>
      <c r="C56" s="552"/>
      <c r="D56" s="552"/>
      <c r="E56" s="437">
        <v>5876.7152616797903</v>
      </c>
      <c r="F56" s="438">
        <f>IF(Cover!$E$26=2014,((E56/Cover!$D$48)*Cover!$H$48),((E56/Cover!$D$49)*Cover!$I$49))</f>
        <v>6406.1163042007738</v>
      </c>
      <c r="G56" s="437">
        <v>9573.657439999999</v>
      </c>
      <c r="H56" s="552">
        <v>0</v>
      </c>
      <c r="I56" s="442">
        <f t="shared" si="2"/>
        <v>0.49445576467634977</v>
      </c>
      <c r="J56" s="148"/>
    </row>
    <row r="57" spans="2:12" x14ac:dyDescent="0.2">
      <c r="B57" s="32" t="s">
        <v>293</v>
      </c>
      <c r="C57" s="552"/>
      <c r="D57" s="552"/>
      <c r="E57" s="437">
        <v>3711.6226364217391</v>
      </c>
      <c r="F57" s="438">
        <f>IF(Cover!$E$26=2014,((E57/Cover!$D$48)*Cover!$H$48),((E57/Cover!$D$49)*Cover!$I$49))</f>
        <v>4045.9823604633107</v>
      </c>
      <c r="G57" s="437">
        <v>10132.34277219129</v>
      </c>
      <c r="H57" s="552">
        <v>0</v>
      </c>
      <c r="I57" s="442">
        <f t="shared" si="2"/>
        <v>1.5042973175570202</v>
      </c>
      <c r="J57" s="148"/>
    </row>
    <row r="58" spans="2:12" x14ac:dyDescent="0.2">
      <c r="B58" s="55" t="s">
        <v>337</v>
      </c>
      <c r="C58" s="552"/>
      <c r="D58" s="552"/>
      <c r="E58" s="437">
        <v>0</v>
      </c>
      <c r="F58" s="438">
        <f>IF(Cover!$E$26=2014,((E58/Cover!$D$48)*Cover!$H$48),((E58/Cover!$D$49)*Cover!$I$49))</f>
        <v>0</v>
      </c>
      <c r="G58" s="437">
        <v>0</v>
      </c>
      <c r="H58" s="552">
        <v>0</v>
      </c>
      <c r="I58" s="442">
        <f t="shared" si="2"/>
        <v>1</v>
      </c>
      <c r="J58" s="148"/>
    </row>
    <row r="59" spans="2:12" x14ac:dyDescent="0.2">
      <c r="B59" s="32" t="s">
        <v>610</v>
      </c>
      <c r="C59" s="552"/>
      <c r="D59" s="552"/>
      <c r="E59" s="437">
        <v>0</v>
      </c>
      <c r="F59" s="438">
        <f>IF(Cover!$E$26=2014,((E59/Cover!$D$48)*Cover!$H$48),((E59/Cover!$D$49)*Cover!$I$49))</f>
        <v>0</v>
      </c>
      <c r="G59" s="437">
        <v>0</v>
      </c>
      <c r="H59" s="552">
        <v>0</v>
      </c>
      <c r="I59" s="442">
        <f t="shared" si="2"/>
        <v>1</v>
      </c>
      <c r="J59" s="148"/>
    </row>
    <row r="60" spans="2:12" x14ac:dyDescent="0.2">
      <c r="B60" s="32" t="s">
        <v>107</v>
      </c>
      <c r="C60" s="552"/>
      <c r="D60" s="552"/>
      <c r="E60" s="437">
        <v>0</v>
      </c>
      <c r="F60" s="438">
        <f>IF(Cover!$E$26=2014,((E60/Cover!$D$48)*Cover!$H$48),((E60/Cover!$D$49)*Cover!$I$49))</f>
        <v>0</v>
      </c>
      <c r="G60" s="437">
        <v>17496.283970000004</v>
      </c>
      <c r="H60" s="552">
        <v>0</v>
      </c>
      <c r="I60" s="442">
        <f t="shared" si="2"/>
        <v>1</v>
      </c>
      <c r="J60" s="148"/>
    </row>
    <row r="61" spans="2:12" x14ac:dyDescent="0.2">
      <c r="B61" s="32" t="s">
        <v>323</v>
      </c>
      <c r="C61" s="552"/>
      <c r="D61" s="552"/>
      <c r="E61" s="437">
        <v>0</v>
      </c>
      <c r="F61" s="438">
        <f>IF(Cover!$E$26=2014,((E61/Cover!$D$48)*Cover!$H$48),((E61/Cover!$D$49)*Cover!$I$49))</f>
        <v>0</v>
      </c>
      <c r="G61" s="437">
        <v>1190.8144430446009</v>
      </c>
      <c r="H61" s="552">
        <v>0</v>
      </c>
      <c r="I61" s="442">
        <f t="shared" si="2"/>
        <v>1</v>
      </c>
      <c r="J61" s="148"/>
    </row>
    <row r="62" spans="2:12" x14ac:dyDescent="0.2">
      <c r="B62" s="32" t="s">
        <v>119</v>
      </c>
      <c r="C62" s="552"/>
      <c r="D62" s="552"/>
      <c r="E62" s="437">
        <v>0</v>
      </c>
      <c r="F62" s="438">
        <f>IF(Cover!$E$26=2014,((E62/Cover!$D$48)*Cover!$H$48),((E62/Cover!$D$49)*Cover!$I$49))</f>
        <v>0</v>
      </c>
      <c r="G62" s="437">
        <v>9211.5188123286789</v>
      </c>
      <c r="H62" s="552">
        <v>0</v>
      </c>
      <c r="I62" s="442">
        <f t="shared" si="2"/>
        <v>1</v>
      </c>
      <c r="J62" s="148"/>
    </row>
    <row r="63" spans="2:12" x14ac:dyDescent="0.2">
      <c r="B63" s="32" t="s">
        <v>98</v>
      </c>
      <c r="C63" s="552"/>
      <c r="D63" s="552"/>
      <c r="E63" s="437">
        <v>0</v>
      </c>
      <c r="F63" s="438">
        <f>IF(Cover!$E$26=2014,((E63/Cover!$D$48)*Cover!$H$48),((E63/Cover!$D$49)*Cover!$I$49))</f>
        <v>0</v>
      </c>
      <c r="G63" s="437">
        <v>939.56554968128262</v>
      </c>
      <c r="H63" s="552">
        <v>0</v>
      </c>
      <c r="I63" s="442">
        <f t="shared" si="2"/>
        <v>1</v>
      </c>
      <c r="J63" s="148"/>
    </row>
    <row r="64" spans="2:12" x14ac:dyDescent="0.2">
      <c r="B64" s="32" t="s">
        <v>163</v>
      </c>
      <c r="C64" s="552"/>
      <c r="D64" s="552"/>
      <c r="E64" s="437">
        <v>0</v>
      </c>
      <c r="F64" s="438">
        <f>IF(Cover!$E$26=2014,((E64/Cover!$D$48)*Cover!$H$48),((E64/Cover!$D$49)*Cover!$I$49))</f>
        <v>0</v>
      </c>
      <c r="G64" s="437">
        <v>2.4023750184593844</v>
      </c>
      <c r="H64" s="552">
        <v>0</v>
      </c>
      <c r="I64" s="442">
        <f t="shared" si="2"/>
        <v>1</v>
      </c>
      <c r="J64" s="148"/>
      <c r="K64" s="148"/>
      <c r="L64" s="148"/>
    </row>
    <row r="65" spans="2:12" x14ac:dyDescent="0.2">
      <c r="B65" s="270" t="s">
        <v>605</v>
      </c>
      <c r="C65" s="441">
        <f t="shared" ref="C65:D65" si="3">SUM(C53:C64)</f>
        <v>0</v>
      </c>
      <c r="D65" s="441">
        <f t="shared" si="3"/>
        <v>0</v>
      </c>
      <c r="E65" s="441">
        <f>SUM(E53:E64)</f>
        <v>92850.314068677646</v>
      </c>
      <c r="F65" s="441">
        <f>SUM(F53:F64)</f>
        <v>101214.6895535481</v>
      </c>
      <c r="G65" s="441">
        <f>SUM(G53:G64)</f>
        <v>152511.76628745123</v>
      </c>
      <c r="H65" s="441">
        <f>SUM(H53:H64)</f>
        <v>0</v>
      </c>
      <c r="I65" s="442">
        <f t="shared" si="2"/>
        <v>0.50681454401699444</v>
      </c>
      <c r="J65" s="148"/>
      <c r="K65" s="148"/>
      <c r="L65" s="148"/>
    </row>
    <row r="66" spans="2:12" x14ac:dyDescent="0.2">
      <c r="B66" s="130"/>
      <c r="C66" s="148"/>
      <c r="D66" s="148"/>
      <c r="E66" s="148"/>
    </row>
    <row r="67" spans="2:12" ht="15.75" x14ac:dyDescent="0.2">
      <c r="B67" s="266" t="s">
        <v>611</v>
      </c>
      <c r="C67" s="130"/>
      <c r="D67" s="130"/>
      <c r="E67" s="130"/>
      <c r="F67" s="130"/>
      <c r="G67" s="151"/>
      <c r="H67" s="148"/>
      <c r="I67" s="148"/>
      <c r="J67" s="148"/>
    </row>
    <row r="68" spans="2:12" x14ac:dyDescent="0.2">
      <c r="B68" s="130"/>
      <c r="C68" s="130"/>
      <c r="D68" s="130"/>
      <c r="E68" s="130"/>
      <c r="F68" s="130"/>
      <c r="G68" s="151"/>
      <c r="H68" s="148"/>
      <c r="I68" s="148"/>
      <c r="J68" s="148"/>
    </row>
    <row r="69" spans="2:12" ht="25.5" x14ac:dyDescent="0.2">
      <c r="B69" s="86" t="s">
        <v>107</v>
      </c>
      <c r="C69" s="84" t="s">
        <v>563</v>
      </c>
      <c r="D69" s="67" t="s">
        <v>730</v>
      </c>
      <c r="E69" s="85" t="s">
        <v>564</v>
      </c>
      <c r="F69" s="85" t="s">
        <v>565</v>
      </c>
      <c r="G69" s="15" t="s">
        <v>116</v>
      </c>
      <c r="H69" s="16" t="s">
        <v>272</v>
      </c>
      <c r="I69" s="16" t="s">
        <v>273</v>
      </c>
      <c r="J69" s="16" t="s">
        <v>279</v>
      </c>
    </row>
    <row r="70" spans="2:12" x14ac:dyDescent="0.2">
      <c r="B70" s="33" t="s">
        <v>122</v>
      </c>
      <c r="C70" s="437">
        <v>0</v>
      </c>
      <c r="D70" s="438">
        <f>IF(Cover!$E$26=2014,((C70/Cover!$D$48)*Cover!$H$48),((C70/Cover!$D$49)*Cover!$I$49))</f>
        <v>0</v>
      </c>
      <c r="E70" s="437">
        <v>0</v>
      </c>
      <c r="F70" s="442">
        <f t="shared" ref="F70:F85" si="4">IF(D70=0,1,((E70-D70)/D70)*1)</f>
        <v>1</v>
      </c>
      <c r="G70" s="437">
        <v>0</v>
      </c>
      <c r="H70" s="437">
        <v>0</v>
      </c>
      <c r="I70" s="437">
        <v>0</v>
      </c>
      <c r="J70" s="437">
        <v>0</v>
      </c>
    </row>
    <row r="71" spans="2:12" x14ac:dyDescent="0.2">
      <c r="B71" s="33" t="s">
        <v>325</v>
      </c>
      <c r="C71" s="437">
        <v>0</v>
      </c>
      <c r="D71" s="438">
        <f>IF(Cover!$E$26=2014,((C71/Cover!$D$48)*Cover!$H$48),((C71/Cover!$D$49)*Cover!$I$49))</f>
        <v>0</v>
      </c>
      <c r="E71" s="437">
        <v>0</v>
      </c>
      <c r="F71" s="442">
        <f t="shared" si="4"/>
        <v>1</v>
      </c>
      <c r="G71" s="437">
        <v>0</v>
      </c>
      <c r="H71" s="437">
        <v>0</v>
      </c>
      <c r="I71" s="437">
        <v>0</v>
      </c>
      <c r="J71" s="437">
        <v>0</v>
      </c>
    </row>
    <row r="72" spans="2:12" x14ac:dyDescent="0.2">
      <c r="B72" s="33" t="s">
        <v>128</v>
      </c>
      <c r="C72" s="437">
        <v>0</v>
      </c>
      <c r="D72" s="438">
        <f>IF(Cover!$E$26=2014,((C72/Cover!$D$48)*Cover!$H$48),((C72/Cover!$D$49)*Cover!$I$49))</f>
        <v>0</v>
      </c>
      <c r="E72" s="437">
        <v>13336.203350000003</v>
      </c>
      <c r="F72" s="442">
        <f t="shared" si="4"/>
        <v>1</v>
      </c>
      <c r="G72" s="437">
        <v>0</v>
      </c>
      <c r="H72" s="437">
        <v>0</v>
      </c>
      <c r="I72" s="437">
        <v>0</v>
      </c>
      <c r="J72" s="437">
        <v>13336.203350000003</v>
      </c>
    </row>
    <row r="73" spans="2:12" x14ac:dyDescent="0.2">
      <c r="B73" s="33" t="s">
        <v>129</v>
      </c>
      <c r="C73" s="437">
        <v>0</v>
      </c>
      <c r="D73" s="438">
        <f>IF(Cover!$E$26=2014,((C73/Cover!$D$48)*Cover!$H$48),((C73/Cover!$D$49)*Cover!$I$49))</f>
        <v>0</v>
      </c>
      <c r="E73" s="437">
        <v>708.57840999999985</v>
      </c>
      <c r="F73" s="442">
        <f t="shared" si="4"/>
        <v>1</v>
      </c>
      <c r="G73" s="437">
        <v>0</v>
      </c>
      <c r="H73" s="437">
        <v>0</v>
      </c>
      <c r="I73" s="437">
        <v>0</v>
      </c>
      <c r="J73" s="437">
        <v>708.57840999999985</v>
      </c>
    </row>
    <row r="74" spans="2:12" x14ac:dyDescent="0.2">
      <c r="B74" s="33" t="s">
        <v>130</v>
      </c>
      <c r="C74" s="437">
        <v>0</v>
      </c>
      <c r="D74" s="438">
        <f>IF(Cover!$E$26=2014,((C74/Cover!$D$48)*Cover!$H$48),((C74/Cover!$D$49)*Cover!$I$49))</f>
        <v>0</v>
      </c>
      <c r="E74" s="437">
        <v>3451.5022100000001</v>
      </c>
      <c r="F74" s="442">
        <f t="shared" si="4"/>
        <v>1</v>
      </c>
      <c r="G74" s="437">
        <v>0</v>
      </c>
      <c r="H74" s="437">
        <v>0</v>
      </c>
      <c r="I74" s="437">
        <v>0</v>
      </c>
      <c r="J74" s="437">
        <v>3451.5022100000001</v>
      </c>
    </row>
    <row r="75" spans="2:12" x14ac:dyDescent="0.2">
      <c r="B75" s="33" t="s">
        <v>131</v>
      </c>
      <c r="C75" s="437">
        <v>0</v>
      </c>
      <c r="D75" s="438">
        <f>IF(Cover!$E$26=2014,((C75/Cover!$D$48)*Cover!$H$48),((C75/Cover!$D$49)*Cover!$I$49))</f>
        <v>0</v>
      </c>
      <c r="E75" s="437">
        <v>0</v>
      </c>
      <c r="F75" s="442">
        <f t="shared" si="4"/>
        <v>1</v>
      </c>
      <c r="G75" s="437">
        <v>0</v>
      </c>
      <c r="H75" s="437">
        <v>0</v>
      </c>
      <c r="I75" s="437">
        <v>0</v>
      </c>
      <c r="J75" s="437">
        <v>0</v>
      </c>
    </row>
    <row r="76" spans="2:12" x14ac:dyDescent="0.2">
      <c r="B76" s="87" t="s">
        <v>612</v>
      </c>
      <c r="C76" s="438">
        <f>SUM(C70:C75)</f>
        <v>0</v>
      </c>
      <c r="D76" s="438">
        <f>SUM(D70:D75)</f>
        <v>0</v>
      </c>
      <c r="E76" s="438">
        <f>SUM(E70:E75)</f>
        <v>17496.283970000004</v>
      </c>
      <c r="F76" s="442">
        <f t="shared" si="4"/>
        <v>1</v>
      </c>
      <c r="G76" s="438">
        <f>SUM(G70:G75)</f>
        <v>0</v>
      </c>
      <c r="H76" s="438">
        <f>SUM(H70:H75)</f>
        <v>0</v>
      </c>
      <c r="I76" s="438">
        <f>SUM(I70:I75)</f>
        <v>0</v>
      </c>
      <c r="J76" s="438">
        <f>SUM(J70:J75)</f>
        <v>17496.283970000004</v>
      </c>
    </row>
    <row r="77" spans="2:12" x14ac:dyDescent="0.2">
      <c r="B77" s="33" t="s">
        <v>232</v>
      </c>
      <c r="C77" s="437">
        <v>0</v>
      </c>
      <c r="D77" s="438">
        <f>IF(Cover!$E$26=2014,((C77/Cover!$D$48)*Cover!$H$48),((C77/Cover!$D$49)*Cover!$I$49))</f>
        <v>0</v>
      </c>
      <c r="E77" s="437">
        <v>3.240069194752524</v>
      </c>
      <c r="F77" s="442">
        <f t="shared" si="4"/>
        <v>1</v>
      </c>
      <c r="G77" s="437">
        <v>0</v>
      </c>
      <c r="H77" s="437">
        <v>0</v>
      </c>
      <c r="I77" s="437">
        <v>3.240069194752524</v>
      </c>
      <c r="J77" s="437">
        <v>0</v>
      </c>
    </row>
    <row r="78" spans="2:12" x14ac:dyDescent="0.2">
      <c r="B78" s="33" t="s">
        <v>233</v>
      </c>
      <c r="C78" s="437">
        <v>0</v>
      </c>
      <c r="D78" s="438">
        <f>IF(Cover!$E$26=2014,((C78/Cover!$D$48)*Cover!$H$48),((C78/Cover!$D$49)*Cover!$I$49))</f>
        <v>0</v>
      </c>
      <c r="E78" s="437">
        <v>1187.5743738498484</v>
      </c>
      <c r="F78" s="442">
        <f t="shared" si="4"/>
        <v>1</v>
      </c>
      <c r="G78" s="437">
        <v>0</v>
      </c>
      <c r="H78" s="437">
        <v>0</v>
      </c>
      <c r="I78" s="437">
        <v>1187.5743738498484</v>
      </c>
      <c r="J78" s="437">
        <v>0</v>
      </c>
    </row>
    <row r="79" spans="2:12" x14ac:dyDescent="0.2">
      <c r="B79" s="35" t="s">
        <v>194</v>
      </c>
      <c r="C79" s="438">
        <f>SUM(C77:C78)</f>
        <v>0</v>
      </c>
      <c r="D79" s="438">
        <f>SUM(D77:D78)</f>
        <v>0</v>
      </c>
      <c r="E79" s="438">
        <f>SUM(E77:E78)</f>
        <v>1190.8144430446009</v>
      </c>
      <c r="F79" s="442">
        <f t="shared" si="4"/>
        <v>1</v>
      </c>
      <c r="G79" s="438">
        <f>SUM(G77:G78)</f>
        <v>0</v>
      </c>
      <c r="H79" s="438">
        <f>SUM(H77:H78)</f>
        <v>0</v>
      </c>
      <c r="I79" s="438">
        <f>SUM(I77:I78)</f>
        <v>1190.8144430446009</v>
      </c>
      <c r="J79" s="438">
        <f>SUM(J77:J78)</f>
        <v>0</v>
      </c>
    </row>
    <row r="80" spans="2:12" x14ac:dyDescent="0.2">
      <c r="B80" s="33" t="s">
        <v>235</v>
      </c>
      <c r="C80" s="437">
        <v>0</v>
      </c>
      <c r="D80" s="438">
        <f>IF(Cover!$E$26=2014,((C80/Cover!$D$48)*Cover!$H$48),((C80/Cover!$D$49)*Cover!$I$49))</f>
        <v>0</v>
      </c>
      <c r="E80" s="437">
        <v>5963.8790072302545</v>
      </c>
      <c r="F80" s="442">
        <f t="shared" si="4"/>
        <v>1</v>
      </c>
      <c r="G80" s="437">
        <v>0</v>
      </c>
      <c r="H80" s="437">
        <v>0</v>
      </c>
      <c r="I80" s="437">
        <v>1314.4117769597408</v>
      </c>
      <c r="J80" s="437">
        <v>4649.4672302705139</v>
      </c>
    </row>
    <row r="81" spans="2:10" x14ac:dyDescent="0.2">
      <c r="B81" s="33" t="s">
        <v>234</v>
      </c>
      <c r="C81" s="437">
        <v>0</v>
      </c>
      <c r="D81" s="438">
        <f>IF(Cover!$E$26=2014,((C81/Cover!$D$48)*Cover!$H$48),((C81/Cover!$D$49)*Cover!$I$49))</f>
        <v>0</v>
      </c>
      <c r="E81" s="437">
        <v>3247.6398050984235</v>
      </c>
      <c r="F81" s="442">
        <f t="shared" si="4"/>
        <v>1</v>
      </c>
      <c r="G81" s="437">
        <v>0</v>
      </c>
      <c r="H81" s="437">
        <v>1082.9834499176864</v>
      </c>
      <c r="I81" s="437">
        <v>2015.3037101913005</v>
      </c>
      <c r="J81" s="437">
        <v>149.35264498943684</v>
      </c>
    </row>
    <row r="82" spans="2:10" x14ac:dyDescent="0.2">
      <c r="B82" s="35" t="s">
        <v>141</v>
      </c>
      <c r="C82" s="438">
        <f>SUM(C80:C81)</f>
        <v>0</v>
      </c>
      <c r="D82" s="438">
        <f>SUM(D80:D81)</f>
        <v>0</v>
      </c>
      <c r="E82" s="438">
        <f>SUM(E80:E81)</f>
        <v>9211.5188123286789</v>
      </c>
      <c r="F82" s="442">
        <f t="shared" si="4"/>
        <v>1</v>
      </c>
      <c r="G82" s="438">
        <f>SUM(G80:G81)</f>
        <v>0</v>
      </c>
      <c r="H82" s="438">
        <f>SUM(H80:H81)</f>
        <v>1082.9834499176864</v>
      </c>
      <c r="I82" s="438">
        <f>SUM(I80:I81)</f>
        <v>3329.7154871510411</v>
      </c>
      <c r="J82" s="438">
        <f>SUM(J80:J81)</f>
        <v>4798.819875259951</v>
      </c>
    </row>
    <row r="83" spans="2:10" x14ac:dyDescent="0.2">
      <c r="B83" s="33" t="s">
        <v>98</v>
      </c>
      <c r="C83" s="437">
        <v>0</v>
      </c>
      <c r="D83" s="438">
        <f>IF(Cover!$E$26=2014,((C83/Cover!$D$48)*Cover!$H$48),((C83/Cover!$D$49)*Cover!$I$49))</f>
        <v>0</v>
      </c>
      <c r="E83" s="437">
        <v>939.56554968128262</v>
      </c>
      <c r="F83" s="442">
        <f t="shared" si="4"/>
        <v>1</v>
      </c>
      <c r="G83" s="437">
        <v>0</v>
      </c>
      <c r="H83" s="437">
        <v>0</v>
      </c>
      <c r="I83" s="437">
        <v>939.56554968128262</v>
      </c>
      <c r="J83" s="437">
        <v>0</v>
      </c>
    </row>
    <row r="84" spans="2:10" x14ac:dyDescent="0.2">
      <c r="B84" s="33" t="s">
        <v>1</v>
      </c>
      <c r="C84" s="437">
        <v>0</v>
      </c>
      <c r="D84" s="438">
        <f>IF(Cover!$E$26=2014,((C84/Cover!$D$48)*Cover!$H$48),((C84/Cover!$D$49)*Cover!$I$49))</f>
        <v>0</v>
      </c>
      <c r="E84" s="437">
        <v>2.4023750184593844</v>
      </c>
      <c r="F84" s="442">
        <f t="shared" si="4"/>
        <v>1</v>
      </c>
      <c r="G84" s="437">
        <v>0</v>
      </c>
      <c r="H84" s="437">
        <v>0</v>
      </c>
      <c r="I84" s="437">
        <v>2.4023750184593844</v>
      </c>
      <c r="J84" s="437">
        <v>0</v>
      </c>
    </row>
    <row r="85" spans="2:10" x14ac:dyDescent="0.2">
      <c r="B85" s="35" t="s">
        <v>613</v>
      </c>
      <c r="C85" s="438">
        <f>C84+C83+C82+C79+C76</f>
        <v>0</v>
      </c>
      <c r="D85" s="438">
        <f>D84+D83+D82+D79+D76</f>
        <v>0</v>
      </c>
      <c r="E85" s="438">
        <f>E84+E83+E82+E79+E76</f>
        <v>28840.585150073028</v>
      </c>
      <c r="F85" s="442">
        <f t="shared" si="4"/>
        <v>1</v>
      </c>
      <c r="G85" s="438">
        <f>G84+G83+G82+G79+G76</f>
        <v>0</v>
      </c>
      <c r="H85" s="438">
        <f t="shared" ref="H85:J85" si="5">H84+H83+H82+H79+H76</f>
        <v>1082.9834499176864</v>
      </c>
      <c r="I85" s="438">
        <f t="shared" si="5"/>
        <v>5462.4978548953841</v>
      </c>
      <c r="J85" s="438">
        <f t="shared" si="5"/>
        <v>22295.103845259953</v>
      </c>
    </row>
    <row r="86" spans="2:10" x14ac:dyDescent="0.2">
      <c r="B86" s="177"/>
      <c r="C86" s="177"/>
      <c r="D86" s="177"/>
      <c r="E86" s="177"/>
      <c r="F86" s="177"/>
      <c r="G86" s="177"/>
    </row>
    <row r="87" spans="2:10" ht="15.75" x14ac:dyDescent="0.2">
      <c r="B87" s="266" t="s">
        <v>614</v>
      </c>
      <c r="C87" s="266"/>
      <c r="D87" s="266"/>
      <c r="E87" s="266"/>
      <c r="F87" s="177"/>
      <c r="G87" s="177"/>
    </row>
    <row r="88" spans="2:10" x14ac:dyDescent="0.2">
      <c r="B88" s="177"/>
      <c r="C88" s="177"/>
      <c r="D88" s="177"/>
      <c r="E88" s="177"/>
      <c r="F88" s="177"/>
      <c r="G88" s="177"/>
    </row>
    <row r="89" spans="2:10" ht="38.25" x14ac:dyDescent="0.2">
      <c r="B89" s="88"/>
      <c r="C89" s="557" t="s">
        <v>555</v>
      </c>
      <c r="D89" s="557" t="s">
        <v>103</v>
      </c>
      <c r="E89" s="84" t="s">
        <v>563</v>
      </c>
      <c r="F89" s="67" t="s">
        <v>730</v>
      </c>
      <c r="G89" s="85" t="s">
        <v>564</v>
      </c>
      <c r="H89" s="85" t="s">
        <v>565</v>
      </c>
    </row>
    <row r="90" spans="2:10" x14ac:dyDescent="0.2">
      <c r="B90" s="32" t="s">
        <v>116</v>
      </c>
      <c r="C90" s="552"/>
      <c r="D90" s="552"/>
      <c r="E90" s="437">
        <v>0</v>
      </c>
      <c r="F90" s="438">
        <f>IF(Cover!$E$26=2014,((E90/Cover!$D$48)*Cover!$H$48),((E90/Cover!$D$49)*Cover!$I$49))</f>
        <v>0</v>
      </c>
      <c r="G90" s="437">
        <v>0</v>
      </c>
      <c r="H90" s="442">
        <f t="shared" ref="H90:H102" si="6">IF(F90=0,1,((G90-F90)/F90)*1)</f>
        <v>1</v>
      </c>
    </row>
    <row r="91" spans="2:10" x14ac:dyDescent="0.2">
      <c r="B91" s="32" t="s">
        <v>291</v>
      </c>
      <c r="C91" s="552"/>
      <c r="D91" s="552"/>
      <c r="E91" s="437">
        <v>8748.7995469078378</v>
      </c>
      <c r="F91" s="438">
        <f>IF(Cover!$E$26=2014,((E91/Cover!$D$48)*Cover!$H$48),((E91/Cover!$D$49)*Cover!$I$49))</f>
        <v>9536.9309085107161</v>
      </c>
      <c r="G91" s="437">
        <v>8700.5434100000002</v>
      </c>
      <c r="H91" s="442">
        <f t="shared" si="6"/>
        <v>-8.7699859266499175E-2</v>
      </c>
    </row>
    <row r="92" spans="2:10" x14ac:dyDescent="0.2">
      <c r="B92" s="32" t="s">
        <v>244</v>
      </c>
      <c r="C92" s="552"/>
      <c r="D92" s="552"/>
      <c r="E92" s="437">
        <v>0</v>
      </c>
      <c r="F92" s="438">
        <f>IF(Cover!$E$26=2014,((E92/Cover!$D$48)*Cover!$H$48),((E92/Cover!$D$49)*Cover!$I$49))</f>
        <v>0</v>
      </c>
      <c r="G92" s="437">
        <v>0</v>
      </c>
      <c r="H92" s="442">
        <f t="shared" si="6"/>
        <v>1</v>
      </c>
    </row>
    <row r="93" spans="2:10" x14ac:dyDescent="0.2">
      <c r="B93" s="32" t="s">
        <v>292</v>
      </c>
      <c r="C93" s="552"/>
      <c r="D93" s="552"/>
      <c r="E93" s="437">
        <v>0</v>
      </c>
      <c r="F93" s="438">
        <f>IF(Cover!$E$26=2014,((E93/Cover!$D$48)*Cover!$H$48),((E93/Cover!$D$49)*Cover!$I$49))</f>
        <v>0</v>
      </c>
      <c r="G93" s="437">
        <v>0</v>
      </c>
      <c r="H93" s="442">
        <f t="shared" si="6"/>
        <v>1</v>
      </c>
    </row>
    <row r="94" spans="2:10" x14ac:dyDescent="0.2">
      <c r="B94" s="32" t="s">
        <v>293</v>
      </c>
      <c r="C94" s="552"/>
      <c r="D94" s="552"/>
      <c r="E94" s="437">
        <v>0</v>
      </c>
      <c r="F94" s="438">
        <f>IF(Cover!$E$26=2014,((E94/Cover!$D$48)*Cover!$H$48),((E94/Cover!$D$49)*Cover!$I$49))</f>
        <v>0</v>
      </c>
      <c r="G94" s="437">
        <v>0</v>
      </c>
      <c r="H94" s="442">
        <f t="shared" si="6"/>
        <v>1</v>
      </c>
    </row>
    <row r="95" spans="2:10" x14ac:dyDescent="0.2">
      <c r="B95" s="55" t="s">
        <v>337</v>
      </c>
      <c r="C95" s="552"/>
      <c r="D95" s="552"/>
      <c r="E95" s="437">
        <v>0</v>
      </c>
      <c r="F95" s="438">
        <f>IF(Cover!$E$26=2014,((E95/Cover!$D$48)*Cover!$H$48),((E95/Cover!$D$49)*Cover!$I$49))</f>
        <v>0</v>
      </c>
      <c r="G95" s="437">
        <v>0</v>
      </c>
      <c r="H95" s="442">
        <f t="shared" si="6"/>
        <v>1</v>
      </c>
    </row>
    <row r="96" spans="2:10" x14ac:dyDescent="0.2">
      <c r="B96" s="32" t="s">
        <v>610</v>
      </c>
      <c r="C96" s="552"/>
      <c r="D96" s="552"/>
      <c r="E96" s="437">
        <v>0</v>
      </c>
      <c r="F96" s="438">
        <f>IF(Cover!$E$26=2014,((E96/Cover!$D$48)*Cover!$H$48),((E96/Cover!$D$49)*Cover!$I$49))</f>
        <v>0</v>
      </c>
      <c r="G96" s="437">
        <v>0</v>
      </c>
      <c r="H96" s="442">
        <f t="shared" si="6"/>
        <v>1</v>
      </c>
    </row>
    <row r="97" spans="2:8" x14ac:dyDescent="0.2">
      <c r="B97" s="32" t="s">
        <v>107</v>
      </c>
      <c r="C97" s="552"/>
      <c r="D97" s="552"/>
      <c r="E97" s="437">
        <v>0</v>
      </c>
      <c r="F97" s="438">
        <f>IF(Cover!$E$26=2014,((E97/Cover!$D$48)*Cover!$H$48),((E97/Cover!$D$49)*Cover!$I$49))</f>
        <v>0</v>
      </c>
      <c r="G97" s="437">
        <v>0</v>
      </c>
      <c r="H97" s="442">
        <f t="shared" si="6"/>
        <v>1</v>
      </c>
    </row>
    <row r="98" spans="2:8" x14ac:dyDescent="0.2">
      <c r="B98" s="32" t="s">
        <v>323</v>
      </c>
      <c r="C98" s="552"/>
      <c r="D98" s="552"/>
      <c r="E98" s="437">
        <v>0</v>
      </c>
      <c r="F98" s="438">
        <f>IF(Cover!$E$26=2014,((E98/Cover!$D$48)*Cover!$H$48),((E98/Cover!$D$49)*Cover!$I$49))</f>
        <v>0</v>
      </c>
      <c r="G98" s="437">
        <v>0</v>
      </c>
      <c r="H98" s="442">
        <f t="shared" si="6"/>
        <v>1</v>
      </c>
    </row>
    <row r="99" spans="2:8" x14ac:dyDescent="0.2">
      <c r="B99" s="32" t="s">
        <v>119</v>
      </c>
      <c r="C99" s="552"/>
      <c r="D99" s="552"/>
      <c r="E99" s="437">
        <v>0</v>
      </c>
      <c r="F99" s="438">
        <f>IF(Cover!$E$26=2014,((E99/Cover!$D$48)*Cover!$H$48),((E99/Cover!$D$49)*Cover!$I$49))</f>
        <v>0</v>
      </c>
      <c r="G99" s="437">
        <v>3680.7731799999997</v>
      </c>
      <c r="H99" s="442">
        <f t="shared" si="6"/>
        <v>1</v>
      </c>
    </row>
    <row r="100" spans="2:8" x14ac:dyDescent="0.2">
      <c r="B100" s="32" t="s">
        <v>98</v>
      </c>
      <c r="C100" s="552"/>
      <c r="D100" s="552"/>
      <c r="E100" s="437">
        <v>0</v>
      </c>
      <c r="F100" s="438">
        <f>IF(Cover!$E$26=2014,((E100/Cover!$D$48)*Cover!$H$48),((E100/Cover!$D$49)*Cover!$I$49))</f>
        <v>0</v>
      </c>
      <c r="G100" s="437">
        <v>2271.8073999999992</v>
      </c>
      <c r="H100" s="442">
        <f t="shared" si="6"/>
        <v>1</v>
      </c>
    </row>
    <row r="101" spans="2:8" x14ac:dyDescent="0.2">
      <c r="B101" s="32" t="s">
        <v>163</v>
      </c>
      <c r="C101" s="552"/>
      <c r="D101" s="552"/>
      <c r="E101" s="437">
        <v>0</v>
      </c>
      <c r="F101" s="438">
        <f>IF(Cover!$E$26=2014,((E101/Cover!$D$48)*Cover!$H$48),((E101/Cover!$D$49)*Cover!$I$49))</f>
        <v>0</v>
      </c>
      <c r="G101" s="437">
        <v>0</v>
      </c>
      <c r="H101" s="442">
        <f t="shared" si="6"/>
        <v>1</v>
      </c>
    </row>
    <row r="102" spans="2:8" x14ac:dyDescent="0.2">
      <c r="B102" s="35" t="s">
        <v>136</v>
      </c>
      <c r="C102" s="438">
        <f t="shared" ref="C102:D102" si="7">SUM(C90:C101)</f>
        <v>0</v>
      </c>
      <c r="D102" s="438">
        <f t="shared" si="7"/>
        <v>0</v>
      </c>
      <c r="E102" s="438">
        <f>SUM(E90:E101)</f>
        <v>8748.7995469078378</v>
      </c>
      <c r="F102" s="438">
        <f t="shared" ref="F102:G102" si="8">SUM(F90:F101)</f>
        <v>9536.9309085107161</v>
      </c>
      <c r="G102" s="438">
        <f t="shared" si="8"/>
        <v>14653.12399</v>
      </c>
      <c r="H102" s="442">
        <f t="shared" si="6"/>
        <v>0.53646116665515686</v>
      </c>
    </row>
    <row r="103" spans="2:8" x14ac:dyDescent="0.2">
      <c r="B103" s="177"/>
    </row>
    <row r="104" spans="2:8" ht="15.75" x14ac:dyDescent="0.2">
      <c r="B104" s="266" t="s">
        <v>615</v>
      </c>
      <c r="C104" s="266"/>
      <c r="D104" s="266"/>
      <c r="E104" s="266"/>
      <c r="F104" s="266"/>
      <c r="G104" s="266"/>
      <c r="H104" s="177"/>
    </row>
    <row r="105" spans="2:8" x14ac:dyDescent="0.2">
      <c r="B105" s="177"/>
      <c r="C105" s="177"/>
      <c r="D105" s="177"/>
      <c r="E105" s="177"/>
      <c r="F105" s="177"/>
      <c r="G105" s="177"/>
      <c r="H105" s="177"/>
    </row>
    <row r="106" spans="2:8" ht="38.25" x14ac:dyDescent="0.2">
      <c r="B106" s="88"/>
      <c r="C106" s="557" t="s">
        <v>555</v>
      </c>
      <c r="D106" s="557" t="s">
        <v>103</v>
      </c>
      <c r="E106" s="84" t="s">
        <v>563</v>
      </c>
      <c r="F106" s="67" t="s">
        <v>730</v>
      </c>
      <c r="G106" s="85" t="s">
        <v>564</v>
      </c>
      <c r="H106" s="85" t="s">
        <v>565</v>
      </c>
    </row>
    <row r="107" spans="2:8" x14ac:dyDescent="0.2">
      <c r="B107" s="32" t="s">
        <v>116</v>
      </c>
      <c r="C107" s="552"/>
      <c r="D107" s="552"/>
      <c r="E107" s="437">
        <v>0</v>
      </c>
      <c r="F107" s="438">
        <f>IF(Cover!$E$26=2014,((E107/Cover!$D$48)*Cover!$H$48),((E107/Cover!$D$49)*Cover!$I$49))</f>
        <v>0</v>
      </c>
      <c r="G107" s="437">
        <v>0</v>
      </c>
      <c r="H107" s="442">
        <f t="shared" ref="H107:H119" si="9">IF(F107=0,1,((G107-F107)/F107)*1)</f>
        <v>1</v>
      </c>
    </row>
    <row r="108" spans="2:8" x14ac:dyDescent="0.2">
      <c r="B108" s="32" t="s">
        <v>291</v>
      </c>
      <c r="C108" s="552"/>
      <c r="D108" s="552"/>
      <c r="E108" s="437">
        <v>0</v>
      </c>
      <c r="F108" s="438">
        <f>IF(Cover!$E$26=2014,((E108/Cover!$D$48)*Cover!$H$48),((E108/Cover!$D$49)*Cover!$I$49))</f>
        <v>0</v>
      </c>
      <c r="G108" s="437">
        <v>0</v>
      </c>
      <c r="H108" s="442">
        <f t="shared" si="9"/>
        <v>1</v>
      </c>
    </row>
    <row r="109" spans="2:8" x14ac:dyDescent="0.2">
      <c r="B109" s="32" t="s">
        <v>244</v>
      </c>
      <c r="C109" s="552"/>
      <c r="D109" s="552"/>
      <c r="E109" s="437">
        <v>0</v>
      </c>
      <c r="F109" s="438">
        <f>IF(Cover!$E$26=2014,((E109/Cover!$D$48)*Cover!$H$48),((E109/Cover!$D$49)*Cover!$I$49))</f>
        <v>0</v>
      </c>
      <c r="G109" s="437">
        <v>0</v>
      </c>
      <c r="H109" s="442">
        <f t="shared" si="9"/>
        <v>1</v>
      </c>
    </row>
    <row r="110" spans="2:8" x14ac:dyDescent="0.2">
      <c r="B110" s="32" t="s">
        <v>292</v>
      </c>
      <c r="C110" s="552"/>
      <c r="D110" s="552"/>
      <c r="E110" s="437">
        <v>0</v>
      </c>
      <c r="F110" s="438">
        <f>IF(Cover!$E$26=2014,((E110/Cover!$D$48)*Cover!$H$48),((E110/Cover!$D$49)*Cover!$I$49))</f>
        <v>0</v>
      </c>
      <c r="G110" s="437">
        <v>729.51486999999997</v>
      </c>
      <c r="H110" s="442">
        <f t="shared" si="9"/>
        <v>1</v>
      </c>
    </row>
    <row r="111" spans="2:8" x14ac:dyDescent="0.2">
      <c r="B111" s="32" t="s">
        <v>293</v>
      </c>
      <c r="C111" s="552"/>
      <c r="D111" s="552"/>
      <c r="E111" s="437">
        <v>96.989552203084358</v>
      </c>
      <c r="F111" s="438">
        <f>IF(Cover!$E$26=2014,((E111/Cover!$D$48)*Cover!$H$48),((E111/Cover!$D$49)*Cover!$I$49))</f>
        <v>105.72680894662095</v>
      </c>
      <c r="G111" s="437">
        <v>190.80772000000002</v>
      </c>
      <c r="H111" s="442">
        <f t="shared" si="9"/>
        <v>0.80472409884549223</v>
      </c>
    </row>
    <row r="112" spans="2:8" x14ac:dyDescent="0.2">
      <c r="B112" s="55" t="s">
        <v>337</v>
      </c>
      <c r="C112" s="552"/>
      <c r="D112" s="552"/>
      <c r="E112" s="437">
        <v>0</v>
      </c>
      <c r="F112" s="438">
        <f>IF(Cover!$E$26=2014,((E112/Cover!$D$48)*Cover!$H$48),((E112/Cover!$D$49)*Cover!$I$49))</f>
        <v>0</v>
      </c>
      <c r="G112" s="437">
        <v>0</v>
      </c>
      <c r="H112" s="442">
        <f t="shared" si="9"/>
        <v>1</v>
      </c>
    </row>
    <row r="113" spans="2:10" x14ac:dyDescent="0.2">
      <c r="B113" s="32" t="s">
        <v>610</v>
      </c>
      <c r="C113" s="552"/>
      <c r="D113" s="552"/>
      <c r="E113" s="437">
        <v>0</v>
      </c>
      <c r="F113" s="438">
        <f>IF(Cover!$E$26=2014,((E113/Cover!$D$48)*Cover!$H$48),((E113/Cover!$D$49)*Cover!$I$49))</f>
        <v>0</v>
      </c>
      <c r="G113" s="437">
        <v>0</v>
      </c>
      <c r="H113" s="442">
        <f t="shared" si="9"/>
        <v>1</v>
      </c>
    </row>
    <row r="114" spans="2:10" x14ac:dyDescent="0.2">
      <c r="B114" s="32" t="s">
        <v>107</v>
      </c>
      <c r="C114" s="552"/>
      <c r="D114" s="552"/>
      <c r="E114" s="437">
        <v>0</v>
      </c>
      <c r="F114" s="438">
        <f>IF(Cover!$E$26=2014,((E114/Cover!$D$48)*Cover!$H$48),((E114/Cover!$D$49)*Cover!$I$49))</f>
        <v>0</v>
      </c>
      <c r="G114" s="437">
        <v>0</v>
      </c>
      <c r="H114" s="442">
        <f t="shared" si="9"/>
        <v>1</v>
      </c>
    </row>
    <row r="115" spans="2:10" x14ac:dyDescent="0.2">
      <c r="B115" s="32" t="s">
        <v>323</v>
      </c>
      <c r="C115" s="552"/>
      <c r="D115" s="552"/>
      <c r="E115" s="437">
        <v>0</v>
      </c>
      <c r="F115" s="438">
        <f>IF(Cover!$E$26=2014,((E115/Cover!$D$48)*Cover!$H$48),((E115/Cover!$D$49)*Cover!$I$49))</f>
        <v>0</v>
      </c>
      <c r="G115" s="437">
        <v>0</v>
      </c>
      <c r="H115" s="442">
        <f t="shared" si="9"/>
        <v>1</v>
      </c>
    </row>
    <row r="116" spans="2:10" x14ac:dyDescent="0.2">
      <c r="B116" s="32" t="s">
        <v>119</v>
      </c>
      <c r="C116" s="552"/>
      <c r="D116" s="552"/>
      <c r="E116" s="437">
        <v>0</v>
      </c>
      <c r="F116" s="438">
        <f>IF(Cover!$E$26=2014,((E116/Cover!$D$48)*Cover!$H$48),((E116/Cover!$D$49)*Cover!$I$49))</f>
        <v>0</v>
      </c>
      <c r="G116" s="437">
        <v>0</v>
      </c>
      <c r="H116" s="442">
        <f t="shared" si="9"/>
        <v>1</v>
      </c>
    </row>
    <row r="117" spans="2:10" x14ac:dyDescent="0.2">
      <c r="B117" s="32" t="s">
        <v>98</v>
      </c>
      <c r="C117" s="552"/>
      <c r="D117" s="552"/>
      <c r="E117" s="437">
        <v>0</v>
      </c>
      <c r="F117" s="438">
        <f>IF(Cover!$E$26=2014,((E117/Cover!$D$48)*Cover!$H$48),((E117/Cover!$D$49)*Cover!$I$49))</f>
        <v>0</v>
      </c>
      <c r="G117" s="437">
        <v>0</v>
      </c>
      <c r="H117" s="442">
        <f t="shared" si="9"/>
        <v>1</v>
      </c>
    </row>
    <row r="118" spans="2:10" x14ac:dyDescent="0.2">
      <c r="B118" s="32" t="s">
        <v>163</v>
      </c>
      <c r="C118" s="552"/>
      <c r="D118" s="552"/>
      <c r="E118" s="437">
        <v>0</v>
      </c>
      <c r="F118" s="438">
        <f>IF(Cover!$E$26=2014,((E118/Cover!$D$48)*Cover!$H$48),((E118/Cover!$D$49)*Cover!$I$49))</f>
        <v>0</v>
      </c>
      <c r="G118" s="437">
        <v>0</v>
      </c>
      <c r="H118" s="442">
        <f t="shared" si="9"/>
        <v>1</v>
      </c>
    </row>
    <row r="119" spans="2:10" x14ac:dyDescent="0.2">
      <c r="B119" s="35" t="s">
        <v>616</v>
      </c>
      <c r="C119" s="438">
        <f t="shared" ref="C119:D119" si="10">SUM(C107:C118)</f>
        <v>0</v>
      </c>
      <c r="D119" s="438">
        <f t="shared" si="10"/>
        <v>0</v>
      </c>
      <c r="E119" s="438">
        <f>SUM(E107:E118)</f>
        <v>96.989552203084358</v>
      </c>
      <c r="F119" s="438">
        <f>SUM(F107:F118)</f>
        <v>105.72680894662095</v>
      </c>
      <c r="G119" s="438">
        <f>SUM(G107:G118)</f>
        <v>920.32258999999999</v>
      </c>
      <c r="H119" s="442">
        <f t="shared" si="9"/>
        <v>7.7047230420493431</v>
      </c>
    </row>
    <row r="120" spans="2:10" s="269" customFormat="1" x14ac:dyDescent="0.2">
      <c r="B120" s="268"/>
    </row>
    <row r="121" spans="2:10" x14ac:dyDescent="0.2">
      <c r="B121" s="66"/>
      <c r="E121" s="273"/>
    </row>
    <row r="122" spans="2:10" x14ac:dyDescent="0.2">
      <c r="B122" s="411" t="s">
        <v>175</v>
      </c>
      <c r="C122" s="544"/>
      <c r="D122" s="544"/>
      <c r="E122" s="544"/>
      <c r="F122" s="544"/>
      <c r="G122" s="544"/>
      <c r="H122" s="544"/>
      <c r="I122" s="544"/>
      <c r="J122" s="366"/>
    </row>
    <row r="123" spans="2:10" ht="12.75" customHeight="1" x14ac:dyDescent="0.2">
      <c r="B123" s="412" t="s">
        <v>499</v>
      </c>
      <c r="C123" s="690" t="s">
        <v>736</v>
      </c>
      <c r="D123" s="691"/>
      <c r="E123" s="691"/>
      <c r="F123" s="691"/>
      <c r="G123" s="691"/>
      <c r="H123" s="691"/>
      <c r="I123" s="691"/>
      <c r="J123" s="692"/>
    </row>
    <row r="124" spans="2:10" ht="30.75" customHeight="1" x14ac:dyDescent="0.2">
      <c r="B124" s="412" t="s">
        <v>500</v>
      </c>
      <c r="C124" s="690" t="s">
        <v>677</v>
      </c>
      <c r="D124" s="691"/>
      <c r="E124" s="691"/>
      <c r="F124" s="691"/>
      <c r="G124" s="691"/>
      <c r="H124" s="691"/>
      <c r="I124" s="691"/>
      <c r="J124" s="692"/>
    </row>
    <row r="125" spans="2:10" ht="30" customHeight="1" x14ac:dyDescent="0.2">
      <c r="B125" s="412" t="s">
        <v>501</v>
      </c>
      <c r="C125" s="690" t="s">
        <v>735</v>
      </c>
      <c r="D125" s="691"/>
      <c r="E125" s="691"/>
      <c r="F125" s="691"/>
      <c r="G125" s="691"/>
      <c r="H125" s="691"/>
      <c r="I125" s="691"/>
      <c r="J125" s="692"/>
    </row>
    <row r="126" spans="2:10" ht="27" customHeight="1" x14ac:dyDescent="0.2">
      <c r="B126" s="412" t="s">
        <v>502</v>
      </c>
      <c r="C126" s="690" t="s">
        <v>678</v>
      </c>
      <c r="D126" s="691"/>
      <c r="E126" s="691"/>
      <c r="F126" s="691"/>
      <c r="G126" s="691"/>
      <c r="H126" s="691"/>
      <c r="I126" s="691"/>
      <c r="J126" s="692"/>
    </row>
    <row r="127" spans="2:10" ht="27.75" customHeight="1" x14ac:dyDescent="0.2">
      <c r="B127" s="412" t="s">
        <v>503</v>
      </c>
      <c r="C127" s="690" t="s">
        <v>504</v>
      </c>
      <c r="D127" s="691"/>
      <c r="E127" s="691"/>
      <c r="F127" s="691"/>
      <c r="G127" s="691"/>
      <c r="H127" s="691"/>
      <c r="I127" s="691"/>
      <c r="J127" s="692"/>
    </row>
    <row r="128" spans="2:10" ht="28.5" customHeight="1" x14ac:dyDescent="0.2">
      <c r="B128" s="412" t="s">
        <v>505</v>
      </c>
      <c r="C128" s="690" t="s">
        <v>506</v>
      </c>
      <c r="D128" s="691"/>
      <c r="E128" s="691"/>
      <c r="F128" s="691"/>
      <c r="G128" s="691"/>
      <c r="H128" s="691"/>
      <c r="I128" s="691"/>
      <c r="J128" s="692"/>
    </row>
    <row r="129" spans="1:10" ht="17.25" customHeight="1" x14ac:dyDescent="0.2">
      <c r="B129" s="412" t="s">
        <v>507</v>
      </c>
      <c r="C129" s="690" t="s">
        <v>695</v>
      </c>
      <c r="D129" s="691"/>
      <c r="E129" s="691"/>
      <c r="F129" s="691"/>
      <c r="G129" s="691"/>
      <c r="H129" s="691"/>
      <c r="I129" s="691"/>
      <c r="J129" s="692"/>
    </row>
    <row r="130" spans="1:10" ht="12.75" customHeight="1" x14ac:dyDescent="0.2">
      <c r="B130" s="412" t="s">
        <v>508</v>
      </c>
      <c r="C130" s="690" t="s">
        <v>679</v>
      </c>
      <c r="D130" s="691"/>
      <c r="E130" s="691"/>
      <c r="F130" s="691"/>
      <c r="G130" s="691"/>
      <c r="H130" s="691"/>
      <c r="I130" s="691"/>
      <c r="J130" s="692"/>
    </row>
    <row r="131" spans="1:10" ht="12.75" customHeight="1" x14ac:dyDescent="0.2">
      <c r="B131" s="412" t="s">
        <v>509</v>
      </c>
      <c r="C131" s="690" t="s">
        <v>676</v>
      </c>
      <c r="D131" s="691"/>
      <c r="E131" s="691"/>
      <c r="F131" s="691"/>
      <c r="G131" s="691"/>
      <c r="H131" s="691"/>
      <c r="I131" s="691"/>
      <c r="J131" s="692"/>
    </row>
    <row r="132" spans="1:10" x14ac:dyDescent="0.2">
      <c r="B132" s="412" t="s">
        <v>563</v>
      </c>
      <c r="C132" s="690" t="s">
        <v>691</v>
      </c>
      <c r="D132" s="691"/>
      <c r="E132" s="691"/>
      <c r="F132" s="691"/>
      <c r="G132" s="691"/>
      <c r="H132" s="691"/>
      <c r="I132" s="691"/>
      <c r="J132" s="692"/>
    </row>
    <row r="133" spans="1:10" ht="12.75" customHeight="1" x14ac:dyDescent="0.2">
      <c r="B133" s="412" t="s">
        <v>730</v>
      </c>
      <c r="C133" s="690" t="s">
        <v>693</v>
      </c>
      <c r="D133" s="691"/>
      <c r="E133" s="691"/>
      <c r="F133" s="691"/>
      <c r="G133" s="691"/>
      <c r="H133" s="691"/>
      <c r="I133" s="691"/>
      <c r="J133" s="692"/>
    </row>
    <row r="134" spans="1:10" ht="12.75" customHeight="1" x14ac:dyDescent="0.2">
      <c r="B134" s="412" t="s">
        <v>570</v>
      </c>
      <c r="C134" s="690" t="s">
        <v>694</v>
      </c>
      <c r="D134" s="691"/>
      <c r="E134" s="691"/>
      <c r="F134" s="691"/>
      <c r="G134" s="691"/>
      <c r="H134" s="691"/>
      <c r="I134" s="691"/>
      <c r="J134" s="692"/>
    </row>
    <row r="135" spans="1:10" x14ac:dyDescent="0.2">
      <c r="B135" s="413" t="s">
        <v>683</v>
      </c>
      <c r="C135" s="703" t="s">
        <v>692</v>
      </c>
      <c r="D135" s="704"/>
      <c r="E135" s="704"/>
      <c r="F135" s="704"/>
      <c r="G135" s="704"/>
      <c r="H135" s="704"/>
      <c r="I135" s="704"/>
      <c r="J135" s="705"/>
    </row>
    <row r="136" spans="1:10" x14ac:dyDescent="0.2">
      <c r="B136" s="65"/>
      <c r="C136" s="273"/>
    </row>
    <row r="137" spans="1:10" x14ac:dyDescent="0.2">
      <c r="B137" s="65" t="s">
        <v>786</v>
      </c>
      <c r="C137" s="273"/>
    </row>
    <row r="138" spans="1:10" ht="76.5" x14ac:dyDescent="0.2">
      <c r="A138" s="147">
        <v>1</v>
      </c>
      <c r="B138" s="65" t="s">
        <v>788</v>
      </c>
      <c r="C138" s="273"/>
    </row>
    <row r="139" spans="1:10" x14ac:dyDescent="0.2">
      <c r="B139" s="65"/>
      <c r="C139" s="273"/>
    </row>
    <row r="140" spans="1:10" x14ac:dyDescent="0.2">
      <c r="B140" s="65"/>
      <c r="C140" s="273"/>
    </row>
    <row r="141" spans="1:10" x14ac:dyDescent="0.2">
      <c r="B141" s="65"/>
      <c r="C141" s="273"/>
    </row>
    <row r="142" spans="1:10" ht="12.75" customHeight="1" x14ac:dyDescent="0.2">
      <c r="B142" s="179"/>
      <c r="C142" s="179"/>
      <c r="D142" s="180"/>
    </row>
    <row r="143" spans="1:10" ht="12.75" customHeight="1" x14ac:dyDescent="0.2">
      <c r="B143" s="179"/>
      <c r="C143" s="179"/>
      <c r="D143" s="180"/>
    </row>
    <row r="144" spans="1:10" x14ac:dyDescent="0.2">
      <c r="B144" s="182"/>
      <c r="C144" s="182"/>
      <c r="D144" s="180"/>
    </row>
    <row r="145" spans="2:4" x14ac:dyDescent="0.2">
      <c r="B145" s="182"/>
      <c r="C145" s="182"/>
      <c r="D145" s="180"/>
    </row>
    <row r="146" spans="2:4" x14ac:dyDescent="0.2">
      <c r="B146" s="181"/>
      <c r="C146" s="181"/>
      <c r="D146" s="180"/>
    </row>
    <row r="147" spans="2:4" x14ac:dyDescent="0.2">
      <c r="B147" s="183"/>
      <c r="C147" s="183"/>
      <c r="D147" s="150"/>
    </row>
    <row r="148" spans="2:4" x14ac:dyDescent="0.2">
      <c r="B148" s="184"/>
      <c r="C148" s="184"/>
      <c r="D148" s="150"/>
    </row>
    <row r="149" spans="2:4" x14ac:dyDescent="0.2">
      <c r="B149" s="185"/>
      <c r="C149" s="185"/>
      <c r="D149" s="150"/>
    </row>
    <row r="150" spans="2:4" x14ac:dyDescent="0.2">
      <c r="B150" s="185"/>
      <c r="C150" s="185"/>
      <c r="D150" s="150"/>
    </row>
    <row r="151" spans="2:4" x14ac:dyDescent="0.2">
      <c r="B151" s="185"/>
      <c r="C151" s="185"/>
      <c r="D151" s="150"/>
    </row>
    <row r="152" spans="2:4" x14ac:dyDescent="0.2">
      <c r="B152" s="186"/>
      <c r="C152" s="186"/>
      <c r="D152" s="150"/>
    </row>
    <row r="153" spans="2:4" x14ac:dyDescent="0.2">
      <c r="B153" s="183"/>
      <c r="C153" s="183"/>
      <c r="D153" s="150"/>
    </row>
    <row r="154" spans="2:4" ht="15.75" x14ac:dyDescent="0.2">
      <c r="B154" s="129"/>
      <c r="C154" s="129"/>
      <c r="D154" s="150"/>
    </row>
    <row r="155" spans="2:4" ht="15.75" x14ac:dyDescent="0.2">
      <c r="B155" s="129"/>
      <c r="C155" s="129"/>
      <c r="D155" s="150"/>
    </row>
    <row r="156" spans="2:4" x14ac:dyDescent="0.2">
      <c r="B156" s="178"/>
      <c r="C156" s="178"/>
      <c r="D156" s="150"/>
    </row>
    <row r="157" spans="2:4" x14ac:dyDescent="0.2">
      <c r="B157" s="179"/>
      <c r="C157" s="179"/>
      <c r="D157" s="180"/>
    </row>
    <row r="158" spans="2:4" x14ac:dyDescent="0.2">
      <c r="B158" s="179"/>
      <c r="C158" s="179"/>
      <c r="D158" s="180"/>
    </row>
    <row r="159" spans="2:4" x14ac:dyDescent="0.2">
      <c r="B159" s="179"/>
      <c r="C159" s="179"/>
      <c r="D159" s="180"/>
    </row>
    <row r="160" spans="2:4" x14ac:dyDescent="0.2">
      <c r="B160" s="179"/>
      <c r="C160" s="179"/>
      <c r="D160" s="180"/>
    </row>
    <row r="161" spans="2:4" x14ac:dyDescent="0.2">
      <c r="B161" s="179"/>
      <c r="C161" s="179"/>
      <c r="D161" s="180"/>
    </row>
    <row r="162" spans="2:4" x14ac:dyDescent="0.2">
      <c r="B162" s="179"/>
      <c r="C162" s="179"/>
      <c r="D162" s="180"/>
    </row>
    <row r="163" spans="2:4" x14ac:dyDescent="0.2">
      <c r="B163" s="179"/>
      <c r="C163" s="179"/>
      <c r="D163" s="180"/>
    </row>
    <row r="164" spans="2:4" x14ac:dyDescent="0.2">
      <c r="B164" s="179"/>
      <c r="C164" s="179"/>
      <c r="D164" s="180"/>
    </row>
    <row r="165" spans="2:4" x14ac:dyDescent="0.2">
      <c r="B165" s="179"/>
      <c r="C165" s="179"/>
      <c r="D165" s="180"/>
    </row>
    <row r="166" spans="2:4" x14ac:dyDescent="0.2">
      <c r="B166" s="179"/>
      <c r="C166" s="179"/>
      <c r="D166" s="180"/>
    </row>
    <row r="167" spans="2:4" x14ac:dyDescent="0.2">
      <c r="B167" s="179"/>
      <c r="C167" s="179"/>
      <c r="D167" s="180"/>
    </row>
    <row r="168" spans="2:4" x14ac:dyDescent="0.2">
      <c r="B168" s="179"/>
      <c r="C168" s="179"/>
      <c r="D168" s="150"/>
    </row>
    <row r="169" spans="2:4" x14ac:dyDescent="0.2">
      <c r="B169" s="181"/>
      <c r="C169" s="181"/>
      <c r="D169" s="150"/>
    </row>
    <row r="170" spans="2:4" x14ac:dyDescent="0.2">
      <c r="B170" s="182"/>
      <c r="C170" s="182"/>
      <c r="D170" s="180"/>
    </row>
    <row r="171" spans="2:4" x14ac:dyDescent="0.2">
      <c r="B171" s="182"/>
      <c r="C171" s="182"/>
      <c r="D171" s="180"/>
    </row>
    <row r="172" spans="2:4" x14ac:dyDescent="0.2">
      <c r="B172" s="182"/>
      <c r="C172" s="182"/>
      <c r="D172" s="180"/>
    </row>
    <row r="173" spans="2:4" x14ac:dyDescent="0.2">
      <c r="B173" s="182"/>
      <c r="C173" s="182"/>
      <c r="D173" s="180"/>
    </row>
    <row r="174" spans="2:4" x14ac:dyDescent="0.2">
      <c r="B174" s="182"/>
      <c r="C174" s="182"/>
      <c r="D174" s="180"/>
    </row>
    <row r="175" spans="2:4" x14ac:dyDescent="0.2">
      <c r="B175" s="182"/>
      <c r="C175" s="182"/>
      <c r="D175" s="180"/>
    </row>
    <row r="176" spans="2:4" x14ac:dyDescent="0.2">
      <c r="B176" s="182"/>
      <c r="C176" s="182"/>
      <c r="D176" s="180"/>
    </row>
    <row r="177" spans="2:4" x14ac:dyDescent="0.2">
      <c r="B177" s="181"/>
      <c r="C177" s="181"/>
      <c r="D177" s="180"/>
    </row>
    <row r="178" spans="2:4" x14ac:dyDescent="0.2">
      <c r="B178" s="183"/>
      <c r="C178" s="183"/>
      <c r="D178" s="150"/>
    </row>
    <row r="179" spans="2:4" x14ac:dyDescent="0.2">
      <c r="B179" s="184"/>
      <c r="C179" s="184"/>
      <c r="D179" s="150"/>
    </row>
    <row r="180" spans="2:4" x14ac:dyDescent="0.2">
      <c r="B180" s="185"/>
      <c r="C180" s="185"/>
      <c r="D180" s="150"/>
    </row>
    <row r="181" spans="2:4" x14ac:dyDescent="0.2">
      <c r="B181" s="185"/>
      <c r="C181" s="185"/>
      <c r="D181" s="150"/>
    </row>
    <row r="182" spans="2:4" x14ac:dyDescent="0.2">
      <c r="B182" s="185"/>
      <c r="C182" s="185"/>
      <c r="D182" s="150"/>
    </row>
    <row r="183" spans="2:4" x14ac:dyDescent="0.2">
      <c r="B183" s="186"/>
      <c r="C183" s="186"/>
      <c r="D183" s="150"/>
    </row>
    <row r="184" spans="2:4" x14ac:dyDescent="0.2">
      <c r="B184" s="187"/>
      <c r="C184" s="187"/>
      <c r="D184" s="187"/>
    </row>
    <row r="185" spans="2:4" x14ac:dyDescent="0.2">
      <c r="B185" s="187"/>
      <c r="C185" s="187"/>
      <c r="D185" s="187"/>
    </row>
    <row r="186" spans="2:4" x14ac:dyDescent="0.2">
      <c r="B186" s="187"/>
      <c r="C186" s="187"/>
      <c r="D186" s="187"/>
    </row>
    <row r="187" spans="2:4" x14ac:dyDescent="0.2">
      <c r="B187" s="148"/>
      <c r="C187" s="148"/>
      <c r="D187" s="148"/>
    </row>
  </sheetData>
  <mergeCells count="32">
    <mergeCell ref="C134:J134"/>
    <mergeCell ref="C135:J135"/>
    <mergeCell ref="C127:J127"/>
    <mergeCell ref="C128:J128"/>
    <mergeCell ref="C129:J129"/>
    <mergeCell ref="C130:J130"/>
    <mergeCell ref="C131:J131"/>
    <mergeCell ref="C132:J132"/>
    <mergeCell ref="C42:F42"/>
    <mergeCell ref="C43:F43"/>
    <mergeCell ref="C44:F44"/>
    <mergeCell ref="C133:J133"/>
    <mergeCell ref="C45:F45"/>
    <mergeCell ref="C46:F46"/>
    <mergeCell ref="C47:F47"/>
    <mergeCell ref="C126:J126"/>
    <mergeCell ref="B8:D8"/>
    <mergeCell ref="C48:F48"/>
    <mergeCell ref="C123:J123"/>
    <mergeCell ref="C124:J124"/>
    <mergeCell ref="C125:J125"/>
    <mergeCell ref="B12:I12"/>
    <mergeCell ref="B35:F35"/>
    <mergeCell ref="C37:F37"/>
    <mergeCell ref="C38:F38"/>
    <mergeCell ref="C39:F39"/>
    <mergeCell ref="C40:F40"/>
    <mergeCell ref="B13:I13"/>
    <mergeCell ref="B14:I14"/>
    <mergeCell ref="B15:I15"/>
    <mergeCell ref="B16:I16"/>
    <mergeCell ref="C41:F41"/>
  </mergeCells>
  <phoneticPr fontId="36" type="noConversion"/>
  <pageMargins left="0.75" right="0.75" top="1" bottom="1" header="0.5" footer="0.5"/>
  <pageSetup paperSize="8" scale="79" orientation="portrait" r:id="rId1"/>
  <headerFooter alignWithMargins="0">
    <oddFooter>&amp;L&amp;D&amp;C&amp;A&amp;RPage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sheetPr>
  <dimension ref="A1:K156"/>
  <sheetViews>
    <sheetView showGridLines="0" view="pageBreakPreview" zoomScale="115" zoomScaleNormal="100" zoomScaleSheetLayoutView="115" workbookViewId="0">
      <selection activeCell="B120" sqref="B120"/>
    </sheetView>
  </sheetViews>
  <sheetFormatPr defaultRowHeight="12.75" x14ac:dyDescent="0.2"/>
  <cols>
    <col min="1" max="1" width="12.7109375" style="147" customWidth="1"/>
    <col min="2" max="2" width="52.7109375" style="147" customWidth="1"/>
    <col min="3" max="9" width="12.7109375" style="147" customWidth="1"/>
    <col min="10" max="16384" width="9.140625" style="147"/>
  </cols>
  <sheetData>
    <row r="1" spans="1:11" ht="24" customHeight="1" x14ac:dyDescent="0.2">
      <c r="B1" s="14" t="str">
        <f>Cover!E22</f>
        <v>JEN</v>
      </c>
      <c r="C1" s="14"/>
    </row>
    <row r="2" spans="1:11" ht="21.75" customHeight="1" x14ac:dyDescent="0.2">
      <c r="B2" s="131" t="s">
        <v>734</v>
      </c>
      <c r="E2" s="149"/>
      <c r="F2" s="149"/>
    </row>
    <row r="3" spans="1:11" ht="21.75" customHeight="1" x14ac:dyDescent="0.2">
      <c r="B3" s="131"/>
      <c r="E3" s="149"/>
      <c r="F3" s="149"/>
    </row>
    <row r="4" spans="1:11" ht="18.75" customHeight="1" x14ac:dyDescent="0.2">
      <c r="B4" s="94">
        <f>Cover!E26</f>
        <v>2014</v>
      </c>
      <c r="C4" s="94"/>
      <c r="D4" s="140"/>
      <c r="H4" s="149"/>
      <c r="I4" s="149"/>
    </row>
    <row r="5" spans="1:11" ht="18.75" customHeight="1" x14ac:dyDescent="0.2">
      <c r="B5" s="95"/>
      <c r="C5" s="144"/>
      <c r="D5" s="96" t="s">
        <v>585</v>
      </c>
      <c r="E5" s="167"/>
      <c r="G5" s="149"/>
      <c r="H5" s="149"/>
    </row>
    <row r="6" spans="1:11" ht="18.75" customHeight="1" x14ac:dyDescent="0.2">
      <c r="B6" s="146" t="s">
        <v>586</v>
      </c>
      <c r="C6" s="121"/>
      <c r="D6" s="97" t="s">
        <v>295</v>
      </c>
      <c r="E6" s="98"/>
      <c r="G6" s="149"/>
      <c r="H6" s="149"/>
    </row>
    <row r="7" spans="1:11" ht="18.75" customHeight="1" x14ac:dyDescent="0.2">
      <c r="B7" s="99" t="s">
        <v>587</v>
      </c>
      <c r="C7" s="121"/>
      <c r="D7" s="99" t="s">
        <v>588</v>
      </c>
      <c r="E7" s="99"/>
      <c r="G7" s="149"/>
      <c r="H7" s="149"/>
    </row>
    <row r="8" spans="1:11" ht="18.75" customHeight="1" x14ac:dyDescent="0.2">
      <c r="C8" s="94"/>
      <c r="D8" s="94"/>
      <c r="E8" s="94"/>
      <c r="F8" s="140"/>
      <c r="J8" s="149"/>
      <c r="K8" s="149"/>
    </row>
    <row r="9" spans="1:11" ht="18.75" customHeight="1" x14ac:dyDescent="0.2">
      <c r="A9" s="149"/>
      <c r="B9" s="426" t="s">
        <v>197</v>
      </c>
      <c r="C9" s="460"/>
      <c r="D9" s="460"/>
      <c r="E9" s="427"/>
      <c r="F9" s="428"/>
      <c r="G9" s="429"/>
      <c r="H9" s="428"/>
      <c r="I9" s="430"/>
    </row>
    <row r="10" spans="1:11" ht="35.25" customHeight="1" x14ac:dyDescent="0.2">
      <c r="A10" s="149"/>
      <c r="B10" s="431" t="s">
        <v>737</v>
      </c>
      <c r="C10" s="432"/>
      <c r="D10" s="432"/>
      <c r="E10" s="433"/>
      <c r="F10" s="434"/>
      <c r="G10" s="435"/>
      <c r="H10" s="434"/>
      <c r="I10" s="436"/>
    </row>
    <row r="11" spans="1:11" ht="27.75" customHeight="1" x14ac:dyDescent="0.2">
      <c r="A11" s="149"/>
      <c r="B11" s="674" t="s">
        <v>738</v>
      </c>
      <c r="C11" s="675"/>
      <c r="D11" s="675"/>
      <c r="E11" s="675"/>
      <c r="F11" s="675"/>
      <c r="G11" s="675"/>
      <c r="H11" s="675"/>
      <c r="I11" s="676"/>
    </row>
    <row r="12" spans="1:11" ht="12.75" customHeight="1" x14ac:dyDescent="0.2">
      <c r="B12" s="674" t="s">
        <v>729</v>
      </c>
      <c r="C12" s="675"/>
      <c r="D12" s="675"/>
      <c r="E12" s="675"/>
      <c r="F12" s="675"/>
      <c r="G12" s="675"/>
      <c r="H12" s="675"/>
      <c r="I12" s="699"/>
    </row>
    <row r="13" spans="1:11" ht="12.75" customHeight="1" x14ac:dyDescent="0.2">
      <c r="B13" s="674" t="s">
        <v>336</v>
      </c>
      <c r="C13" s="700"/>
      <c r="D13" s="700"/>
      <c r="E13" s="700"/>
      <c r="F13" s="700"/>
      <c r="G13" s="700"/>
      <c r="H13" s="700"/>
      <c r="I13" s="699"/>
    </row>
    <row r="14" spans="1:11" ht="12.75" customHeight="1" x14ac:dyDescent="0.2">
      <c r="B14" s="674" t="s">
        <v>740</v>
      </c>
      <c r="C14" s="700"/>
      <c r="D14" s="700"/>
      <c r="E14" s="700"/>
      <c r="F14" s="700"/>
      <c r="G14" s="700"/>
      <c r="H14" s="700"/>
      <c r="I14" s="699"/>
    </row>
    <row r="15" spans="1:11" ht="19.5" customHeight="1" x14ac:dyDescent="0.2">
      <c r="B15" s="677"/>
      <c r="C15" s="701"/>
      <c r="D15" s="701"/>
      <c r="E15" s="701"/>
      <c r="F15" s="701"/>
      <c r="G15" s="701"/>
      <c r="H15" s="701"/>
      <c r="I15" s="702"/>
    </row>
    <row r="16" spans="1:11" ht="12.75" customHeight="1" x14ac:dyDescent="0.2">
      <c r="B16" s="94"/>
      <c r="C16" s="94"/>
      <c r="D16" s="94"/>
      <c r="E16" s="94"/>
      <c r="F16" s="94"/>
      <c r="G16" s="94"/>
    </row>
    <row r="17" spans="2:10" ht="15.75" x14ac:dyDescent="0.2">
      <c r="B17" s="266" t="s">
        <v>237</v>
      </c>
      <c r="D17" s="148"/>
    </row>
    <row r="18" spans="2:10" x14ac:dyDescent="0.2">
      <c r="B18" s="130"/>
      <c r="C18" s="267"/>
    </row>
    <row r="19" spans="2:10" ht="32.25" customHeight="1" x14ac:dyDescent="0.2">
      <c r="B19" s="51" t="s">
        <v>653</v>
      </c>
      <c r="C19" s="67" t="s">
        <v>563</v>
      </c>
      <c r="D19" s="67" t="s">
        <v>730</v>
      </c>
      <c r="E19" s="68" t="s">
        <v>564</v>
      </c>
      <c r="F19" s="68" t="s">
        <v>565</v>
      </c>
      <c r="G19" s="15" t="s">
        <v>116</v>
      </c>
      <c r="H19" s="16" t="s">
        <v>272</v>
      </c>
      <c r="I19" s="16" t="s">
        <v>273</v>
      </c>
      <c r="J19" s="16" t="s">
        <v>279</v>
      </c>
    </row>
    <row r="20" spans="2:10" x14ac:dyDescent="0.2">
      <c r="B20" s="23" t="s">
        <v>138</v>
      </c>
      <c r="C20" s="23"/>
      <c r="D20" s="67"/>
      <c r="E20" s="33"/>
      <c r="F20" s="33"/>
      <c r="G20" s="271"/>
      <c r="H20" s="271"/>
      <c r="I20" s="271"/>
      <c r="J20" s="271"/>
    </row>
    <row r="21" spans="2:10" x14ac:dyDescent="0.2">
      <c r="B21" s="33" t="s">
        <v>173</v>
      </c>
      <c r="C21" s="437"/>
      <c r="D21" s="438">
        <f>IF(Cover!$E$26=2014,((C21/Cover!$D$48)*Cover!$H$48),((C21/Cover!$D$49)*Cover!$I$49))</f>
        <v>0</v>
      </c>
      <c r="E21" s="438">
        <f>SUM(G21:J21)</f>
        <v>0</v>
      </c>
      <c r="F21" s="442">
        <f>IF(D21=0,1,((E21-D21)/D21)*1)</f>
        <v>1</v>
      </c>
      <c r="G21" s="437"/>
      <c r="H21" s="437"/>
      <c r="I21" s="437"/>
      <c r="J21" s="437"/>
    </row>
    <row r="22" spans="2:10" x14ac:dyDescent="0.2">
      <c r="B22" s="33" t="s">
        <v>123</v>
      </c>
      <c r="C22" s="437"/>
      <c r="D22" s="438">
        <f>IF(Cover!$E$26=2014,((C22/Cover!$D$48)*Cover!$H$48),((C22/Cover!$D$49)*Cover!$I$49))</f>
        <v>0</v>
      </c>
      <c r="E22" s="438">
        <f>SUM(G22:J22)</f>
        <v>0</v>
      </c>
      <c r="F22" s="442">
        <f>IF(D22=0,1,((E22-D22)/D22)*1)</f>
        <v>1</v>
      </c>
      <c r="G22" s="437"/>
      <c r="H22" s="437"/>
      <c r="I22" s="437"/>
      <c r="J22" s="437"/>
    </row>
    <row r="23" spans="2:10" x14ac:dyDescent="0.2">
      <c r="B23" s="23" t="s">
        <v>139</v>
      </c>
      <c r="C23" s="439"/>
      <c r="D23" s="439"/>
      <c r="E23" s="439"/>
      <c r="F23" s="440"/>
      <c r="G23" s="440"/>
      <c r="H23" s="440"/>
      <c r="I23" s="440"/>
      <c r="J23" s="440"/>
    </row>
    <row r="24" spans="2:10" x14ac:dyDescent="0.2">
      <c r="B24" s="33" t="s">
        <v>124</v>
      </c>
      <c r="C24" s="437"/>
      <c r="D24" s="438">
        <f>IF(Cover!$E$26=2014,((C24/Cover!$D$48)*Cover!$H$48),((C24/Cover!$D$49)*Cover!$I$49))</f>
        <v>0</v>
      </c>
      <c r="E24" s="438">
        <f>SUM(G24:J24)</f>
        <v>0</v>
      </c>
      <c r="F24" s="442">
        <f t="shared" ref="F24:F31" si="0">IF(D24=0,1,((E24-D24)/D24)*1)</f>
        <v>1</v>
      </c>
      <c r="G24" s="437"/>
      <c r="H24" s="437"/>
      <c r="I24" s="437"/>
      <c r="J24" s="437"/>
    </row>
    <row r="25" spans="2:10" x14ac:dyDescent="0.2">
      <c r="B25" s="33" t="s">
        <v>125</v>
      </c>
      <c r="C25" s="437"/>
      <c r="D25" s="438">
        <f>IF(Cover!$E$26=2014,((C25/Cover!$D$48)*Cover!$H$48),((C25/Cover!$D$49)*Cover!$I$49))</f>
        <v>0</v>
      </c>
      <c r="E25" s="438">
        <f>SUM(G25:J25)</f>
        <v>0</v>
      </c>
      <c r="F25" s="442">
        <f t="shared" si="0"/>
        <v>1</v>
      </c>
      <c r="G25" s="437"/>
      <c r="H25" s="437"/>
      <c r="I25" s="437"/>
      <c r="J25" s="437"/>
    </row>
    <row r="26" spans="2:10" x14ac:dyDescent="0.2">
      <c r="B26" s="52" t="s">
        <v>685</v>
      </c>
      <c r="C26" s="438">
        <f>SUM(C21:C25)</f>
        <v>0</v>
      </c>
      <c r="D26" s="438">
        <f>SUM(D21:D25)</f>
        <v>0</v>
      </c>
      <c r="E26" s="438">
        <f>SUM(E21:E25)</f>
        <v>0</v>
      </c>
      <c r="F26" s="442">
        <f t="shared" si="0"/>
        <v>1</v>
      </c>
      <c r="G26" s="438">
        <f>SUM(G21:G22,G24:G25)</f>
        <v>0</v>
      </c>
      <c r="H26" s="438">
        <f>SUM(H21:H22,H24:H25)</f>
        <v>0</v>
      </c>
      <c r="I26" s="438">
        <f>SUM(I21:I22,I24:I25)</f>
        <v>0</v>
      </c>
      <c r="J26" s="438">
        <f>SUM(J21:J22,J24:J25)</f>
        <v>0</v>
      </c>
    </row>
    <row r="27" spans="2:10" x14ac:dyDescent="0.2">
      <c r="B27" s="33" t="s">
        <v>244</v>
      </c>
      <c r="C27" s="437"/>
      <c r="D27" s="438">
        <f>IF(Cover!$E$26=2014,((C27/Cover!$D$48)*Cover!$H$48),((C27/Cover!$D$49)*Cover!$I$49))</f>
        <v>0</v>
      </c>
      <c r="E27" s="438">
        <f>SUM(G27:J27)</f>
        <v>0</v>
      </c>
      <c r="F27" s="442">
        <f t="shared" si="0"/>
        <v>1</v>
      </c>
      <c r="G27" s="437"/>
      <c r="H27" s="437"/>
      <c r="I27" s="437"/>
      <c r="J27" s="437"/>
    </row>
    <row r="28" spans="2:10" x14ac:dyDescent="0.2">
      <c r="B28" s="33" t="s">
        <v>126</v>
      </c>
      <c r="C28" s="437"/>
      <c r="D28" s="438">
        <f>IF(Cover!$E$26=2014,((C28/Cover!$D$48)*Cover!$H$48),((C28/Cover!$D$49)*Cover!$I$49))</f>
        <v>0</v>
      </c>
      <c r="E28" s="438">
        <f>SUM(G28:J28)</f>
        <v>0</v>
      </c>
      <c r="F28" s="442">
        <f t="shared" si="0"/>
        <v>1</v>
      </c>
      <c r="G28" s="437"/>
      <c r="H28" s="437"/>
      <c r="I28" s="437"/>
      <c r="J28" s="437"/>
    </row>
    <row r="29" spans="2:10" x14ac:dyDescent="0.2">
      <c r="B29" s="33" t="s">
        <v>127</v>
      </c>
      <c r="C29" s="437"/>
      <c r="D29" s="438">
        <f>IF(Cover!$E$26=2014,((C29/Cover!$D$48)*Cover!$H$48),((C29/Cover!$D$49)*Cover!$I$49))</f>
        <v>0</v>
      </c>
      <c r="E29" s="438">
        <f>SUM(G29:J29)</f>
        <v>0</v>
      </c>
      <c r="F29" s="442">
        <f t="shared" si="0"/>
        <v>1</v>
      </c>
      <c r="G29" s="437"/>
      <c r="H29" s="437"/>
      <c r="I29" s="437"/>
      <c r="J29" s="437"/>
    </row>
    <row r="30" spans="2:10" x14ac:dyDescent="0.2">
      <c r="B30" s="56" t="s">
        <v>337</v>
      </c>
      <c r="C30" s="437"/>
      <c r="D30" s="438">
        <f>IF(Cover!$E$26=2014,((C30/Cover!$D$48)*Cover!$H$48),((C30/Cover!$D$49)*Cover!$I$49))</f>
        <v>0</v>
      </c>
      <c r="E30" s="438">
        <f>SUM(G30:J30)</f>
        <v>0</v>
      </c>
      <c r="F30" s="442">
        <f t="shared" si="0"/>
        <v>1</v>
      </c>
      <c r="G30" s="437"/>
      <c r="H30" s="437"/>
      <c r="I30" s="437"/>
      <c r="J30" s="437"/>
    </row>
    <row r="31" spans="2:10" x14ac:dyDescent="0.2">
      <c r="B31" s="52" t="s">
        <v>140</v>
      </c>
      <c r="C31" s="438">
        <f>SUM(C26:C30)</f>
        <v>0</v>
      </c>
      <c r="D31" s="438">
        <f>SUM(D26:D30)</f>
        <v>0</v>
      </c>
      <c r="E31" s="438">
        <f>SUM(E27:E30)</f>
        <v>0</v>
      </c>
      <c r="F31" s="442">
        <f t="shared" si="0"/>
        <v>1</v>
      </c>
      <c r="G31" s="438">
        <f>SUM(G26:G30)</f>
        <v>0</v>
      </c>
      <c r="H31" s="438">
        <f t="shared" ref="H31:J31" si="1">SUM(H26:H30)</f>
        <v>0</v>
      </c>
      <c r="I31" s="438">
        <f t="shared" si="1"/>
        <v>0</v>
      </c>
      <c r="J31" s="438">
        <f t="shared" si="1"/>
        <v>0</v>
      </c>
    </row>
    <row r="32" spans="2:10" x14ac:dyDescent="0.2">
      <c r="B32" s="177"/>
      <c r="C32" s="177"/>
      <c r="D32" s="177"/>
      <c r="E32" s="177"/>
      <c r="F32" s="177"/>
    </row>
    <row r="33" spans="2:6" ht="15.75" x14ac:dyDescent="0.2">
      <c r="B33" s="254" t="s">
        <v>567</v>
      </c>
      <c r="C33" s="144"/>
      <c r="D33" s="144"/>
      <c r="E33" s="144"/>
      <c r="F33" s="144"/>
    </row>
    <row r="34" spans="2:6" ht="25.5" customHeight="1" x14ac:dyDescent="0.2">
      <c r="B34" s="681" t="s">
        <v>656</v>
      </c>
      <c r="C34" s="682"/>
      <c r="D34" s="682"/>
      <c r="E34" s="682"/>
      <c r="F34" s="683"/>
    </row>
    <row r="35" spans="2:6" x14ac:dyDescent="0.2">
      <c r="B35" s="181"/>
      <c r="C35" s="181"/>
      <c r="D35" s="181"/>
      <c r="E35" s="181"/>
      <c r="F35" s="180"/>
    </row>
    <row r="36" spans="2:6" x14ac:dyDescent="0.2">
      <c r="B36" s="69"/>
      <c r="C36" s="693" t="s">
        <v>568</v>
      </c>
      <c r="D36" s="694"/>
      <c r="E36" s="694"/>
      <c r="F36" s="695"/>
    </row>
    <row r="37" spans="2:6" x14ac:dyDescent="0.2">
      <c r="B37" s="23" t="s">
        <v>138</v>
      </c>
      <c r="C37" s="696"/>
      <c r="D37" s="697"/>
      <c r="E37" s="697"/>
      <c r="F37" s="698"/>
    </row>
    <row r="38" spans="2:6" x14ac:dyDescent="0.2">
      <c r="B38" s="33" t="s">
        <v>173</v>
      </c>
      <c r="C38" s="687"/>
      <c r="D38" s="688"/>
      <c r="E38" s="688"/>
      <c r="F38" s="689"/>
    </row>
    <row r="39" spans="2:6" x14ac:dyDescent="0.2">
      <c r="B39" s="33" t="s">
        <v>123</v>
      </c>
      <c r="C39" s="687"/>
      <c r="D39" s="688"/>
      <c r="E39" s="688"/>
      <c r="F39" s="689"/>
    </row>
    <row r="40" spans="2:6" x14ac:dyDescent="0.2">
      <c r="B40" s="23" t="s">
        <v>139</v>
      </c>
      <c r="C40" s="696"/>
      <c r="D40" s="697"/>
      <c r="E40" s="697"/>
      <c r="F40" s="698"/>
    </row>
    <row r="41" spans="2:6" x14ac:dyDescent="0.2">
      <c r="B41" s="33" t="s">
        <v>124</v>
      </c>
      <c r="C41" s="687"/>
      <c r="D41" s="688"/>
      <c r="E41" s="688"/>
      <c r="F41" s="689"/>
    </row>
    <row r="42" spans="2:6" x14ac:dyDescent="0.2">
      <c r="B42" s="33" t="s">
        <v>125</v>
      </c>
      <c r="C42" s="687"/>
      <c r="D42" s="688"/>
      <c r="E42" s="688"/>
      <c r="F42" s="689"/>
    </row>
    <row r="43" spans="2:6" x14ac:dyDescent="0.2">
      <c r="B43" s="70" t="s">
        <v>100</v>
      </c>
      <c r="C43" s="696"/>
      <c r="D43" s="697"/>
      <c r="E43" s="697"/>
      <c r="F43" s="698"/>
    </row>
    <row r="44" spans="2:6" x14ac:dyDescent="0.2">
      <c r="B44" s="33" t="s">
        <v>244</v>
      </c>
      <c r="C44" s="687"/>
      <c r="D44" s="688"/>
      <c r="E44" s="688"/>
      <c r="F44" s="689"/>
    </row>
    <row r="45" spans="2:6" x14ac:dyDescent="0.2">
      <c r="B45" s="33" t="s">
        <v>126</v>
      </c>
      <c r="C45" s="687"/>
      <c r="D45" s="688"/>
      <c r="E45" s="688"/>
      <c r="F45" s="689"/>
    </row>
    <row r="46" spans="2:6" x14ac:dyDescent="0.2">
      <c r="B46" s="33" t="s">
        <v>127</v>
      </c>
      <c r="C46" s="687"/>
      <c r="D46" s="688"/>
      <c r="E46" s="688"/>
      <c r="F46" s="689"/>
    </row>
    <row r="47" spans="2:6" x14ac:dyDescent="0.2">
      <c r="B47" s="56" t="s">
        <v>337</v>
      </c>
      <c r="C47" s="687"/>
      <c r="D47" s="688"/>
      <c r="E47" s="688"/>
      <c r="F47" s="689"/>
    </row>
    <row r="48" spans="2:6" s="269" customFormat="1" x14ac:dyDescent="0.2">
      <c r="B48" s="268"/>
      <c r="C48" s="71"/>
      <c r="D48" s="71"/>
      <c r="E48" s="71"/>
      <c r="F48" s="71"/>
    </row>
    <row r="49" spans="2:10" ht="15.75" x14ac:dyDescent="0.2">
      <c r="B49" s="266" t="s">
        <v>609</v>
      </c>
      <c r="C49" s="185"/>
      <c r="D49" s="185"/>
      <c r="E49" s="185"/>
      <c r="F49" s="151"/>
      <c r="G49" s="148"/>
      <c r="H49" s="148"/>
      <c r="I49" s="148"/>
    </row>
    <row r="50" spans="2:10" x14ac:dyDescent="0.2">
      <c r="B50" s="185"/>
      <c r="C50" s="185"/>
      <c r="D50" s="185"/>
      <c r="E50" s="185"/>
      <c r="F50" s="151"/>
      <c r="G50" s="148"/>
      <c r="H50" s="148"/>
      <c r="I50" s="148"/>
    </row>
    <row r="51" spans="2:10" ht="25.5" x14ac:dyDescent="0.2">
      <c r="B51" s="83" t="s">
        <v>597</v>
      </c>
      <c r="C51" s="84" t="s">
        <v>563</v>
      </c>
      <c r="D51" s="67" t="s">
        <v>730</v>
      </c>
      <c r="E51" s="85" t="s">
        <v>564</v>
      </c>
      <c r="F51" s="85" t="s">
        <v>565</v>
      </c>
      <c r="G51" s="151"/>
      <c r="H51" s="148"/>
    </row>
    <row r="52" spans="2:10" x14ac:dyDescent="0.2">
      <c r="B52" s="32" t="s">
        <v>116</v>
      </c>
      <c r="C52" s="437"/>
      <c r="D52" s="438">
        <f>IF(Cover!$E$26=2014,((C52/Cover!$D$48)*Cover!$H$48),((C52/Cover!$D$49)*Cover!$I$49))</f>
        <v>0</v>
      </c>
      <c r="E52" s="437"/>
      <c r="F52" s="442">
        <f t="shared" ref="F52:F64" si="2">IF(D52=0,1,((E52-D52)/D52)*1)</f>
        <v>1</v>
      </c>
      <c r="G52" s="151"/>
      <c r="H52" s="148"/>
    </row>
    <row r="53" spans="2:10" x14ac:dyDescent="0.2">
      <c r="B53" s="32" t="s">
        <v>291</v>
      </c>
      <c r="C53" s="437"/>
      <c r="D53" s="438">
        <f>IF(Cover!$E$26=2014,((C53/Cover!$D$48)*Cover!$H$48),((C53/Cover!$D$49)*Cover!$I$49))</f>
        <v>0</v>
      </c>
      <c r="E53" s="437"/>
      <c r="F53" s="442">
        <f t="shared" si="2"/>
        <v>1</v>
      </c>
      <c r="G53" s="151"/>
      <c r="H53" s="148"/>
    </row>
    <row r="54" spans="2:10" x14ac:dyDescent="0.2">
      <c r="B54" s="32" t="s">
        <v>244</v>
      </c>
      <c r="C54" s="437"/>
      <c r="D54" s="438">
        <f>IF(Cover!$E$26=2014,((C54/Cover!$D$48)*Cover!$H$48),((C54/Cover!$D$49)*Cover!$I$49))</f>
        <v>0</v>
      </c>
      <c r="E54" s="437"/>
      <c r="F54" s="442">
        <f t="shared" si="2"/>
        <v>1</v>
      </c>
      <c r="G54" s="151"/>
      <c r="H54" s="148"/>
    </row>
    <row r="55" spans="2:10" x14ac:dyDescent="0.2">
      <c r="B55" s="32" t="s">
        <v>292</v>
      </c>
      <c r="C55" s="437"/>
      <c r="D55" s="438">
        <f>IF(Cover!$E$26=2014,((C55/Cover!$D$48)*Cover!$H$48),((C55/Cover!$D$49)*Cover!$I$49))</f>
        <v>0</v>
      </c>
      <c r="E55" s="437"/>
      <c r="F55" s="442">
        <f t="shared" si="2"/>
        <v>1</v>
      </c>
      <c r="G55" s="151"/>
      <c r="H55" s="148"/>
    </row>
    <row r="56" spans="2:10" x14ac:dyDescent="0.2">
      <c r="B56" s="32" t="s">
        <v>293</v>
      </c>
      <c r="C56" s="437"/>
      <c r="D56" s="438">
        <f>IF(Cover!$E$26=2014,((C56/Cover!$D$48)*Cover!$H$48),((C56/Cover!$D$49)*Cover!$I$49))</f>
        <v>0</v>
      </c>
      <c r="E56" s="437"/>
      <c r="F56" s="442">
        <f t="shared" si="2"/>
        <v>1</v>
      </c>
      <c r="G56" s="151"/>
      <c r="H56" s="148"/>
    </row>
    <row r="57" spans="2:10" x14ac:dyDescent="0.2">
      <c r="B57" s="55" t="s">
        <v>337</v>
      </c>
      <c r="C57" s="437"/>
      <c r="D57" s="438">
        <f>IF(Cover!$E$26=2014,((C57/Cover!$D$48)*Cover!$H$48),((C57/Cover!$D$49)*Cover!$I$49))</f>
        <v>0</v>
      </c>
      <c r="E57" s="437"/>
      <c r="F57" s="442">
        <f t="shared" si="2"/>
        <v>1</v>
      </c>
      <c r="G57" s="151"/>
      <c r="H57" s="148"/>
    </row>
    <row r="58" spans="2:10" x14ac:dyDescent="0.2">
      <c r="B58" s="32" t="s">
        <v>610</v>
      </c>
      <c r="C58" s="437"/>
      <c r="D58" s="438">
        <f>IF(Cover!$E$26=2014,((C58/Cover!$D$48)*Cover!$H$48),((C58/Cover!$D$49)*Cover!$I$49))</f>
        <v>0</v>
      </c>
      <c r="E58" s="437"/>
      <c r="F58" s="442">
        <f t="shared" si="2"/>
        <v>1</v>
      </c>
      <c r="G58" s="151"/>
      <c r="H58" s="148"/>
    </row>
    <row r="59" spans="2:10" x14ac:dyDescent="0.2">
      <c r="B59" s="32" t="s">
        <v>107</v>
      </c>
      <c r="C59" s="437"/>
      <c r="D59" s="438">
        <f>IF(Cover!$E$26=2014,((C59/Cover!$D$48)*Cover!$H$48),((C59/Cover!$D$49)*Cover!$I$49))</f>
        <v>0</v>
      </c>
      <c r="E59" s="437"/>
      <c r="F59" s="442">
        <f t="shared" si="2"/>
        <v>1</v>
      </c>
      <c r="G59" s="151"/>
      <c r="H59" s="148"/>
    </row>
    <row r="60" spans="2:10" x14ac:dyDescent="0.2">
      <c r="B60" s="32" t="s">
        <v>323</v>
      </c>
      <c r="C60" s="437"/>
      <c r="D60" s="438">
        <f>IF(Cover!$E$26=2014,((C60/Cover!$D$48)*Cover!$H$48),((C60/Cover!$D$49)*Cover!$I$49))</f>
        <v>0</v>
      </c>
      <c r="E60" s="437"/>
      <c r="F60" s="442">
        <f t="shared" si="2"/>
        <v>1</v>
      </c>
      <c r="G60" s="151"/>
      <c r="H60" s="148"/>
    </row>
    <row r="61" spans="2:10" x14ac:dyDescent="0.2">
      <c r="B61" s="32" t="s">
        <v>119</v>
      </c>
      <c r="C61" s="437"/>
      <c r="D61" s="438">
        <f>IF(Cover!$E$26=2014,((C61/Cover!$D$48)*Cover!$H$48),((C61/Cover!$D$49)*Cover!$I$49))</f>
        <v>0</v>
      </c>
      <c r="E61" s="437"/>
      <c r="F61" s="442">
        <f t="shared" si="2"/>
        <v>1</v>
      </c>
      <c r="G61" s="151"/>
      <c r="H61" s="148"/>
    </row>
    <row r="62" spans="2:10" x14ac:dyDescent="0.2">
      <c r="B62" s="32" t="s">
        <v>98</v>
      </c>
      <c r="C62" s="437"/>
      <c r="D62" s="438">
        <f>IF(Cover!$E$26=2014,((C62/Cover!$D$48)*Cover!$H$48),((C62/Cover!$D$49)*Cover!$I$49))</f>
        <v>0</v>
      </c>
      <c r="E62" s="437"/>
      <c r="F62" s="442">
        <f t="shared" si="2"/>
        <v>1</v>
      </c>
      <c r="G62" s="151"/>
      <c r="H62" s="148"/>
    </row>
    <row r="63" spans="2:10" x14ac:dyDescent="0.2">
      <c r="B63" s="32" t="s">
        <v>163</v>
      </c>
      <c r="C63" s="437"/>
      <c r="D63" s="438">
        <f>IF(Cover!$E$26=2014,((C63/Cover!$D$48)*Cover!$H$48),((C63/Cover!$D$49)*Cover!$I$49))</f>
        <v>0</v>
      </c>
      <c r="E63" s="437"/>
      <c r="F63" s="442">
        <f t="shared" si="2"/>
        <v>1</v>
      </c>
      <c r="G63" s="151"/>
      <c r="H63" s="148"/>
      <c r="I63" s="148"/>
      <c r="J63" s="148"/>
    </row>
    <row r="64" spans="2:10" x14ac:dyDescent="0.2">
      <c r="B64" s="270" t="s">
        <v>605</v>
      </c>
      <c r="C64" s="441">
        <f>SUM(C52:C63)</f>
        <v>0</v>
      </c>
      <c r="D64" s="441">
        <f>SUM(D52:D63)</f>
        <v>0</v>
      </c>
      <c r="E64" s="441">
        <f>SUM(E52:E63)</f>
        <v>0</v>
      </c>
      <c r="F64" s="442">
        <f t="shared" si="2"/>
        <v>1</v>
      </c>
      <c r="G64" s="151"/>
      <c r="H64" s="148"/>
      <c r="I64" s="148"/>
      <c r="J64" s="148"/>
    </row>
    <row r="65" spans="2:10" x14ac:dyDescent="0.2">
      <c r="B65" s="130"/>
      <c r="C65" s="130"/>
      <c r="D65" s="130"/>
      <c r="E65" s="130"/>
      <c r="F65" s="130"/>
      <c r="G65" s="151"/>
      <c r="H65" s="148"/>
      <c r="I65" s="148"/>
      <c r="J65" s="148"/>
    </row>
    <row r="66" spans="2:10" ht="15.75" x14ac:dyDescent="0.2">
      <c r="B66" s="266" t="s">
        <v>611</v>
      </c>
      <c r="C66" s="130"/>
      <c r="D66" s="130"/>
      <c r="E66" s="130"/>
      <c r="F66" s="130"/>
      <c r="G66" s="151"/>
      <c r="H66" s="148"/>
      <c r="I66" s="148"/>
      <c r="J66" s="148"/>
    </row>
    <row r="67" spans="2:10" x14ac:dyDescent="0.2">
      <c r="B67" s="130"/>
      <c r="C67" s="130"/>
      <c r="D67" s="130"/>
      <c r="E67" s="130"/>
      <c r="F67" s="130"/>
      <c r="G67" s="151"/>
      <c r="H67" s="148"/>
      <c r="I67" s="148"/>
      <c r="J67" s="148"/>
    </row>
    <row r="68" spans="2:10" ht="25.5" x14ac:dyDescent="0.2">
      <c r="B68" s="86" t="s">
        <v>107</v>
      </c>
      <c r="C68" s="84" t="s">
        <v>563</v>
      </c>
      <c r="D68" s="67" t="s">
        <v>730</v>
      </c>
      <c r="E68" s="85" t="s">
        <v>564</v>
      </c>
      <c r="F68" s="85" t="s">
        <v>565</v>
      </c>
      <c r="G68" s="15" t="s">
        <v>116</v>
      </c>
      <c r="H68" s="16" t="s">
        <v>272</v>
      </c>
      <c r="I68" s="16" t="s">
        <v>273</v>
      </c>
      <c r="J68" s="16" t="s">
        <v>279</v>
      </c>
    </row>
    <row r="69" spans="2:10" x14ac:dyDescent="0.2">
      <c r="B69" s="33" t="s">
        <v>122</v>
      </c>
      <c r="C69" s="437"/>
      <c r="D69" s="438">
        <f>IF(Cover!$E$26=2014,((C69/Cover!$D$48)*Cover!$H$48),((C69/Cover!$D$49)*Cover!$I$49))</f>
        <v>0</v>
      </c>
      <c r="E69" s="437"/>
      <c r="F69" s="442">
        <f t="shared" ref="F69:F84" si="3">IF(D69=0,1,((E69-D69)/D69)*1)</f>
        <v>1</v>
      </c>
      <c r="G69" s="437"/>
      <c r="H69" s="437"/>
      <c r="I69" s="437"/>
      <c r="J69" s="437"/>
    </row>
    <row r="70" spans="2:10" x14ac:dyDescent="0.2">
      <c r="B70" s="33" t="s">
        <v>325</v>
      </c>
      <c r="C70" s="437"/>
      <c r="D70" s="438">
        <f>IF(Cover!$E$26=2014,((C70/Cover!$D$48)*Cover!$H$48),((C70/Cover!$D$49)*Cover!$I$49))</f>
        <v>0</v>
      </c>
      <c r="E70" s="437"/>
      <c r="F70" s="442">
        <f t="shared" si="3"/>
        <v>1</v>
      </c>
      <c r="G70" s="437"/>
      <c r="H70" s="437"/>
      <c r="I70" s="437"/>
      <c r="J70" s="437"/>
    </row>
    <row r="71" spans="2:10" x14ac:dyDescent="0.2">
      <c r="B71" s="33" t="s">
        <v>128</v>
      </c>
      <c r="C71" s="437"/>
      <c r="D71" s="438">
        <f>IF(Cover!$E$26=2014,((C71/Cover!$D$48)*Cover!$H$48),((C71/Cover!$D$49)*Cover!$I$49))</f>
        <v>0</v>
      </c>
      <c r="E71" s="437"/>
      <c r="F71" s="442">
        <f t="shared" si="3"/>
        <v>1</v>
      </c>
      <c r="G71" s="437"/>
      <c r="H71" s="437"/>
      <c r="I71" s="437"/>
      <c r="J71" s="437"/>
    </row>
    <row r="72" spans="2:10" x14ac:dyDescent="0.2">
      <c r="B72" s="33" t="s">
        <v>129</v>
      </c>
      <c r="C72" s="437"/>
      <c r="D72" s="438">
        <f>IF(Cover!$E$26=2014,((C72/Cover!$D$48)*Cover!$H$48),((C72/Cover!$D$49)*Cover!$I$49))</f>
        <v>0</v>
      </c>
      <c r="E72" s="437"/>
      <c r="F72" s="442">
        <f t="shared" si="3"/>
        <v>1</v>
      </c>
      <c r="G72" s="437"/>
      <c r="H72" s="437"/>
      <c r="I72" s="437"/>
      <c r="J72" s="437"/>
    </row>
    <row r="73" spans="2:10" x14ac:dyDescent="0.2">
      <c r="B73" s="33" t="s">
        <v>130</v>
      </c>
      <c r="C73" s="437"/>
      <c r="D73" s="438">
        <f>IF(Cover!$E$26=2014,((C73/Cover!$D$48)*Cover!$H$48),((C73/Cover!$D$49)*Cover!$I$49))</f>
        <v>0</v>
      </c>
      <c r="E73" s="437"/>
      <c r="F73" s="442">
        <f t="shared" si="3"/>
        <v>1</v>
      </c>
      <c r="G73" s="437"/>
      <c r="H73" s="437"/>
      <c r="I73" s="437"/>
      <c r="J73" s="437"/>
    </row>
    <row r="74" spans="2:10" x14ac:dyDescent="0.2">
      <c r="B74" s="33" t="s">
        <v>131</v>
      </c>
      <c r="C74" s="437"/>
      <c r="D74" s="438">
        <f>IF(Cover!$E$26=2014,((C74/Cover!$D$48)*Cover!$H$48),((C74/Cover!$D$49)*Cover!$I$49))</f>
        <v>0</v>
      </c>
      <c r="E74" s="437"/>
      <c r="F74" s="442">
        <f t="shared" si="3"/>
        <v>1</v>
      </c>
      <c r="G74" s="437"/>
      <c r="H74" s="437"/>
      <c r="I74" s="437"/>
      <c r="J74" s="437"/>
    </row>
    <row r="75" spans="2:10" x14ac:dyDescent="0.2">
      <c r="B75" s="87" t="s">
        <v>612</v>
      </c>
      <c r="C75" s="438">
        <f>SUM(C69:C74)</f>
        <v>0</v>
      </c>
      <c r="D75" s="438">
        <f>SUM(D69:D74)</f>
        <v>0</v>
      </c>
      <c r="E75" s="438">
        <f>SUM(E69:E74)</f>
        <v>0</v>
      </c>
      <c r="F75" s="442">
        <f t="shared" si="3"/>
        <v>1</v>
      </c>
      <c r="G75" s="438">
        <f>SUM(G69:G74)</f>
        <v>0</v>
      </c>
      <c r="H75" s="438">
        <f>SUM(H69:H74)</f>
        <v>0</v>
      </c>
      <c r="I75" s="438">
        <f>SUM(I69:I74)</f>
        <v>0</v>
      </c>
      <c r="J75" s="438">
        <f>SUM(J69:J74)</f>
        <v>0</v>
      </c>
    </row>
    <row r="76" spans="2:10" x14ac:dyDescent="0.2">
      <c r="B76" s="33" t="s">
        <v>232</v>
      </c>
      <c r="C76" s="437"/>
      <c r="D76" s="438">
        <f>IF(Cover!$E$26=2014,((C76/Cover!$D$48)*Cover!$H$48),((C76/Cover!$D$49)*Cover!$I$49))</f>
        <v>0</v>
      </c>
      <c r="E76" s="437"/>
      <c r="F76" s="442">
        <f t="shared" si="3"/>
        <v>1</v>
      </c>
      <c r="G76" s="437"/>
      <c r="H76" s="437"/>
      <c r="I76" s="437"/>
      <c r="J76" s="437"/>
    </row>
    <row r="77" spans="2:10" x14ac:dyDescent="0.2">
      <c r="B77" s="33" t="s">
        <v>233</v>
      </c>
      <c r="C77" s="437"/>
      <c r="D77" s="438">
        <f>IF(Cover!$E$26=2014,((C77/Cover!$D$48)*Cover!$H$48),((C77/Cover!$D$49)*Cover!$I$49))</f>
        <v>0</v>
      </c>
      <c r="E77" s="437"/>
      <c r="F77" s="442">
        <f t="shared" si="3"/>
        <v>1</v>
      </c>
      <c r="G77" s="437"/>
      <c r="H77" s="437"/>
      <c r="I77" s="437"/>
      <c r="J77" s="437"/>
    </row>
    <row r="78" spans="2:10" x14ac:dyDescent="0.2">
      <c r="B78" s="35" t="s">
        <v>194</v>
      </c>
      <c r="C78" s="438">
        <f>SUM(C76:C77)</f>
        <v>0</v>
      </c>
      <c r="D78" s="438">
        <f>SUM(D76:D77)</f>
        <v>0</v>
      </c>
      <c r="E78" s="438">
        <f>SUM(E76:E77)</f>
        <v>0</v>
      </c>
      <c r="F78" s="442">
        <f t="shared" si="3"/>
        <v>1</v>
      </c>
      <c r="G78" s="438">
        <f>SUM(G76:G77)</f>
        <v>0</v>
      </c>
      <c r="H78" s="438">
        <f>SUM(H76:H77)</f>
        <v>0</v>
      </c>
      <c r="I78" s="438">
        <f>SUM(I76:I77)</f>
        <v>0</v>
      </c>
      <c r="J78" s="438">
        <f>SUM(J76:J77)</f>
        <v>0</v>
      </c>
    </row>
    <row r="79" spans="2:10" x14ac:dyDescent="0.2">
      <c r="B79" s="33" t="s">
        <v>235</v>
      </c>
      <c r="C79" s="437"/>
      <c r="D79" s="438">
        <f>IF(Cover!$E$26=2014,((C79/Cover!$D$48)*Cover!$H$48),((C79/Cover!$D$49)*Cover!$I$49))</f>
        <v>0</v>
      </c>
      <c r="E79" s="437"/>
      <c r="F79" s="442">
        <f t="shared" si="3"/>
        <v>1</v>
      </c>
      <c r="G79" s="437"/>
      <c r="H79" s="437"/>
      <c r="I79" s="437"/>
      <c r="J79" s="437"/>
    </row>
    <row r="80" spans="2:10" x14ac:dyDescent="0.2">
      <c r="B80" s="33" t="s">
        <v>234</v>
      </c>
      <c r="C80" s="437"/>
      <c r="D80" s="438">
        <f>IF(Cover!$E$26=2014,((C80/Cover!$D$48)*Cover!$H$48),((C80/Cover!$D$49)*Cover!$I$49))</f>
        <v>0</v>
      </c>
      <c r="E80" s="437"/>
      <c r="F80" s="442">
        <f t="shared" si="3"/>
        <v>1</v>
      </c>
      <c r="G80" s="437"/>
      <c r="H80" s="437"/>
      <c r="I80" s="437"/>
      <c r="J80" s="437"/>
    </row>
    <row r="81" spans="2:10" x14ac:dyDescent="0.2">
      <c r="B81" s="35" t="s">
        <v>141</v>
      </c>
      <c r="C81" s="438">
        <f>SUM(C79:C80)</f>
        <v>0</v>
      </c>
      <c r="D81" s="438">
        <f>SUM(D79:D80)</f>
        <v>0</v>
      </c>
      <c r="E81" s="438">
        <f>SUM(E79:E80)</f>
        <v>0</v>
      </c>
      <c r="F81" s="442">
        <f t="shared" si="3"/>
        <v>1</v>
      </c>
      <c r="G81" s="438">
        <f>SUM(G79:G80)</f>
        <v>0</v>
      </c>
      <c r="H81" s="438">
        <f>SUM(H79:H80)</f>
        <v>0</v>
      </c>
      <c r="I81" s="438">
        <f>SUM(I79:I80)</f>
        <v>0</v>
      </c>
      <c r="J81" s="438">
        <f>SUM(J79:J80)</f>
        <v>0</v>
      </c>
    </row>
    <row r="82" spans="2:10" x14ac:dyDescent="0.2">
      <c r="B82" s="33" t="s">
        <v>98</v>
      </c>
      <c r="C82" s="437"/>
      <c r="D82" s="438">
        <f>IF(Cover!$E$26=2014,((C82/Cover!$D$48)*Cover!$H$48),((C82/Cover!$D$49)*Cover!$I$49))</f>
        <v>0</v>
      </c>
      <c r="E82" s="437"/>
      <c r="F82" s="442">
        <f t="shared" si="3"/>
        <v>1</v>
      </c>
      <c r="G82" s="437"/>
      <c r="H82" s="437"/>
      <c r="I82" s="437"/>
      <c r="J82" s="437"/>
    </row>
    <row r="83" spans="2:10" x14ac:dyDescent="0.2">
      <c r="B83" s="33" t="s">
        <v>1</v>
      </c>
      <c r="C83" s="437"/>
      <c r="D83" s="438">
        <f>IF(Cover!$E$26=2014,((C83/Cover!$D$48)*Cover!$H$48),((C83/Cover!$D$49)*Cover!$I$49))</f>
        <v>0</v>
      </c>
      <c r="E83" s="437"/>
      <c r="F83" s="442">
        <f t="shared" si="3"/>
        <v>1</v>
      </c>
      <c r="G83" s="437"/>
      <c r="H83" s="437"/>
      <c r="I83" s="437"/>
      <c r="J83" s="437"/>
    </row>
    <row r="84" spans="2:10" x14ac:dyDescent="0.2">
      <c r="B84" s="35" t="s">
        <v>613</v>
      </c>
      <c r="C84" s="438">
        <f>C83+C82+C81+C78+C75</f>
        <v>0</v>
      </c>
      <c r="D84" s="438">
        <f>D83+D82+D81+D78+D75</f>
        <v>0</v>
      </c>
      <c r="E84" s="438">
        <f>E83+E82+E81+E78+E75</f>
        <v>0</v>
      </c>
      <c r="F84" s="442">
        <f t="shared" si="3"/>
        <v>1</v>
      </c>
      <c r="G84" s="438">
        <f>G83+G82+G81+G78+G75</f>
        <v>0</v>
      </c>
      <c r="H84" s="438">
        <f t="shared" ref="H84:J84" si="4">H83+H82+H81+H78+H75</f>
        <v>0</v>
      </c>
      <c r="I84" s="438">
        <f t="shared" si="4"/>
        <v>0</v>
      </c>
      <c r="J84" s="438">
        <f t="shared" si="4"/>
        <v>0</v>
      </c>
    </row>
    <row r="85" spans="2:10" x14ac:dyDescent="0.2">
      <c r="B85" s="177"/>
      <c r="C85" s="177"/>
      <c r="D85" s="177"/>
      <c r="E85" s="177"/>
      <c r="F85" s="177"/>
      <c r="G85" s="177"/>
    </row>
    <row r="86" spans="2:10" ht="15.75" x14ac:dyDescent="0.2">
      <c r="B86" s="266" t="s">
        <v>614</v>
      </c>
      <c r="C86" s="266"/>
      <c r="D86" s="266"/>
      <c r="E86" s="266"/>
      <c r="F86" s="177"/>
      <c r="G86" s="177"/>
    </row>
    <row r="87" spans="2:10" x14ac:dyDescent="0.2">
      <c r="B87" s="177"/>
      <c r="C87" s="177"/>
      <c r="D87" s="177"/>
      <c r="E87" s="177"/>
      <c r="F87" s="177"/>
      <c r="G87" s="177"/>
    </row>
    <row r="88" spans="2:10" ht="25.5" x14ac:dyDescent="0.2">
      <c r="B88" s="88"/>
      <c r="C88" s="84" t="s">
        <v>563</v>
      </c>
      <c r="D88" s="67" t="s">
        <v>730</v>
      </c>
      <c r="E88" s="85" t="s">
        <v>564</v>
      </c>
      <c r="F88" s="85" t="s">
        <v>565</v>
      </c>
      <c r="G88" s="177"/>
    </row>
    <row r="89" spans="2:10" x14ac:dyDescent="0.2">
      <c r="B89" s="32" t="s">
        <v>116</v>
      </c>
      <c r="C89" s="437"/>
      <c r="D89" s="438">
        <f>IF(Cover!$E$26=2014,((C89/Cover!$D$48)*Cover!$H$48),((C89/Cover!$D$49)*Cover!$I$49))</f>
        <v>0</v>
      </c>
      <c r="E89" s="437"/>
      <c r="F89" s="442">
        <f t="shared" ref="F89:F101" si="5">IF(D89=0,1,((E89-D89)/D89)*1)</f>
        <v>1</v>
      </c>
      <c r="G89" s="177"/>
    </row>
    <row r="90" spans="2:10" x14ac:dyDescent="0.2">
      <c r="B90" s="32" t="s">
        <v>291</v>
      </c>
      <c r="C90" s="437"/>
      <c r="D90" s="438">
        <f>IF(Cover!$E$26=2014,((C90/Cover!$D$48)*Cover!$H$48),((C90/Cover!$D$49)*Cover!$I$49))</f>
        <v>0</v>
      </c>
      <c r="E90" s="437"/>
      <c r="F90" s="442">
        <f t="shared" si="5"/>
        <v>1</v>
      </c>
      <c r="G90" s="177"/>
    </row>
    <row r="91" spans="2:10" x14ac:dyDescent="0.2">
      <c r="B91" s="32" t="s">
        <v>244</v>
      </c>
      <c r="C91" s="437"/>
      <c r="D91" s="438">
        <f>IF(Cover!$E$26=2014,((C91/Cover!$D$48)*Cover!$H$48),((C91/Cover!$D$49)*Cover!$I$49))</f>
        <v>0</v>
      </c>
      <c r="E91" s="437"/>
      <c r="F91" s="442">
        <f t="shared" si="5"/>
        <v>1</v>
      </c>
      <c r="G91" s="177"/>
    </row>
    <row r="92" spans="2:10" x14ac:dyDescent="0.2">
      <c r="B92" s="32" t="s">
        <v>292</v>
      </c>
      <c r="C92" s="437"/>
      <c r="D92" s="438">
        <f>IF(Cover!$E$26=2014,((C92/Cover!$D$48)*Cover!$H$48),((C92/Cover!$D$49)*Cover!$I$49))</f>
        <v>0</v>
      </c>
      <c r="E92" s="437"/>
      <c r="F92" s="442">
        <f t="shared" si="5"/>
        <v>1</v>
      </c>
      <c r="G92" s="177"/>
    </row>
    <row r="93" spans="2:10" x14ac:dyDescent="0.2">
      <c r="B93" s="32" t="s">
        <v>293</v>
      </c>
      <c r="C93" s="437"/>
      <c r="D93" s="438">
        <f>IF(Cover!$E$26=2014,((C93/Cover!$D$48)*Cover!$H$48),((C93/Cover!$D$49)*Cover!$I$49))</f>
        <v>0</v>
      </c>
      <c r="E93" s="437"/>
      <c r="F93" s="442">
        <f t="shared" si="5"/>
        <v>1</v>
      </c>
      <c r="G93" s="177"/>
    </row>
    <row r="94" spans="2:10" x14ac:dyDescent="0.2">
      <c r="B94" s="55" t="s">
        <v>337</v>
      </c>
      <c r="C94" s="437"/>
      <c r="D94" s="438">
        <f>IF(Cover!$E$26=2014,((C94/Cover!$D$48)*Cover!$H$48),((C94/Cover!$D$49)*Cover!$I$49))</f>
        <v>0</v>
      </c>
      <c r="E94" s="437"/>
      <c r="F94" s="442">
        <f t="shared" si="5"/>
        <v>1</v>
      </c>
      <c r="G94" s="177"/>
    </row>
    <row r="95" spans="2:10" x14ac:dyDescent="0.2">
      <c r="B95" s="32" t="s">
        <v>610</v>
      </c>
      <c r="C95" s="437"/>
      <c r="D95" s="438">
        <f>IF(Cover!$E$26=2014,((C95/Cover!$D$48)*Cover!$H$48),((C95/Cover!$D$49)*Cover!$I$49))</f>
        <v>0</v>
      </c>
      <c r="E95" s="437"/>
      <c r="F95" s="442">
        <f t="shared" si="5"/>
        <v>1</v>
      </c>
      <c r="G95" s="177"/>
    </row>
    <row r="96" spans="2:10" x14ac:dyDescent="0.2">
      <c r="B96" s="32" t="s">
        <v>107</v>
      </c>
      <c r="C96" s="437"/>
      <c r="D96" s="438">
        <f>IF(Cover!$E$26=2014,((C96/Cover!$D$48)*Cover!$H$48),((C96/Cover!$D$49)*Cover!$I$49))</f>
        <v>0</v>
      </c>
      <c r="E96" s="437"/>
      <c r="F96" s="442">
        <f t="shared" si="5"/>
        <v>1</v>
      </c>
      <c r="G96" s="177"/>
    </row>
    <row r="97" spans="2:7" x14ac:dyDescent="0.2">
      <c r="B97" s="32" t="s">
        <v>323</v>
      </c>
      <c r="C97" s="437"/>
      <c r="D97" s="438">
        <f>IF(Cover!$E$26=2014,((C97/Cover!$D$48)*Cover!$H$48),((C97/Cover!$D$49)*Cover!$I$49))</f>
        <v>0</v>
      </c>
      <c r="E97" s="437"/>
      <c r="F97" s="442">
        <f t="shared" si="5"/>
        <v>1</v>
      </c>
      <c r="G97" s="177"/>
    </row>
    <row r="98" spans="2:7" x14ac:dyDescent="0.2">
      <c r="B98" s="32" t="s">
        <v>119</v>
      </c>
      <c r="C98" s="437"/>
      <c r="D98" s="438">
        <f>IF(Cover!$E$26=2014,((C98/Cover!$D$48)*Cover!$H$48),((C98/Cover!$D$49)*Cover!$I$49))</f>
        <v>0</v>
      </c>
      <c r="E98" s="437"/>
      <c r="F98" s="442">
        <f t="shared" si="5"/>
        <v>1</v>
      </c>
      <c r="G98" s="177"/>
    </row>
    <row r="99" spans="2:7" x14ac:dyDescent="0.2">
      <c r="B99" s="32" t="s">
        <v>98</v>
      </c>
      <c r="C99" s="437"/>
      <c r="D99" s="438">
        <f>IF(Cover!$E$26=2014,((C99/Cover!$D$48)*Cover!$H$48),((C99/Cover!$D$49)*Cover!$I$49))</f>
        <v>0</v>
      </c>
      <c r="E99" s="437"/>
      <c r="F99" s="442">
        <f t="shared" si="5"/>
        <v>1</v>
      </c>
      <c r="G99" s="177"/>
    </row>
    <row r="100" spans="2:7" x14ac:dyDescent="0.2">
      <c r="B100" s="32" t="s">
        <v>163</v>
      </c>
      <c r="C100" s="437"/>
      <c r="D100" s="438">
        <f>IF(Cover!$E$26=2014,((C100/Cover!$D$48)*Cover!$H$48),((C100/Cover!$D$49)*Cover!$I$49))</f>
        <v>0</v>
      </c>
      <c r="E100" s="437"/>
      <c r="F100" s="442">
        <f t="shared" si="5"/>
        <v>1</v>
      </c>
      <c r="G100" s="177"/>
    </row>
    <row r="101" spans="2:7" x14ac:dyDescent="0.2">
      <c r="B101" s="35" t="s">
        <v>136</v>
      </c>
      <c r="C101" s="438">
        <f>SUM(C89:C100)</f>
        <v>0</v>
      </c>
      <c r="D101" s="438">
        <f>SUM(D89:D100)</f>
        <v>0</v>
      </c>
      <c r="E101" s="438">
        <f>SUM(E89:E100)</f>
        <v>0</v>
      </c>
      <c r="F101" s="442">
        <f t="shared" si="5"/>
        <v>1</v>
      </c>
      <c r="G101" s="177"/>
    </row>
    <row r="102" spans="2:7" x14ac:dyDescent="0.2">
      <c r="B102" s="177"/>
      <c r="C102" s="177"/>
      <c r="D102" s="177"/>
      <c r="E102" s="177"/>
      <c r="F102" s="177"/>
      <c r="G102" s="177"/>
    </row>
    <row r="103" spans="2:7" ht="15.75" x14ac:dyDescent="0.2">
      <c r="B103" s="266" t="s">
        <v>615</v>
      </c>
      <c r="C103" s="266"/>
      <c r="D103" s="266"/>
      <c r="E103" s="266"/>
      <c r="F103" s="177"/>
      <c r="G103" s="177"/>
    </row>
    <row r="104" spans="2:7" x14ac:dyDescent="0.2">
      <c r="B104" s="177"/>
      <c r="C104" s="177"/>
      <c r="D104" s="177"/>
      <c r="E104" s="177"/>
      <c r="F104" s="177"/>
      <c r="G104" s="177"/>
    </row>
    <row r="105" spans="2:7" ht="25.5" x14ac:dyDescent="0.2">
      <c r="B105" s="88"/>
      <c r="C105" s="84" t="s">
        <v>563</v>
      </c>
      <c r="D105" s="67" t="s">
        <v>730</v>
      </c>
      <c r="E105" s="85" t="s">
        <v>564</v>
      </c>
      <c r="F105" s="85" t="s">
        <v>565</v>
      </c>
      <c r="G105" s="177"/>
    </row>
    <row r="106" spans="2:7" x14ac:dyDescent="0.2">
      <c r="B106" s="32" t="s">
        <v>116</v>
      </c>
      <c r="C106" s="437"/>
      <c r="D106" s="438">
        <f>IF(Cover!$E$26=2014,((C106/Cover!$D$48)*Cover!$H$48),((C106/Cover!$D$49)*Cover!$I$49))</f>
        <v>0</v>
      </c>
      <c r="E106" s="437"/>
      <c r="F106" s="442">
        <f t="shared" ref="F106:F118" si="6">IF(D106=0,1,((E106-D106)/D106)*1)</f>
        <v>1</v>
      </c>
      <c r="G106" s="177"/>
    </row>
    <row r="107" spans="2:7" x14ac:dyDescent="0.2">
      <c r="B107" s="32" t="s">
        <v>291</v>
      </c>
      <c r="C107" s="437"/>
      <c r="D107" s="438">
        <f>IF(Cover!$E$26=2014,((C107/Cover!$D$48)*Cover!$H$48),((C107/Cover!$D$49)*Cover!$I$49))</f>
        <v>0</v>
      </c>
      <c r="E107" s="437"/>
      <c r="F107" s="442">
        <f t="shared" si="6"/>
        <v>1</v>
      </c>
      <c r="G107" s="177"/>
    </row>
    <row r="108" spans="2:7" x14ac:dyDescent="0.2">
      <c r="B108" s="32" t="s">
        <v>244</v>
      </c>
      <c r="C108" s="437"/>
      <c r="D108" s="438">
        <f>IF(Cover!$E$26=2014,((C108/Cover!$D$48)*Cover!$H$48),((C108/Cover!$D$49)*Cover!$I$49))</f>
        <v>0</v>
      </c>
      <c r="E108" s="437"/>
      <c r="F108" s="442">
        <f t="shared" si="6"/>
        <v>1</v>
      </c>
      <c r="G108" s="177"/>
    </row>
    <row r="109" spans="2:7" x14ac:dyDescent="0.2">
      <c r="B109" s="32" t="s">
        <v>292</v>
      </c>
      <c r="C109" s="437"/>
      <c r="D109" s="438">
        <f>IF(Cover!$E$26=2014,((C109/Cover!$D$48)*Cover!$H$48),((C109/Cover!$D$49)*Cover!$I$49))</f>
        <v>0</v>
      </c>
      <c r="E109" s="437"/>
      <c r="F109" s="442">
        <f t="shared" si="6"/>
        <v>1</v>
      </c>
      <c r="G109" s="177"/>
    </row>
    <row r="110" spans="2:7" x14ac:dyDescent="0.2">
      <c r="B110" s="32" t="s">
        <v>293</v>
      </c>
      <c r="C110" s="437"/>
      <c r="D110" s="438">
        <f>IF(Cover!$E$26=2014,((C110/Cover!$D$48)*Cover!$H$48),((C110/Cover!$D$49)*Cover!$I$49))</f>
        <v>0</v>
      </c>
      <c r="E110" s="437"/>
      <c r="F110" s="442">
        <f t="shared" si="6"/>
        <v>1</v>
      </c>
      <c r="G110" s="177"/>
    </row>
    <row r="111" spans="2:7" x14ac:dyDescent="0.2">
      <c r="B111" s="55" t="s">
        <v>337</v>
      </c>
      <c r="C111" s="437"/>
      <c r="D111" s="438">
        <f>IF(Cover!$E$26=2014,((C111/Cover!$D$48)*Cover!$H$48),((C111/Cover!$D$49)*Cover!$I$49))</f>
        <v>0</v>
      </c>
      <c r="E111" s="437"/>
      <c r="F111" s="442">
        <f t="shared" si="6"/>
        <v>1</v>
      </c>
      <c r="G111" s="177"/>
    </row>
    <row r="112" spans="2:7" x14ac:dyDescent="0.2">
      <c r="B112" s="32" t="s">
        <v>610</v>
      </c>
      <c r="C112" s="437"/>
      <c r="D112" s="438">
        <f>IF(Cover!$E$26=2014,((C112/Cover!$D$48)*Cover!$H$48),((C112/Cover!$D$49)*Cover!$I$49))</f>
        <v>0</v>
      </c>
      <c r="E112" s="437"/>
      <c r="F112" s="442">
        <f t="shared" si="6"/>
        <v>1</v>
      </c>
      <c r="G112" s="177"/>
    </row>
    <row r="113" spans="1:7" x14ac:dyDescent="0.2">
      <c r="B113" s="32" t="s">
        <v>107</v>
      </c>
      <c r="C113" s="437"/>
      <c r="D113" s="438">
        <f>IF(Cover!$E$26=2014,((C113/Cover!$D$48)*Cover!$H$48),((C113/Cover!$D$49)*Cover!$I$49))</f>
        <v>0</v>
      </c>
      <c r="E113" s="437"/>
      <c r="F113" s="442">
        <f t="shared" si="6"/>
        <v>1</v>
      </c>
      <c r="G113" s="177"/>
    </row>
    <row r="114" spans="1:7" x14ac:dyDescent="0.2">
      <c r="B114" s="32" t="s">
        <v>323</v>
      </c>
      <c r="C114" s="437"/>
      <c r="D114" s="438">
        <f>IF(Cover!$E$26=2014,((C114/Cover!$D$48)*Cover!$H$48),((C114/Cover!$D$49)*Cover!$I$49))</f>
        <v>0</v>
      </c>
      <c r="E114" s="437"/>
      <c r="F114" s="442">
        <f t="shared" si="6"/>
        <v>1</v>
      </c>
      <c r="G114" s="177"/>
    </row>
    <row r="115" spans="1:7" x14ac:dyDescent="0.2">
      <c r="B115" s="32" t="s">
        <v>119</v>
      </c>
      <c r="C115" s="437"/>
      <c r="D115" s="438">
        <f>IF(Cover!$E$26=2014,((C115/Cover!$D$48)*Cover!$H$48),((C115/Cover!$D$49)*Cover!$I$49))</f>
        <v>0</v>
      </c>
      <c r="E115" s="437"/>
      <c r="F115" s="442">
        <f t="shared" si="6"/>
        <v>1</v>
      </c>
      <c r="G115" s="177"/>
    </row>
    <row r="116" spans="1:7" x14ac:dyDescent="0.2">
      <c r="B116" s="32" t="s">
        <v>98</v>
      </c>
      <c r="C116" s="437"/>
      <c r="D116" s="438">
        <f>IF(Cover!$E$26=2014,((C116/Cover!$D$48)*Cover!$H$48),((C116/Cover!$D$49)*Cover!$I$49))</f>
        <v>0</v>
      </c>
      <c r="E116" s="437"/>
      <c r="F116" s="442">
        <f t="shared" si="6"/>
        <v>1</v>
      </c>
      <c r="G116" s="177"/>
    </row>
    <row r="117" spans="1:7" x14ac:dyDescent="0.2">
      <c r="B117" s="32" t="s">
        <v>163</v>
      </c>
      <c r="C117" s="437"/>
      <c r="D117" s="438">
        <f>IF(Cover!$E$26=2014,((C117/Cover!$D$48)*Cover!$H$48),((C117/Cover!$D$49)*Cover!$I$49))</f>
        <v>0</v>
      </c>
      <c r="E117" s="437"/>
      <c r="F117" s="442">
        <f t="shared" si="6"/>
        <v>1</v>
      </c>
      <c r="G117" s="177"/>
    </row>
    <row r="118" spans="1:7" x14ac:dyDescent="0.2">
      <c r="B118" s="35" t="s">
        <v>616</v>
      </c>
      <c r="C118" s="438">
        <f>SUM(C106:C117)</f>
        <v>0</v>
      </c>
      <c r="D118" s="438">
        <f>SUM(D106:D117)</f>
        <v>0</v>
      </c>
      <c r="E118" s="438">
        <f>SUM(E106:E117)</f>
        <v>0</v>
      </c>
      <c r="F118" s="442">
        <f t="shared" si="6"/>
        <v>1</v>
      </c>
      <c r="G118" s="177"/>
    </row>
    <row r="119" spans="1:7" ht="12.75" customHeight="1" x14ac:dyDescent="0.2">
      <c r="B119" s="94"/>
      <c r="C119" s="94"/>
      <c r="D119" s="94"/>
      <c r="E119" s="94"/>
      <c r="F119" s="94"/>
      <c r="G119" s="94"/>
    </row>
    <row r="120" spans="1:7" ht="12.75" customHeight="1" x14ac:dyDescent="0.2">
      <c r="B120" s="94"/>
      <c r="C120" s="94"/>
      <c r="D120" s="94"/>
      <c r="E120" s="94"/>
      <c r="F120" s="94"/>
      <c r="G120" s="94"/>
    </row>
    <row r="121" spans="1:7" x14ac:dyDescent="0.2">
      <c r="B121" s="179" t="s">
        <v>786</v>
      </c>
      <c r="C121" s="179"/>
      <c r="D121" s="180"/>
    </row>
    <row r="122" spans="1:7" x14ac:dyDescent="0.2">
      <c r="A122" s="147">
        <v>1</v>
      </c>
      <c r="B122" s="183" t="s">
        <v>787</v>
      </c>
      <c r="C122" s="183"/>
      <c r="D122" s="150"/>
    </row>
    <row r="123" spans="1:7" ht="15.75" x14ac:dyDescent="0.2">
      <c r="B123" s="129"/>
      <c r="C123" s="129"/>
      <c r="D123" s="150"/>
    </row>
    <row r="124" spans="1:7" ht="15.75" x14ac:dyDescent="0.2">
      <c r="B124" s="129"/>
      <c r="C124" s="129"/>
      <c r="D124" s="150"/>
    </row>
    <row r="125" spans="1:7" x14ac:dyDescent="0.2">
      <c r="B125" s="178"/>
      <c r="C125" s="178"/>
      <c r="D125" s="150"/>
    </row>
    <row r="126" spans="1:7" x14ac:dyDescent="0.2">
      <c r="B126" s="179"/>
      <c r="C126" s="179"/>
      <c r="D126" s="180"/>
    </row>
    <row r="127" spans="1:7" x14ac:dyDescent="0.2">
      <c r="B127" s="179"/>
      <c r="C127" s="179"/>
      <c r="D127" s="180"/>
    </row>
    <row r="128" spans="1:7" x14ac:dyDescent="0.2">
      <c r="B128" s="179"/>
      <c r="C128" s="179"/>
      <c r="D128" s="180"/>
    </row>
    <row r="129" spans="2:4" x14ac:dyDescent="0.2">
      <c r="B129" s="179"/>
      <c r="C129" s="179"/>
      <c r="D129" s="180"/>
    </row>
    <row r="130" spans="2:4" x14ac:dyDescent="0.2">
      <c r="B130" s="179"/>
      <c r="C130" s="179"/>
      <c r="D130" s="180"/>
    </row>
    <row r="131" spans="2:4" x14ac:dyDescent="0.2">
      <c r="B131" s="179"/>
      <c r="C131" s="179"/>
      <c r="D131" s="180"/>
    </row>
    <row r="132" spans="2:4" x14ac:dyDescent="0.2">
      <c r="B132" s="179"/>
      <c r="C132" s="179"/>
      <c r="D132" s="180"/>
    </row>
    <row r="133" spans="2:4" x14ac:dyDescent="0.2">
      <c r="B133" s="179"/>
      <c r="C133" s="179"/>
      <c r="D133" s="180"/>
    </row>
    <row r="134" spans="2:4" x14ac:dyDescent="0.2">
      <c r="B134" s="179"/>
      <c r="C134" s="179"/>
      <c r="D134" s="180"/>
    </row>
    <row r="135" spans="2:4" x14ac:dyDescent="0.2">
      <c r="B135" s="179"/>
      <c r="C135" s="179"/>
      <c r="D135" s="180"/>
    </row>
    <row r="136" spans="2:4" x14ac:dyDescent="0.2">
      <c r="B136" s="179"/>
      <c r="C136" s="179"/>
      <c r="D136" s="180"/>
    </row>
    <row r="137" spans="2:4" x14ac:dyDescent="0.2">
      <c r="B137" s="179"/>
      <c r="C137" s="179"/>
      <c r="D137" s="150"/>
    </row>
    <row r="138" spans="2:4" x14ac:dyDescent="0.2">
      <c r="B138" s="181"/>
      <c r="C138" s="181"/>
      <c r="D138" s="150"/>
    </row>
    <row r="139" spans="2:4" x14ac:dyDescent="0.2">
      <c r="B139" s="182"/>
      <c r="C139" s="182"/>
      <c r="D139" s="180"/>
    </row>
    <row r="140" spans="2:4" x14ac:dyDescent="0.2">
      <c r="B140" s="182"/>
      <c r="C140" s="182"/>
      <c r="D140" s="180"/>
    </row>
    <row r="141" spans="2:4" x14ac:dyDescent="0.2">
      <c r="B141" s="182"/>
      <c r="C141" s="182"/>
      <c r="D141" s="180"/>
    </row>
    <row r="142" spans="2:4" x14ac:dyDescent="0.2">
      <c r="B142" s="182"/>
      <c r="C142" s="182"/>
      <c r="D142" s="180"/>
    </row>
    <row r="143" spans="2:4" x14ac:dyDescent="0.2">
      <c r="B143" s="182"/>
      <c r="C143" s="182"/>
      <c r="D143" s="180"/>
    </row>
    <row r="144" spans="2:4" x14ac:dyDescent="0.2">
      <c r="B144" s="182"/>
      <c r="C144" s="182"/>
      <c r="D144" s="180"/>
    </row>
    <row r="145" spans="2:4" x14ac:dyDescent="0.2">
      <c r="B145" s="182"/>
      <c r="C145" s="182"/>
      <c r="D145" s="180"/>
    </row>
    <row r="146" spans="2:4" x14ac:dyDescent="0.2">
      <c r="B146" s="181"/>
      <c r="C146" s="181"/>
      <c r="D146" s="180"/>
    </row>
    <row r="147" spans="2:4" x14ac:dyDescent="0.2">
      <c r="B147" s="183"/>
      <c r="C147" s="183"/>
      <c r="D147" s="150"/>
    </row>
    <row r="148" spans="2:4" x14ac:dyDescent="0.2">
      <c r="B148" s="184"/>
      <c r="C148" s="184"/>
      <c r="D148" s="150"/>
    </row>
    <row r="149" spans="2:4" x14ac:dyDescent="0.2">
      <c r="B149" s="185"/>
      <c r="C149" s="185"/>
      <c r="D149" s="150"/>
    </row>
    <row r="150" spans="2:4" x14ac:dyDescent="0.2">
      <c r="B150" s="185"/>
      <c r="C150" s="185"/>
      <c r="D150" s="150"/>
    </row>
    <row r="151" spans="2:4" x14ac:dyDescent="0.2">
      <c r="B151" s="185"/>
      <c r="C151" s="185"/>
      <c r="D151" s="150"/>
    </row>
    <row r="152" spans="2:4" x14ac:dyDescent="0.2">
      <c r="B152" s="186"/>
      <c r="C152" s="186"/>
      <c r="D152" s="150"/>
    </row>
    <row r="153" spans="2:4" x14ac:dyDescent="0.2">
      <c r="B153" s="187"/>
      <c r="C153" s="187"/>
      <c r="D153" s="187"/>
    </row>
    <row r="154" spans="2:4" x14ac:dyDescent="0.2">
      <c r="B154" s="187"/>
      <c r="C154" s="187"/>
      <c r="D154" s="187"/>
    </row>
    <row r="155" spans="2:4" x14ac:dyDescent="0.2">
      <c r="B155" s="187"/>
      <c r="C155" s="187"/>
      <c r="D155" s="187"/>
    </row>
    <row r="156" spans="2:4" x14ac:dyDescent="0.2">
      <c r="B156" s="148"/>
      <c r="C156" s="148"/>
      <c r="D156" s="148"/>
    </row>
  </sheetData>
  <mergeCells count="18">
    <mergeCell ref="C44:F44"/>
    <mergeCell ref="C45:F45"/>
    <mergeCell ref="C46:F46"/>
    <mergeCell ref="C47:F47"/>
    <mergeCell ref="C39:F39"/>
    <mergeCell ref="C40:F40"/>
    <mergeCell ref="C41:F41"/>
    <mergeCell ref="C42:F42"/>
    <mergeCell ref="C43:F43"/>
    <mergeCell ref="B34:F34"/>
    <mergeCell ref="C36:F36"/>
    <mergeCell ref="C37:F37"/>
    <mergeCell ref="C38:F38"/>
    <mergeCell ref="B11:I11"/>
    <mergeCell ref="B12:I12"/>
    <mergeCell ref="B13:I13"/>
    <mergeCell ref="B14:I14"/>
    <mergeCell ref="B15:I15"/>
  </mergeCells>
  <phoneticPr fontId="36" type="noConversion"/>
  <pageMargins left="0.75" right="0.75" top="1" bottom="1" header="0.5" footer="0.5"/>
  <pageSetup paperSize="8" scale="81" orientation="portrait" r:id="rId1"/>
  <headerFooter alignWithMargins="0">
    <oddFooter>&amp;L&amp;D&amp;C&amp;A&amp;RPage &amp;P of &amp;N</oddFooter>
  </headerFooter>
  <rowBreaks count="1" manualBreakCount="1">
    <brk id="65"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1:K60"/>
  <sheetViews>
    <sheetView showGridLines="0" view="pageBreakPreview" zoomScaleNormal="100" zoomScaleSheetLayoutView="100" workbookViewId="0">
      <selection activeCell="B56" sqref="B56"/>
    </sheetView>
  </sheetViews>
  <sheetFormatPr defaultRowHeight="12.75" x14ac:dyDescent="0.2"/>
  <cols>
    <col min="1" max="1" width="12.7109375" style="147" customWidth="1"/>
    <col min="2" max="2" width="50.85546875" style="147" customWidth="1"/>
    <col min="3" max="3" width="24" style="147" customWidth="1"/>
    <col min="4" max="5" width="22.5703125" style="147" customWidth="1"/>
    <col min="6" max="7" width="24.28515625" style="147" customWidth="1"/>
    <col min="8" max="8" width="23" style="147" customWidth="1"/>
    <col min="9" max="9" width="17.7109375" style="147" bestFit="1" customWidth="1"/>
    <col min="10" max="16384" width="9.140625" style="147"/>
  </cols>
  <sheetData>
    <row r="1" spans="2:11" ht="24" customHeight="1" x14ac:dyDescent="0.2">
      <c r="B1" s="14" t="str">
        <f>Cover!E22</f>
        <v>JEN</v>
      </c>
      <c r="C1" s="14"/>
      <c r="F1" s="149"/>
    </row>
    <row r="2" spans="2:11" ht="21.75" customHeight="1" x14ac:dyDescent="0.2">
      <c r="B2" s="131" t="s">
        <v>172</v>
      </c>
      <c r="C2" s="171"/>
      <c r="G2" s="149"/>
      <c r="H2" s="149"/>
    </row>
    <row r="3" spans="2:11" ht="18.75" customHeight="1" x14ac:dyDescent="0.2">
      <c r="B3" s="94">
        <f>Cover!E26</f>
        <v>2014</v>
      </c>
      <c r="C3" s="94"/>
      <c r="D3" s="140"/>
      <c r="E3" s="140"/>
      <c r="F3" s="149"/>
      <c r="J3" s="149"/>
      <c r="K3" s="149"/>
    </row>
    <row r="4" spans="2:11" ht="18.75" customHeight="1" x14ac:dyDescent="0.2">
      <c r="B4" s="95"/>
      <c r="C4" s="144"/>
      <c r="D4" s="96" t="s">
        <v>585</v>
      </c>
      <c r="E4" s="167"/>
      <c r="J4" s="149"/>
      <c r="K4" s="149"/>
    </row>
    <row r="5" spans="2:11" ht="18.75" customHeight="1" x14ac:dyDescent="0.2">
      <c r="B5" s="146" t="s">
        <v>586</v>
      </c>
      <c r="C5" s="121"/>
      <c r="D5" s="97" t="s">
        <v>295</v>
      </c>
      <c r="E5" s="98"/>
      <c r="J5" s="149"/>
      <c r="K5" s="149"/>
    </row>
    <row r="6" spans="2:11" ht="18.75" customHeight="1" x14ac:dyDescent="0.2">
      <c r="B6" s="99" t="s">
        <v>587</v>
      </c>
      <c r="C6" s="121"/>
      <c r="D6" s="99" t="s">
        <v>588</v>
      </c>
      <c r="E6" s="99"/>
      <c r="J6" s="149"/>
      <c r="K6" s="149"/>
    </row>
    <row r="7" spans="2:11" ht="18.75" customHeight="1" x14ac:dyDescent="0.2">
      <c r="J7" s="149"/>
      <c r="K7" s="149"/>
    </row>
    <row r="8" spans="2:11" ht="18.75" customHeight="1" x14ac:dyDescent="0.2">
      <c r="B8" s="706" t="s">
        <v>511</v>
      </c>
      <c r="C8" s="707"/>
      <c r="D8" s="171"/>
      <c r="E8" s="171"/>
      <c r="J8" s="149"/>
      <c r="K8" s="149"/>
    </row>
    <row r="9" spans="2:11" ht="18.75" customHeight="1" x14ac:dyDescent="0.2">
      <c r="B9" s="94"/>
      <c r="C9" s="94"/>
      <c r="D9" s="140"/>
      <c r="E9" s="140"/>
      <c r="J9" s="149"/>
      <c r="K9" s="149"/>
    </row>
    <row r="10" spans="2:11" ht="18.75" customHeight="1" x14ac:dyDescent="0.2">
      <c r="B10" s="708" t="s">
        <v>596</v>
      </c>
      <c r="C10" s="709"/>
      <c r="D10" s="709"/>
      <c r="E10" s="709"/>
      <c r="F10" s="709"/>
      <c r="J10" s="149"/>
      <c r="K10" s="149"/>
    </row>
    <row r="11" spans="2:11" ht="18.75" customHeight="1" x14ac:dyDescent="0.2">
      <c r="B11" s="94"/>
      <c r="C11" s="94"/>
      <c r="D11" s="140"/>
      <c r="E11" s="140"/>
      <c r="J11" s="149"/>
      <c r="K11" s="149"/>
    </row>
    <row r="12" spans="2:11" x14ac:dyDescent="0.2">
      <c r="B12" s="81" t="s">
        <v>597</v>
      </c>
      <c r="C12" s="82" t="s">
        <v>598</v>
      </c>
      <c r="D12" s="82" t="s">
        <v>599</v>
      </c>
      <c r="E12" s="126"/>
      <c r="F12" s="126"/>
      <c r="J12" s="149"/>
      <c r="K12" s="149"/>
    </row>
    <row r="13" spans="2:11" ht="12.75" customHeight="1" x14ac:dyDescent="0.2">
      <c r="B13" s="257" t="s">
        <v>600</v>
      </c>
      <c r="C13" s="258"/>
      <c r="D13" s="258"/>
      <c r="E13" s="126"/>
      <c r="F13" s="126"/>
      <c r="J13" s="149"/>
      <c r="K13" s="149"/>
    </row>
    <row r="14" spans="2:11" ht="12.75" customHeight="1" x14ac:dyDescent="0.2">
      <c r="B14" s="259" t="s">
        <v>116</v>
      </c>
      <c r="C14" s="260" t="s">
        <v>796</v>
      </c>
      <c r="D14" s="260">
        <v>27041.919451823065</v>
      </c>
      <c r="E14" s="126"/>
      <c r="F14" s="126"/>
      <c r="J14" s="149"/>
      <c r="K14" s="149"/>
    </row>
    <row r="15" spans="2:11" ht="12.75" customHeight="1" x14ac:dyDescent="0.2">
      <c r="B15" s="259" t="s">
        <v>291</v>
      </c>
      <c r="C15" s="260"/>
      <c r="D15" s="260">
        <v>85213.351553363871</v>
      </c>
      <c r="E15" s="126"/>
      <c r="F15" s="126"/>
      <c r="J15" s="149"/>
      <c r="K15" s="149"/>
    </row>
    <row r="16" spans="2:11" ht="12.75" customHeight="1" x14ac:dyDescent="0.2">
      <c r="B16" s="259" t="s">
        <v>601</v>
      </c>
      <c r="C16" s="260"/>
      <c r="D16" s="260">
        <v>0</v>
      </c>
      <c r="E16" s="126"/>
      <c r="F16" s="126"/>
      <c r="J16" s="149"/>
      <c r="K16" s="149"/>
    </row>
    <row r="17" spans="1:11" ht="12.75" customHeight="1" x14ac:dyDescent="0.2">
      <c r="B17" s="259" t="s">
        <v>115</v>
      </c>
      <c r="C17" s="260"/>
      <c r="D17" s="260">
        <v>0</v>
      </c>
      <c r="E17" s="126"/>
      <c r="F17" s="126"/>
      <c r="J17" s="149"/>
      <c r="K17" s="149"/>
    </row>
    <row r="18" spans="1:11" ht="12.75" customHeight="1" x14ac:dyDescent="0.2">
      <c r="B18" s="259" t="s">
        <v>244</v>
      </c>
      <c r="C18" s="260"/>
      <c r="D18" s="260">
        <v>410.45332999999994</v>
      </c>
      <c r="E18" s="126"/>
      <c r="F18" s="126"/>
      <c r="J18" s="149"/>
      <c r="K18" s="149"/>
    </row>
    <row r="19" spans="1:11" ht="12.75" customHeight="1" x14ac:dyDescent="0.2">
      <c r="B19" s="261" t="s">
        <v>602</v>
      </c>
      <c r="C19" s="382">
        <f>SUM(C14:C18)</f>
        <v>0</v>
      </c>
      <c r="D19" s="382">
        <f>SUM(D14:D18)</f>
        <v>112665.72433518694</v>
      </c>
      <c r="E19" s="126"/>
      <c r="F19" s="126"/>
      <c r="J19" s="149"/>
      <c r="K19" s="149"/>
    </row>
    <row r="20" spans="1:11" ht="12.75" customHeight="1" x14ac:dyDescent="0.2">
      <c r="B20" s="257" t="s">
        <v>603</v>
      </c>
      <c r="C20" s="258"/>
      <c r="D20" s="258"/>
      <c r="E20" s="126"/>
      <c r="F20" s="126"/>
      <c r="J20" s="149"/>
      <c r="K20" s="149"/>
    </row>
    <row r="21" spans="1:11" ht="12.75" customHeight="1" x14ac:dyDescent="0.2">
      <c r="B21" s="259" t="s">
        <v>292</v>
      </c>
      <c r="C21" s="260"/>
      <c r="D21" s="260">
        <v>9573.657439999999</v>
      </c>
      <c r="E21" s="126"/>
      <c r="F21" s="126"/>
      <c r="J21" s="149"/>
      <c r="K21" s="149"/>
    </row>
    <row r="22" spans="1:11" ht="12.75" customHeight="1" x14ac:dyDescent="0.2">
      <c r="B22" s="259" t="s">
        <v>293</v>
      </c>
      <c r="C22" s="260"/>
      <c r="D22" s="260">
        <v>10132.34277219129</v>
      </c>
      <c r="E22" s="126"/>
      <c r="F22" s="126"/>
      <c r="J22" s="149"/>
      <c r="K22" s="149"/>
    </row>
    <row r="23" spans="1:11" ht="12.75" customHeight="1" x14ac:dyDescent="0.2">
      <c r="B23" s="259" t="s">
        <v>604</v>
      </c>
      <c r="C23" s="260"/>
      <c r="D23" s="260">
        <v>0</v>
      </c>
      <c r="E23" s="126"/>
      <c r="F23" s="126"/>
      <c r="J23" s="149"/>
      <c r="K23" s="149"/>
    </row>
    <row r="24" spans="1:11" ht="12.75" customHeight="1" x14ac:dyDescent="0.2">
      <c r="B24" s="261" t="s">
        <v>602</v>
      </c>
      <c r="C24" s="382">
        <f>SUM(C21:C23)</f>
        <v>0</v>
      </c>
      <c r="D24" s="382">
        <f>SUM(D21:D23)</f>
        <v>19706.000212191291</v>
      </c>
      <c r="E24" s="126"/>
      <c r="F24" s="126"/>
      <c r="J24" s="149"/>
      <c r="K24" s="149"/>
    </row>
    <row r="25" spans="1:11" ht="12.75" customHeight="1" x14ac:dyDescent="0.2">
      <c r="B25" s="261" t="s">
        <v>605</v>
      </c>
      <c r="C25" s="382">
        <f>C19+C24</f>
        <v>0</v>
      </c>
      <c r="D25" s="382">
        <f>D19+D24</f>
        <v>132371.72454737822</v>
      </c>
      <c r="E25" s="126"/>
      <c r="F25" s="126"/>
      <c r="J25" s="149"/>
      <c r="K25" s="149"/>
    </row>
    <row r="26" spans="1:11" ht="18.75" customHeight="1" x14ac:dyDescent="0.2">
      <c r="B26" s="94"/>
      <c r="C26" s="94"/>
      <c r="D26" s="140"/>
      <c r="E26" s="140"/>
      <c r="J26" s="149"/>
      <c r="K26" s="149"/>
    </row>
    <row r="27" spans="1:11" ht="18.75" customHeight="1" x14ac:dyDescent="0.2">
      <c r="A27" s="149"/>
      <c r="B27" s="132" t="s">
        <v>606</v>
      </c>
      <c r="C27" s="129"/>
      <c r="D27" s="150"/>
      <c r="E27" s="150"/>
    </row>
    <row r="28" spans="1:11" ht="18.75" customHeight="1" x14ac:dyDescent="0.2">
      <c r="B28" s="130"/>
      <c r="C28" s="130"/>
      <c r="D28" s="151"/>
      <c r="E28" s="151"/>
      <c r="F28" s="148"/>
      <c r="G28" s="148"/>
      <c r="H28" s="148"/>
      <c r="I28" s="148"/>
    </row>
    <row r="29" spans="1:11" ht="38.25" x14ac:dyDescent="0.2">
      <c r="B29" s="22" t="s">
        <v>238</v>
      </c>
      <c r="C29" s="41" t="s">
        <v>247</v>
      </c>
      <c r="D29" s="16" t="s">
        <v>338</v>
      </c>
      <c r="E29" s="40" t="s">
        <v>339</v>
      </c>
    </row>
    <row r="30" spans="1:11" ht="12.75" customHeight="1" x14ac:dyDescent="0.2">
      <c r="B30" s="33" t="s">
        <v>239</v>
      </c>
      <c r="C30" s="409">
        <v>0.04</v>
      </c>
      <c r="D30" s="449">
        <v>73513.251500850252</v>
      </c>
      <c r="E30" s="450">
        <v>73513.251500850252</v>
      </c>
    </row>
    <row r="31" spans="1:11" ht="12.75" customHeight="1" x14ac:dyDescent="0.2">
      <c r="B31" s="33" t="s">
        <v>240</v>
      </c>
      <c r="C31" s="409">
        <v>1</v>
      </c>
      <c r="D31" s="449">
        <v>16194.646052289558</v>
      </c>
      <c r="E31" s="450">
        <v>16194.646052289558</v>
      </c>
    </row>
    <row r="32" spans="1:11" ht="12.75" customHeight="1" x14ac:dyDescent="0.2">
      <c r="B32" s="33" t="s">
        <v>241</v>
      </c>
      <c r="C32" s="409">
        <v>0.1</v>
      </c>
      <c r="D32" s="449">
        <v>1303.0174984600797</v>
      </c>
      <c r="E32" s="450">
        <v>1303.0174984600797</v>
      </c>
    </row>
    <row r="33" spans="2:9" ht="12.75" customHeight="1" x14ac:dyDescent="0.2">
      <c r="B33" s="33" t="s">
        <v>242</v>
      </c>
      <c r="C33" s="409">
        <v>0.04</v>
      </c>
      <c r="D33" s="449">
        <v>1116.8721415372108</v>
      </c>
      <c r="E33" s="450">
        <v>1116.8721415372108</v>
      </c>
    </row>
    <row r="34" spans="2:9" ht="12.75" customHeight="1" x14ac:dyDescent="0.2">
      <c r="B34" s="33" t="s">
        <v>243</v>
      </c>
      <c r="C34" s="409">
        <v>0.1</v>
      </c>
      <c r="D34" s="449">
        <v>20127.483812049824</v>
      </c>
      <c r="E34" s="450">
        <v>20127.483812049824</v>
      </c>
    </row>
    <row r="35" spans="2:9" ht="12.75" customHeight="1" x14ac:dyDescent="0.2">
      <c r="B35" s="33" t="s">
        <v>244</v>
      </c>
      <c r="C35" s="409">
        <v>0.1</v>
      </c>
      <c r="D35" s="449">
        <v>410.45332999999994</v>
      </c>
      <c r="E35" s="450">
        <v>410.45332999999994</v>
      </c>
    </row>
    <row r="36" spans="2:9" ht="12.75" customHeight="1" x14ac:dyDescent="0.2">
      <c r="B36" s="33" t="s">
        <v>117</v>
      </c>
      <c r="C36" s="409">
        <v>0.4</v>
      </c>
      <c r="D36" s="449">
        <v>9573.657439999999</v>
      </c>
      <c r="E36" s="450">
        <v>9573.657439999999</v>
      </c>
    </row>
    <row r="37" spans="2:9" ht="12.75" customHeight="1" x14ac:dyDescent="0.2">
      <c r="B37" s="33" t="s">
        <v>245</v>
      </c>
      <c r="C37" s="409">
        <v>0.1764705882352941</v>
      </c>
      <c r="D37" s="449">
        <v>10132.34277219129</v>
      </c>
      <c r="E37" s="450">
        <v>10132.34277219129</v>
      </c>
    </row>
    <row r="38" spans="2:9" ht="12.75" customHeight="1" x14ac:dyDescent="0.2">
      <c r="B38" s="35" t="s">
        <v>246</v>
      </c>
      <c r="C38" s="176"/>
      <c r="D38" s="438">
        <f>SUM(D30:D37)</f>
        <v>132371.72454737822</v>
      </c>
      <c r="E38" s="438">
        <f>SUM(E30:E37)</f>
        <v>132371.72454737822</v>
      </c>
    </row>
    <row r="39" spans="2:9" ht="18.75" customHeight="1" x14ac:dyDescent="0.2">
      <c r="B39" s="94"/>
      <c r="C39" s="262"/>
      <c r="D39" s="451"/>
      <c r="E39" s="451"/>
      <c r="F39" s="94"/>
    </row>
    <row r="40" spans="2:9" ht="12.75" customHeight="1" x14ac:dyDescent="0.2">
      <c r="B40" s="33" t="s">
        <v>135</v>
      </c>
      <c r="C40" s="176"/>
      <c r="D40" s="437"/>
      <c r="E40" s="437"/>
      <c r="F40" s="94"/>
    </row>
    <row r="41" spans="2:9" ht="20.25" x14ac:dyDescent="0.2">
      <c r="B41" s="94"/>
      <c r="C41" s="94"/>
      <c r="D41" s="94"/>
      <c r="E41" s="94"/>
      <c r="F41" s="94"/>
      <c r="G41" s="94"/>
      <c r="H41" s="94"/>
      <c r="I41" s="94"/>
    </row>
    <row r="42" spans="2:9" ht="15.75" x14ac:dyDescent="0.2">
      <c r="B42" s="132" t="s">
        <v>607</v>
      </c>
      <c r="C42" s="129"/>
      <c r="D42" s="150"/>
      <c r="E42" s="150"/>
    </row>
    <row r="43" spans="2:9" ht="15.75" x14ac:dyDescent="0.2">
      <c r="B43" s="129"/>
      <c r="C43" s="129"/>
      <c r="D43" s="150"/>
      <c r="E43" s="150"/>
    </row>
    <row r="44" spans="2:9" ht="38.25" x14ac:dyDescent="0.2">
      <c r="B44" s="31" t="s">
        <v>238</v>
      </c>
      <c r="C44" s="23" t="s">
        <v>315</v>
      </c>
      <c r="D44" s="23" t="s">
        <v>338</v>
      </c>
      <c r="E44" s="23" t="s">
        <v>339</v>
      </c>
    </row>
    <row r="45" spans="2:9" ht="12.75" customHeight="1" x14ac:dyDescent="0.2">
      <c r="B45" s="34" t="s">
        <v>274</v>
      </c>
      <c r="C45" s="410">
        <v>0.375</v>
      </c>
      <c r="D45" s="437">
        <v>13336.203350000003</v>
      </c>
      <c r="E45" s="437">
        <v>13336.203350000003</v>
      </c>
      <c r="F45" s="263"/>
      <c r="G45" s="263"/>
    </row>
    <row r="46" spans="2:9" ht="12.75" customHeight="1" x14ac:dyDescent="0.2">
      <c r="B46" s="34" t="s">
        <v>739</v>
      </c>
      <c r="C46" s="410">
        <v>0.06</v>
      </c>
      <c r="D46" s="437">
        <v>0</v>
      </c>
      <c r="E46" s="437">
        <v>0</v>
      </c>
    </row>
    <row r="47" spans="2:9" ht="12.75" customHeight="1" x14ac:dyDescent="0.2">
      <c r="B47" s="34" t="s">
        <v>327</v>
      </c>
      <c r="C47" s="410">
        <v>0.4</v>
      </c>
      <c r="D47" s="437">
        <v>708.57840999999985</v>
      </c>
      <c r="E47" s="437">
        <v>708.57840999999985</v>
      </c>
    </row>
    <row r="48" spans="2:9" ht="12.75" customHeight="1" x14ac:dyDescent="0.2">
      <c r="B48" s="34" t="s">
        <v>328</v>
      </c>
      <c r="C48" s="410">
        <v>0.21428571428571427</v>
      </c>
      <c r="D48" s="437">
        <v>3451.5022100000001</v>
      </c>
      <c r="E48" s="437">
        <v>3451.5022100000001</v>
      </c>
    </row>
    <row r="49" spans="1:9" ht="12.75" customHeight="1" x14ac:dyDescent="0.2">
      <c r="B49" s="34" t="s">
        <v>100</v>
      </c>
      <c r="C49" s="410">
        <v>0.1764705882352941</v>
      </c>
      <c r="D49" s="437">
        <v>0</v>
      </c>
      <c r="E49" s="437">
        <v>0</v>
      </c>
    </row>
    <row r="50" spans="1:9" ht="12.75" customHeight="1" x14ac:dyDescent="0.2">
      <c r="B50" s="35" t="s">
        <v>174</v>
      </c>
      <c r="C50" s="176"/>
      <c r="D50" s="438">
        <f>SUM(D45:D49)</f>
        <v>17496.283970000004</v>
      </c>
      <c r="E50" s="438">
        <f>SUM(E45:E49)</f>
        <v>17496.283970000004</v>
      </c>
    </row>
    <row r="51" spans="1:9" ht="20.25" x14ac:dyDescent="0.2">
      <c r="B51" s="264"/>
      <c r="C51" s="262"/>
      <c r="D51" s="448"/>
      <c r="E51" s="448"/>
      <c r="F51" s="94"/>
      <c r="G51" s="94"/>
      <c r="H51" s="94"/>
      <c r="I51" s="94"/>
    </row>
    <row r="52" spans="1:9" x14ac:dyDescent="0.2">
      <c r="B52" s="33" t="s">
        <v>135</v>
      </c>
      <c r="C52" s="265"/>
      <c r="D52" s="437"/>
      <c r="E52" s="437"/>
    </row>
    <row r="55" spans="1:9" x14ac:dyDescent="0.2">
      <c r="B55" s="147" t="s">
        <v>785</v>
      </c>
    </row>
    <row r="57" spans="1:9" x14ac:dyDescent="0.2">
      <c r="A57" s="147">
        <v>1</v>
      </c>
      <c r="B57" s="147" t="s">
        <v>781</v>
      </c>
    </row>
    <row r="58" spans="1:9" x14ac:dyDescent="0.2">
      <c r="B58" s="147" t="s">
        <v>782</v>
      </c>
    </row>
    <row r="59" spans="1:9" x14ac:dyDescent="0.2">
      <c r="B59" s="147" t="s">
        <v>783</v>
      </c>
    </row>
    <row r="60" spans="1:9" x14ac:dyDescent="0.2">
      <c r="B60" s="147" t="s">
        <v>784</v>
      </c>
    </row>
  </sheetData>
  <customSheetViews>
    <customSheetView guid="{C249224D-B75B-4167-BD5A-6F91763A6929}" showPageBreaks="1" fitToPage="1" printArea="1" view="pageBreakPreview" showRuler="0">
      <selection activeCell="F11" sqref="F11"/>
      <pageMargins left="0.75" right="0.75" top="1" bottom="1" header="0.5" footer="0.5"/>
      <pageSetup paperSize="9" scale="67" orientation="portrait" r:id="rId1"/>
      <headerFooter alignWithMargins="0"/>
    </customSheetView>
  </customSheetViews>
  <mergeCells count="2">
    <mergeCell ref="B8:C8"/>
    <mergeCell ref="B10:F10"/>
  </mergeCells>
  <phoneticPr fontId="36" type="noConversion"/>
  <pageMargins left="0.75" right="0.75" top="1" bottom="1" header="0.5" footer="0.5"/>
  <pageSetup paperSize="9" scale="74" orientation="portrait" r:id="rId2"/>
  <headerFooter alignWithMargins="0">
    <oddFooter>&amp;L&amp;D&amp;C&amp;A&amp;RPage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tabColor theme="8"/>
  </sheetPr>
  <dimension ref="A1:R67"/>
  <sheetViews>
    <sheetView showGridLines="0" view="pageBreakPreview" zoomScaleNormal="100" zoomScaleSheetLayoutView="100" workbookViewId="0">
      <selection activeCell="I31" sqref="I31"/>
    </sheetView>
  </sheetViews>
  <sheetFormatPr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20" customWidth="1"/>
    <col min="9" max="17" width="12.7109375" style="126" customWidth="1"/>
    <col min="18" max="20" width="20.7109375" style="126" customWidth="1"/>
    <col min="21" max="16384" width="9.140625" style="126"/>
  </cols>
  <sheetData>
    <row r="1" spans="2:18" ht="20.25" x14ac:dyDescent="0.2">
      <c r="B1" s="92" t="str">
        <f>Cover!E22</f>
        <v>JEN</v>
      </c>
      <c r="C1" s="93"/>
      <c r="D1" s="93"/>
      <c r="E1" s="93"/>
      <c r="F1" s="93"/>
      <c r="G1" s="93"/>
      <c r="H1" s="93"/>
      <c r="I1" s="93"/>
      <c r="J1" s="93"/>
      <c r="K1" s="93"/>
      <c r="L1" s="93"/>
      <c r="M1" s="93"/>
      <c r="O1" s="93"/>
    </row>
    <row r="2" spans="2:18" ht="20.25" x14ac:dyDescent="0.2">
      <c r="B2" s="726" t="s">
        <v>595</v>
      </c>
      <c r="C2" s="726"/>
      <c r="H2" s="126"/>
    </row>
    <row r="3" spans="2:18" ht="20.25" x14ac:dyDescent="0.2">
      <c r="B3" s="14">
        <f>Cover!E26</f>
        <v>2014</v>
      </c>
    </row>
    <row r="4" spans="2:18" ht="20.25" x14ac:dyDescent="0.2">
      <c r="B4" s="95"/>
      <c r="C4" s="144"/>
      <c r="E4" s="96" t="s">
        <v>585</v>
      </c>
      <c r="F4" s="167"/>
    </row>
    <row r="5" spans="2:18" x14ac:dyDescent="0.2">
      <c r="B5" s="714" t="s">
        <v>586</v>
      </c>
      <c r="C5" s="715"/>
      <c r="D5" s="160"/>
      <c r="E5" s="97" t="s">
        <v>295</v>
      </c>
      <c r="F5" s="98"/>
      <c r="G5" s="101"/>
      <c r="H5" s="101"/>
      <c r="I5" s="160"/>
      <c r="J5" s="160"/>
      <c r="K5" s="160"/>
      <c r="L5" s="160"/>
      <c r="M5" s="160"/>
      <c r="N5" s="160"/>
      <c r="O5" s="160"/>
      <c r="P5" s="160"/>
      <c r="Q5" s="160"/>
      <c r="R5" s="160"/>
    </row>
    <row r="6" spans="2:18" x14ac:dyDescent="0.2">
      <c r="B6" s="716" t="s">
        <v>587</v>
      </c>
      <c r="C6" s="717"/>
      <c r="D6" s="160"/>
      <c r="E6" s="99" t="s">
        <v>588</v>
      </c>
      <c r="F6" s="99"/>
      <c r="G6" s="101"/>
      <c r="H6" s="101"/>
      <c r="I6" s="160"/>
      <c r="J6" s="160"/>
      <c r="K6" s="160"/>
      <c r="L6" s="160"/>
      <c r="M6" s="160"/>
      <c r="N6" s="160"/>
      <c r="O6" s="160"/>
      <c r="P6" s="160"/>
      <c r="Q6" s="160"/>
      <c r="R6" s="160"/>
    </row>
    <row r="7" spans="2:18" ht="20.25" x14ac:dyDescent="0.2">
      <c r="B7" s="116"/>
      <c r="C7" s="160"/>
      <c r="D7" s="101"/>
      <c r="E7" s="102"/>
      <c r="F7" s="101"/>
      <c r="G7" s="101"/>
      <c r="H7" s="101"/>
      <c r="I7" s="160"/>
      <c r="J7" s="160"/>
      <c r="K7" s="160"/>
      <c r="L7" s="160"/>
      <c r="M7" s="160"/>
      <c r="N7" s="160"/>
      <c r="O7" s="160"/>
      <c r="P7" s="160"/>
      <c r="Q7" s="160"/>
      <c r="R7" s="160"/>
    </row>
    <row r="8" spans="2:18" ht="51.75" customHeight="1" x14ac:dyDescent="0.2">
      <c r="B8" s="681" t="s">
        <v>741</v>
      </c>
      <c r="C8" s="682"/>
      <c r="D8" s="682"/>
      <c r="E8" s="682"/>
      <c r="F8" s="683"/>
      <c r="G8" s="101"/>
      <c r="H8" s="101"/>
      <c r="I8" s="160"/>
      <c r="J8" s="160"/>
      <c r="K8" s="160"/>
      <c r="L8" s="160"/>
      <c r="M8" s="160"/>
      <c r="N8" s="160"/>
      <c r="O8" s="160"/>
      <c r="P8" s="160"/>
      <c r="Q8" s="160"/>
      <c r="R8" s="160"/>
    </row>
    <row r="9" spans="2:18" ht="20.25" x14ac:dyDescent="0.2">
      <c r="B9" s="116"/>
      <c r="C9" s="160"/>
      <c r="D9" s="101"/>
      <c r="E9" s="102"/>
      <c r="F9" s="101"/>
      <c r="G9" s="101"/>
      <c r="H9" s="101"/>
      <c r="I9" s="160"/>
      <c r="J9" s="160"/>
      <c r="K9" s="160"/>
      <c r="L9" s="160"/>
      <c r="M9" s="160"/>
      <c r="N9" s="160"/>
      <c r="O9" s="160"/>
      <c r="P9" s="160"/>
      <c r="Q9" s="160"/>
      <c r="R9" s="160"/>
    </row>
    <row r="10" spans="2:18" ht="15.75" x14ac:dyDescent="0.2">
      <c r="B10" s="426" t="s">
        <v>197</v>
      </c>
      <c r="C10" s="460"/>
      <c r="D10" s="460"/>
      <c r="E10" s="427"/>
      <c r="F10" s="428"/>
      <c r="G10" s="429"/>
      <c r="H10" s="429"/>
      <c r="I10" s="461"/>
      <c r="J10" s="160"/>
      <c r="K10" s="160"/>
      <c r="L10" s="160"/>
      <c r="M10" s="160"/>
      <c r="N10" s="160"/>
      <c r="O10" s="160"/>
      <c r="P10" s="160"/>
      <c r="Q10" s="160"/>
      <c r="R10" s="160"/>
    </row>
    <row r="11" spans="2:18" ht="27.75" customHeight="1" x14ac:dyDescent="0.2">
      <c r="B11" s="674" t="s">
        <v>566</v>
      </c>
      <c r="C11" s="675"/>
      <c r="D11" s="675"/>
      <c r="E11" s="675"/>
      <c r="F11" s="675"/>
      <c r="G11" s="675"/>
      <c r="H11" s="675"/>
      <c r="I11" s="676"/>
      <c r="J11" s="160"/>
      <c r="K11" s="160"/>
      <c r="L11" s="160"/>
      <c r="M11" s="160"/>
      <c r="N11" s="160"/>
      <c r="O11" s="160"/>
      <c r="P11" s="160"/>
      <c r="Q11" s="160"/>
      <c r="R11" s="160"/>
    </row>
    <row r="12" spans="2:18" x14ac:dyDescent="0.2">
      <c r="B12" s="674" t="s">
        <v>729</v>
      </c>
      <c r="C12" s="675"/>
      <c r="D12" s="675"/>
      <c r="E12" s="675"/>
      <c r="F12" s="675"/>
      <c r="G12" s="675"/>
      <c r="H12" s="675"/>
      <c r="I12" s="676"/>
      <c r="J12" s="160"/>
      <c r="K12" s="160"/>
      <c r="L12" s="160"/>
      <c r="M12" s="160"/>
      <c r="N12" s="160"/>
      <c r="O12" s="160"/>
      <c r="P12" s="160"/>
      <c r="Q12" s="160"/>
      <c r="R12" s="160"/>
    </row>
    <row r="13" spans="2:18" x14ac:dyDescent="0.2">
      <c r="B13" s="575" t="s">
        <v>336</v>
      </c>
      <c r="C13" s="571"/>
      <c r="D13" s="571"/>
      <c r="E13" s="571"/>
      <c r="F13" s="571"/>
      <c r="G13" s="571"/>
      <c r="H13" s="571"/>
      <c r="I13" s="572"/>
      <c r="J13" s="160"/>
      <c r="K13" s="160"/>
      <c r="L13" s="160"/>
      <c r="M13" s="160"/>
      <c r="N13" s="160"/>
      <c r="O13" s="160"/>
      <c r="P13" s="160"/>
      <c r="Q13" s="160"/>
      <c r="R13" s="160"/>
    </row>
    <row r="14" spans="2:18" s="574" customFormat="1" ht="12.75" customHeight="1" x14ac:dyDescent="0.2">
      <c r="B14" s="677" t="s">
        <v>740</v>
      </c>
      <c r="C14" s="701"/>
      <c r="D14" s="701"/>
      <c r="E14" s="701"/>
      <c r="F14" s="701"/>
      <c r="G14" s="701"/>
      <c r="H14" s="701"/>
      <c r="I14" s="702"/>
      <c r="J14" s="160"/>
      <c r="K14" s="160"/>
      <c r="L14" s="160"/>
      <c r="M14" s="160"/>
      <c r="N14" s="160"/>
      <c r="O14" s="160"/>
      <c r="P14" s="160"/>
      <c r="Q14" s="160"/>
      <c r="R14" s="160"/>
    </row>
    <row r="15" spans="2:18" ht="20.25" x14ac:dyDescent="0.2">
      <c r="B15" s="116"/>
      <c r="C15" s="160"/>
      <c r="D15" s="101"/>
      <c r="E15" s="102"/>
      <c r="F15" s="101"/>
      <c r="G15" s="101"/>
      <c r="H15" s="101"/>
      <c r="I15" s="160"/>
      <c r="J15" s="160"/>
      <c r="K15" s="160"/>
      <c r="L15" s="160"/>
      <c r="M15" s="160"/>
      <c r="N15" s="160"/>
      <c r="O15" s="160"/>
      <c r="P15" s="160"/>
      <c r="Q15" s="160"/>
      <c r="R15" s="160"/>
    </row>
    <row r="16" spans="2:18" ht="20.25" x14ac:dyDescent="0.2">
      <c r="B16" s="100" t="s">
        <v>589</v>
      </c>
      <c r="C16" s="256"/>
      <c r="D16" s="101"/>
      <c r="E16" s="102"/>
      <c r="F16" s="101"/>
      <c r="G16" s="101"/>
      <c r="H16" s="101"/>
      <c r="I16" s="160"/>
      <c r="J16" s="160"/>
      <c r="K16" s="160"/>
      <c r="L16" s="160"/>
      <c r="M16" s="160"/>
      <c r="N16" s="160"/>
      <c r="O16" s="160"/>
      <c r="P16" s="160"/>
      <c r="Q16" s="160"/>
      <c r="R16" s="160"/>
    </row>
    <row r="17" spans="2:17" ht="20.25" x14ac:dyDescent="0.2">
      <c r="B17" s="92"/>
    </row>
    <row r="18" spans="2:17" ht="51" x14ac:dyDescent="0.2">
      <c r="B18" s="17" t="s">
        <v>314</v>
      </c>
      <c r="C18" s="18" t="s">
        <v>101</v>
      </c>
      <c r="D18" s="19" t="s">
        <v>555</v>
      </c>
      <c r="E18" s="19" t="s">
        <v>103</v>
      </c>
      <c r="F18" s="20" t="s">
        <v>552</v>
      </c>
      <c r="G18" s="718" t="s">
        <v>236</v>
      </c>
      <c r="H18" s="719"/>
      <c r="I18" s="719"/>
      <c r="J18" s="720"/>
      <c r="K18" s="20" t="s">
        <v>107</v>
      </c>
      <c r="L18" s="669" t="s">
        <v>330</v>
      </c>
      <c r="M18" s="721"/>
      <c r="N18" s="667" t="s">
        <v>132</v>
      </c>
      <c r="O18" s="668"/>
      <c r="P18" s="20" t="s">
        <v>133</v>
      </c>
      <c r="Q18" s="113" t="s">
        <v>0</v>
      </c>
    </row>
    <row r="19" spans="2:17" ht="25.5" x14ac:dyDescent="0.2">
      <c r="B19" s="17"/>
      <c r="C19" s="18"/>
      <c r="D19" s="19"/>
      <c r="E19" s="19"/>
      <c r="F19" s="20"/>
      <c r="G19" s="114" t="s">
        <v>563</v>
      </c>
      <c r="H19" s="67" t="s">
        <v>730</v>
      </c>
      <c r="I19" s="114" t="s">
        <v>570</v>
      </c>
      <c r="J19" s="115" t="s">
        <v>571</v>
      </c>
      <c r="K19" s="20"/>
      <c r="L19" s="20" t="s">
        <v>134</v>
      </c>
      <c r="M19" s="18" t="s">
        <v>137</v>
      </c>
      <c r="N19" s="21" t="s">
        <v>283</v>
      </c>
      <c r="O19" s="20" t="s">
        <v>106</v>
      </c>
      <c r="P19" s="20"/>
      <c r="Q19" s="20"/>
    </row>
    <row r="20" spans="2:17" x14ac:dyDescent="0.2">
      <c r="B20" s="414"/>
      <c r="C20" s="103" t="s">
        <v>321</v>
      </c>
      <c r="D20" s="443">
        <v>0</v>
      </c>
      <c r="E20" s="443">
        <v>14219.065156200768</v>
      </c>
      <c r="F20" s="443">
        <v>14219.065156200768</v>
      </c>
      <c r="G20" s="453">
        <v>7105.0493818448658</v>
      </c>
      <c r="H20" s="438">
        <f>IF(Cover!$E$26=2014,((G20/Cover!$D$48)*Cover!$H$48),((G20/Cover!$D$49)*Cover!$I$49))</f>
        <v>7745.1043075001508</v>
      </c>
      <c r="I20" s="453">
        <v>14219.065156200768</v>
      </c>
      <c r="J20" s="442">
        <f t="shared" ref="J20:J31" si="0">IF(H20=0,1,((I20-H20)/H20)*1)</f>
        <v>0.83587781283092699</v>
      </c>
      <c r="K20" s="453">
        <v>0</v>
      </c>
      <c r="L20" s="443">
        <v>0</v>
      </c>
      <c r="M20" s="443">
        <v>0</v>
      </c>
      <c r="N20" s="443">
        <v>0</v>
      </c>
      <c r="O20" s="443">
        <v>0</v>
      </c>
      <c r="P20" s="443">
        <v>0</v>
      </c>
      <c r="Q20" s="443">
        <v>0</v>
      </c>
    </row>
    <row r="21" spans="2:17" x14ac:dyDescent="0.2">
      <c r="B21" s="414"/>
      <c r="C21" s="103" t="s">
        <v>248</v>
      </c>
      <c r="D21" s="443">
        <v>0</v>
      </c>
      <c r="E21" s="443">
        <v>3622.9153572924056</v>
      </c>
      <c r="F21" s="443">
        <v>3622.9153572924056</v>
      </c>
      <c r="G21" s="453">
        <v>4426.2298843520466</v>
      </c>
      <c r="H21" s="438">
        <f>IF(Cover!$E$26=2014,((G21/Cover!$D$48)*Cover!$H$48),((G21/Cover!$D$49)*Cover!$I$49))</f>
        <v>4824.9646555418476</v>
      </c>
      <c r="I21" s="453">
        <v>3622.9153572924056</v>
      </c>
      <c r="J21" s="442">
        <f t="shared" si="0"/>
        <v>-0.24913121319319817</v>
      </c>
      <c r="K21" s="453">
        <v>0</v>
      </c>
      <c r="L21" s="443">
        <v>0</v>
      </c>
      <c r="M21" s="443">
        <v>0</v>
      </c>
      <c r="N21" s="443">
        <v>0</v>
      </c>
      <c r="O21" s="443">
        <v>0</v>
      </c>
      <c r="P21" s="443">
        <v>0</v>
      </c>
      <c r="Q21" s="443">
        <v>0</v>
      </c>
    </row>
    <row r="22" spans="2:17" x14ac:dyDescent="0.2">
      <c r="B22" s="414"/>
      <c r="C22" s="103" t="s">
        <v>249</v>
      </c>
      <c r="D22" s="443">
        <v>0</v>
      </c>
      <c r="E22" s="443">
        <v>7381.1829701795259</v>
      </c>
      <c r="F22" s="443">
        <v>7381.1829701795259</v>
      </c>
      <c r="G22" s="453">
        <v>2841.7482048922798</v>
      </c>
      <c r="H22" s="438">
        <f>IF(Cover!$E$26=2014,((G22/Cover!$D$48)*Cover!$H$48),((G22/Cover!$D$49)*Cover!$I$49))</f>
        <v>3097.7457128984925</v>
      </c>
      <c r="I22" s="453">
        <v>7381.1829701795259</v>
      </c>
      <c r="J22" s="442">
        <f t="shared" si="0"/>
        <v>1.3827594819825013</v>
      </c>
      <c r="K22" s="453">
        <v>0</v>
      </c>
      <c r="L22" s="443">
        <v>0</v>
      </c>
      <c r="M22" s="443">
        <v>0</v>
      </c>
      <c r="N22" s="443">
        <v>0</v>
      </c>
      <c r="O22" s="443">
        <v>0</v>
      </c>
      <c r="P22" s="443">
        <v>0</v>
      </c>
      <c r="Q22" s="443">
        <v>0</v>
      </c>
    </row>
    <row r="23" spans="2:17" x14ac:dyDescent="0.2">
      <c r="B23" s="414"/>
      <c r="C23" s="103" t="s">
        <v>275</v>
      </c>
      <c r="D23" s="443">
        <v>0</v>
      </c>
      <c r="E23" s="443">
        <v>37.539169999999999</v>
      </c>
      <c r="F23" s="443">
        <v>37.539169999999999</v>
      </c>
      <c r="G23" s="453">
        <v>397.78702414662922</v>
      </c>
      <c r="H23" s="438">
        <f>IF(Cover!$E$26=2014,((G23/Cover!$D$48)*Cover!$H$48),((G23/Cover!$D$49)*Cover!$I$49))</f>
        <v>433.62147518047942</v>
      </c>
      <c r="I23" s="453">
        <v>37.539169999999999</v>
      </c>
      <c r="J23" s="442">
        <f t="shared" si="0"/>
        <v>-0.91342871110252166</v>
      </c>
      <c r="K23" s="453">
        <v>0</v>
      </c>
      <c r="L23" s="443">
        <v>0</v>
      </c>
      <c r="M23" s="443">
        <v>0</v>
      </c>
      <c r="N23" s="443">
        <v>0</v>
      </c>
      <c r="O23" s="443">
        <v>0</v>
      </c>
      <c r="P23" s="443">
        <v>0</v>
      </c>
      <c r="Q23" s="443">
        <v>0</v>
      </c>
    </row>
    <row r="24" spans="2:17" x14ac:dyDescent="0.2">
      <c r="B24" s="414"/>
      <c r="C24" s="103" t="s">
        <v>590</v>
      </c>
      <c r="D24" s="443">
        <v>0</v>
      </c>
      <c r="E24" s="443">
        <v>1825.4448099999977</v>
      </c>
      <c r="F24" s="443">
        <v>1825.4448099999977</v>
      </c>
      <c r="G24" s="453">
        <v>200</v>
      </c>
      <c r="H24" s="438">
        <f>IF(Cover!$E$26=2014,((G24/Cover!$D$48)*Cover!$H$48),((G24/Cover!$D$49)*Cover!$I$49))</f>
        <v>218.01690294484879</v>
      </c>
      <c r="I24" s="453">
        <v>1825.4448099999977</v>
      </c>
      <c r="J24" s="442">
        <f t="shared" si="0"/>
        <v>7.3729508370356767</v>
      </c>
      <c r="K24" s="453">
        <v>0</v>
      </c>
      <c r="L24" s="443">
        <v>0</v>
      </c>
      <c r="M24" s="443">
        <v>0</v>
      </c>
      <c r="N24" s="443">
        <v>0</v>
      </c>
      <c r="O24" s="443">
        <v>0</v>
      </c>
      <c r="P24" s="443">
        <v>0</v>
      </c>
      <c r="Q24" s="443">
        <v>0</v>
      </c>
    </row>
    <row r="25" spans="2:17" x14ac:dyDescent="0.2">
      <c r="B25" s="414"/>
      <c r="C25" s="103" t="s">
        <v>107</v>
      </c>
      <c r="D25" s="443">
        <v>0</v>
      </c>
      <c r="E25" s="443">
        <v>2831.8795277579547</v>
      </c>
      <c r="F25" s="443">
        <v>2831.8795277579547</v>
      </c>
      <c r="G25" s="453">
        <v>0</v>
      </c>
      <c r="H25" s="438">
        <f>IF(Cover!$E$26=2014,((G25/Cover!$D$48)*Cover!$H$48),((G25/Cover!$D$49)*Cover!$I$49))</f>
        <v>0</v>
      </c>
      <c r="I25" s="453">
        <v>0</v>
      </c>
      <c r="J25" s="442">
        <f t="shared" si="0"/>
        <v>1</v>
      </c>
      <c r="K25" s="453">
        <v>2831.8795277579547</v>
      </c>
      <c r="L25" s="443">
        <v>0</v>
      </c>
      <c r="M25" s="443">
        <v>0</v>
      </c>
      <c r="N25" s="443">
        <v>0</v>
      </c>
      <c r="O25" s="443">
        <v>0</v>
      </c>
      <c r="P25" s="443">
        <v>0</v>
      </c>
      <c r="Q25" s="443">
        <v>0</v>
      </c>
    </row>
    <row r="26" spans="2:17" x14ac:dyDescent="0.2">
      <c r="B26" s="414"/>
      <c r="C26" s="103" t="s">
        <v>115</v>
      </c>
      <c r="D26" s="443">
        <v>0</v>
      </c>
      <c r="E26" s="443">
        <v>4072.7212799197173</v>
      </c>
      <c r="F26" s="443">
        <v>4072.7212799197173</v>
      </c>
      <c r="G26" s="453">
        <v>0</v>
      </c>
      <c r="H26" s="438">
        <f>IF(Cover!$E$26=2014,((G26/Cover!$D$48)*Cover!$H$48),((G26/Cover!$D$49)*Cover!$I$49))</f>
        <v>0</v>
      </c>
      <c r="I26" s="453">
        <v>0</v>
      </c>
      <c r="J26" s="442">
        <f t="shared" si="0"/>
        <v>1</v>
      </c>
      <c r="K26" s="453">
        <v>0</v>
      </c>
      <c r="L26" s="443">
        <v>0</v>
      </c>
      <c r="M26" s="443">
        <v>4072.7212799197173</v>
      </c>
      <c r="N26" s="443">
        <v>0</v>
      </c>
      <c r="O26" s="443">
        <v>0</v>
      </c>
      <c r="P26" s="443">
        <v>0</v>
      </c>
      <c r="Q26" s="443">
        <v>0</v>
      </c>
    </row>
    <row r="27" spans="2:17" x14ac:dyDescent="0.2">
      <c r="B27" s="414"/>
      <c r="C27" s="32" t="s">
        <v>119</v>
      </c>
      <c r="D27" s="454">
        <v>0</v>
      </c>
      <c r="E27" s="454">
        <v>521.50812051388755</v>
      </c>
      <c r="F27" s="454">
        <v>521.50812051388755</v>
      </c>
      <c r="G27" s="455">
        <v>0</v>
      </c>
      <c r="H27" s="438">
        <f>IF(Cover!$E$26=2014,((G27/Cover!$D$48)*Cover!$H$48),((G27/Cover!$D$49)*Cover!$I$49))</f>
        <v>0</v>
      </c>
      <c r="I27" s="455">
        <v>0</v>
      </c>
      <c r="J27" s="442">
        <f t="shared" si="0"/>
        <v>1</v>
      </c>
      <c r="K27" s="454">
        <v>0</v>
      </c>
      <c r="L27" s="454">
        <v>0</v>
      </c>
      <c r="M27" s="454">
        <v>0</v>
      </c>
      <c r="N27" s="454">
        <v>521.50812051388755</v>
      </c>
      <c r="O27" s="454">
        <v>0</v>
      </c>
      <c r="P27" s="443">
        <v>0</v>
      </c>
      <c r="Q27" s="443">
        <v>0</v>
      </c>
    </row>
    <row r="28" spans="2:17" x14ac:dyDescent="0.2">
      <c r="B28" s="414"/>
      <c r="C28" s="32" t="s">
        <v>98</v>
      </c>
      <c r="D28" s="454">
        <v>0</v>
      </c>
      <c r="E28" s="454">
        <v>0</v>
      </c>
      <c r="F28" s="454">
        <v>0</v>
      </c>
      <c r="G28" s="455">
        <v>0</v>
      </c>
      <c r="H28" s="438">
        <f>IF(Cover!$E$26=2014,((G28/Cover!$D$48)*Cover!$H$48),((G28/Cover!$D$49)*Cover!$I$49))</f>
        <v>0</v>
      </c>
      <c r="I28" s="455">
        <v>0</v>
      </c>
      <c r="J28" s="442">
        <f t="shared" si="0"/>
        <v>1</v>
      </c>
      <c r="K28" s="454">
        <v>0</v>
      </c>
      <c r="L28" s="454">
        <v>0</v>
      </c>
      <c r="M28" s="454">
        <v>0</v>
      </c>
      <c r="N28" s="454">
        <v>0</v>
      </c>
      <c r="O28" s="454">
        <v>0</v>
      </c>
      <c r="P28" s="443">
        <v>0</v>
      </c>
      <c r="Q28" s="443">
        <v>0</v>
      </c>
    </row>
    <row r="29" spans="2:17" x14ac:dyDescent="0.2">
      <c r="B29" s="452"/>
      <c r="C29" s="36" t="s">
        <v>162</v>
      </c>
      <c r="D29" s="456">
        <f>SUM(D20:D28)</f>
        <v>0</v>
      </c>
      <c r="E29" s="456">
        <f t="shared" ref="E29:K29" si="1">SUM(E20:E28)</f>
        <v>34512.256391864255</v>
      </c>
      <c r="F29" s="456">
        <f t="shared" si="1"/>
        <v>34512.256391864255</v>
      </c>
      <c r="G29" s="456">
        <f t="shared" si="1"/>
        <v>14970.814495235822</v>
      </c>
      <c r="H29" s="456">
        <f t="shared" si="1"/>
        <v>16319.45305406582</v>
      </c>
      <c r="I29" s="456">
        <f t="shared" si="1"/>
        <v>27086.147463672696</v>
      </c>
      <c r="J29" s="442">
        <f t="shared" si="0"/>
        <v>0.65974603278291044</v>
      </c>
      <c r="K29" s="456">
        <f t="shared" si="1"/>
        <v>2831.8795277579547</v>
      </c>
      <c r="L29" s="456">
        <f t="shared" ref="L29" si="2">SUM(L20:L28)</f>
        <v>0</v>
      </c>
      <c r="M29" s="456">
        <f t="shared" ref="M29" si="3">SUM(M20:M28)</f>
        <v>4072.7212799197173</v>
      </c>
      <c r="N29" s="456">
        <f t="shared" ref="N29" si="4">SUM(N20:N28)</f>
        <v>521.50812051388755</v>
      </c>
      <c r="O29" s="456">
        <f t="shared" ref="O29" si="5">SUM(O20:O28)</f>
        <v>0</v>
      </c>
      <c r="P29" s="456">
        <f t="shared" ref="P29" si="6">SUM(P20:P28)</f>
        <v>0</v>
      </c>
      <c r="Q29" s="456">
        <f>SUM(Q20:Q28)</f>
        <v>0</v>
      </c>
    </row>
    <row r="30" spans="2:17" x14ac:dyDescent="0.2">
      <c r="B30" s="414"/>
      <c r="C30" s="32" t="s">
        <v>591</v>
      </c>
      <c r="D30" s="454">
        <v>0</v>
      </c>
      <c r="E30" s="454">
        <v>0</v>
      </c>
      <c r="F30" s="454">
        <v>0</v>
      </c>
      <c r="G30" s="455">
        <v>0</v>
      </c>
      <c r="H30" s="438">
        <f>IF(Cover!$E$26=2014,((G30/Cover!$D$48)*Cover!$H$48),((G30/Cover!$D$49)*Cover!$I$49))</f>
        <v>0</v>
      </c>
      <c r="I30" s="455">
        <v>0</v>
      </c>
      <c r="J30" s="442">
        <f t="shared" si="0"/>
        <v>1</v>
      </c>
      <c r="K30" s="455">
        <v>0</v>
      </c>
      <c r="L30" s="455">
        <v>0</v>
      </c>
      <c r="M30" s="455">
        <v>0</v>
      </c>
      <c r="N30" s="455">
        <v>0</v>
      </c>
      <c r="O30" s="455">
        <v>0</v>
      </c>
      <c r="P30" s="455">
        <v>0</v>
      </c>
      <c r="Q30" s="454">
        <v>0</v>
      </c>
    </row>
    <row r="31" spans="2:17" x14ac:dyDescent="0.2">
      <c r="B31" s="452"/>
      <c r="C31" s="36" t="s">
        <v>99</v>
      </c>
      <c r="D31" s="456">
        <f>SUM(D29:D30)</f>
        <v>0</v>
      </c>
      <c r="E31" s="456">
        <f t="shared" ref="E31:K31" si="7">SUM(E29:E30)</f>
        <v>34512.256391864255</v>
      </c>
      <c r="F31" s="456">
        <f t="shared" si="7"/>
        <v>34512.256391864255</v>
      </c>
      <c r="G31" s="456">
        <f t="shared" si="7"/>
        <v>14970.814495235822</v>
      </c>
      <c r="H31" s="456">
        <f t="shared" si="7"/>
        <v>16319.45305406582</v>
      </c>
      <c r="I31" s="456">
        <f t="shared" si="7"/>
        <v>27086.147463672696</v>
      </c>
      <c r="J31" s="442">
        <f t="shared" si="0"/>
        <v>0.65974603278291044</v>
      </c>
      <c r="K31" s="456">
        <f t="shared" si="7"/>
        <v>2831.8795277579547</v>
      </c>
      <c r="L31" s="456">
        <f t="shared" ref="L31" si="8">SUM(L29:L30)</f>
        <v>0</v>
      </c>
      <c r="M31" s="456">
        <f t="shared" ref="M31" si="9">SUM(M29:M30)</f>
        <v>4072.7212799197173</v>
      </c>
      <c r="N31" s="456">
        <f t="shared" ref="N31" si="10">SUM(N29:N30)</f>
        <v>521.50812051388755</v>
      </c>
      <c r="O31" s="456">
        <f t="shared" ref="O31" si="11">SUM(O29:O30)</f>
        <v>0</v>
      </c>
      <c r="P31" s="456">
        <f t="shared" ref="P31" si="12">SUM(P29:P30)</f>
        <v>0</v>
      </c>
      <c r="Q31" s="456">
        <f>SUM(Q29:Q30)</f>
        <v>0</v>
      </c>
    </row>
    <row r="33" spans="2:8" ht="15.75" x14ac:dyDescent="0.2">
      <c r="B33" s="100" t="s">
        <v>572</v>
      </c>
      <c r="C33" s="168"/>
      <c r="D33" s="112"/>
      <c r="E33" s="112"/>
      <c r="F33" s="112"/>
      <c r="G33" s="112"/>
      <c r="H33" s="112"/>
    </row>
    <row r="34" spans="2:8" ht="15.75" x14ac:dyDescent="0.2">
      <c r="B34" s="100"/>
      <c r="C34" s="168"/>
      <c r="D34" s="112"/>
      <c r="E34" s="112"/>
      <c r="F34" s="112"/>
      <c r="G34" s="112"/>
      <c r="H34" s="112"/>
    </row>
    <row r="35" spans="2:8" ht="48" customHeight="1" x14ac:dyDescent="0.2">
      <c r="B35" s="681" t="s">
        <v>743</v>
      </c>
      <c r="C35" s="683"/>
      <c r="D35" s="77"/>
      <c r="E35" s="77"/>
      <c r="F35" s="76"/>
      <c r="G35" s="76"/>
      <c r="H35" s="76"/>
    </row>
    <row r="36" spans="2:8" x14ac:dyDescent="0.2">
      <c r="B36" s="105"/>
      <c r="C36" s="105"/>
      <c r="D36" s="77"/>
      <c r="E36" s="106"/>
      <c r="F36" s="76"/>
      <c r="G36" s="76"/>
      <c r="H36" s="76"/>
    </row>
    <row r="37" spans="2:8" x14ac:dyDescent="0.2">
      <c r="B37" s="107" t="s">
        <v>39</v>
      </c>
      <c r="C37" s="78" t="s">
        <v>569</v>
      </c>
      <c r="D37" s="108"/>
      <c r="E37" s="108"/>
      <c r="F37" s="108"/>
      <c r="G37" s="108"/>
      <c r="H37" s="108"/>
    </row>
    <row r="38" spans="2:8" ht="242.25" x14ac:dyDescent="0.2">
      <c r="B38" s="457" t="s">
        <v>321</v>
      </c>
      <c r="C38" s="458" t="s">
        <v>797</v>
      </c>
      <c r="D38" s="108"/>
      <c r="E38" s="108"/>
      <c r="F38" s="108"/>
      <c r="G38" s="108"/>
      <c r="H38" s="108"/>
    </row>
    <row r="39" spans="2:8" ht="114.75" x14ac:dyDescent="0.2">
      <c r="B39" s="457" t="s">
        <v>248</v>
      </c>
      <c r="C39" s="458" t="s">
        <v>798</v>
      </c>
      <c r="D39" s="108"/>
      <c r="E39" s="108"/>
      <c r="F39" s="108"/>
      <c r="G39" s="108"/>
      <c r="H39" s="108"/>
    </row>
    <row r="40" spans="2:8" ht="102" x14ac:dyDescent="0.2">
      <c r="B40" s="457" t="s">
        <v>249</v>
      </c>
      <c r="C40" s="458" t="s">
        <v>799</v>
      </c>
      <c r="D40" s="108"/>
      <c r="E40" s="108"/>
      <c r="F40" s="108"/>
      <c r="G40" s="108"/>
      <c r="H40" s="108"/>
    </row>
    <row r="41" spans="2:8" s="585" customFormat="1" ht="63.75" x14ac:dyDescent="0.2">
      <c r="B41" s="457" t="s">
        <v>275</v>
      </c>
      <c r="C41" s="458" t="s">
        <v>800</v>
      </c>
      <c r="D41" s="108"/>
      <c r="E41" s="108"/>
      <c r="F41" s="108"/>
      <c r="G41" s="108"/>
      <c r="H41" s="108"/>
    </row>
    <row r="42" spans="2:8" ht="306" x14ac:dyDescent="0.2">
      <c r="B42" s="588" t="s">
        <v>590</v>
      </c>
      <c r="C42" s="587" t="s">
        <v>801</v>
      </c>
      <c r="D42" s="108"/>
      <c r="E42" s="108"/>
      <c r="F42" s="108"/>
      <c r="G42" s="108"/>
      <c r="H42" s="108"/>
    </row>
    <row r="43" spans="2:8" x14ac:dyDescent="0.2">
      <c r="D43" s="112"/>
      <c r="E43" s="112"/>
      <c r="F43" s="112"/>
      <c r="G43" s="112"/>
      <c r="H43" s="112"/>
    </row>
    <row r="44" spans="2:8" ht="15.75" x14ac:dyDescent="0.2">
      <c r="B44" s="710" t="s">
        <v>592</v>
      </c>
      <c r="C44" s="710"/>
      <c r="D44" s="710"/>
      <c r="E44" s="710"/>
      <c r="F44" s="144"/>
    </row>
    <row r="45" spans="2:8" ht="15.75" x14ac:dyDescent="0.2">
      <c r="B45" s="79"/>
      <c r="C45" s="79"/>
      <c r="D45" s="79"/>
      <c r="E45" s="79"/>
      <c r="F45" s="144"/>
    </row>
    <row r="46" spans="2:8" ht="32.25" customHeight="1" x14ac:dyDescent="0.2">
      <c r="B46" s="711" t="s">
        <v>593</v>
      </c>
      <c r="C46" s="712"/>
      <c r="D46" s="712"/>
      <c r="E46" s="713"/>
      <c r="F46" s="144"/>
    </row>
    <row r="47" spans="2:8" ht="15.75" x14ac:dyDescent="0.2">
      <c r="B47" s="79"/>
      <c r="C47" s="79"/>
      <c r="D47" s="79"/>
      <c r="E47" s="79"/>
      <c r="F47" s="144"/>
    </row>
    <row r="48" spans="2:8" ht="51" x14ac:dyDescent="0.2">
      <c r="B48" s="80" t="s">
        <v>594</v>
      </c>
      <c r="C48" s="72" t="s">
        <v>101</v>
      </c>
      <c r="D48" s="73" t="s">
        <v>583</v>
      </c>
      <c r="E48" s="73" t="s">
        <v>103</v>
      </c>
      <c r="F48" s="75" t="s">
        <v>552</v>
      </c>
    </row>
    <row r="49" spans="2:6" x14ac:dyDescent="0.2">
      <c r="B49" s="383"/>
      <c r="C49" s="459"/>
      <c r="D49" s="459"/>
      <c r="E49" s="459"/>
      <c r="F49" s="459"/>
    </row>
    <row r="50" spans="2:6" x14ac:dyDescent="0.2">
      <c r="B50" s="383"/>
      <c r="C50" s="459"/>
      <c r="D50" s="459"/>
      <c r="E50" s="459"/>
      <c r="F50" s="459"/>
    </row>
    <row r="51" spans="2:6" x14ac:dyDescent="0.2">
      <c r="B51" s="383"/>
      <c r="C51" s="459"/>
      <c r="D51" s="459"/>
      <c r="E51" s="459"/>
      <c r="F51" s="459"/>
    </row>
    <row r="52" spans="2:6" x14ac:dyDescent="0.2">
      <c r="B52" s="383"/>
      <c r="C52" s="459"/>
      <c r="D52" s="459"/>
      <c r="E52" s="459"/>
      <c r="F52" s="459"/>
    </row>
    <row r="53" spans="2:6" x14ac:dyDescent="0.2">
      <c r="B53" s="383"/>
      <c r="C53" s="459"/>
      <c r="D53" s="459"/>
      <c r="E53" s="459"/>
      <c r="F53" s="459"/>
    </row>
    <row r="54" spans="2:6" x14ac:dyDescent="0.2">
      <c r="B54" s="383"/>
      <c r="C54" s="459"/>
      <c r="D54" s="459"/>
      <c r="E54" s="459"/>
      <c r="F54" s="459"/>
    </row>
    <row r="57" spans="2:6" x14ac:dyDescent="0.2">
      <c r="B57" s="411" t="s">
        <v>175</v>
      </c>
      <c r="C57" s="544"/>
      <c r="D57" s="544"/>
      <c r="E57" s="544"/>
      <c r="F57" s="366"/>
    </row>
    <row r="58" spans="2:6" x14ac:dyDescent="0.2">
      <c r="B58" s="412" t="s">
        <v>512</v>
      </c>
      <c r="C58" s="547"/>
      <c r="D58" s="547"/>
      <c r="E58" s="547"/>
      <c r="F58" s="546"/>
    </row>
    <row r="59" spans="2:6" x14ac:dyDescent="0.2">
      <c r="B59" s="412" t="s">
        <v>563</v>
      </c>
      <c r="C59" s="690" t="s">
        <v>691</v>
      </c>
      <c r="D59" s="722"/>
      <c r="E59" s="722"/>
      <c r="F59" s="723"/>
    </row>
    <row r="60" spans="2:6" x14ac:dyDescent="0.2">
      <c r="B60" s="412" t="s">
        <v>730</v>
      </c>
      <c r="C60" s="690" t="s">
        <v>693</v>
      </c>
      <c r="D60" s="722"/>
      <c r="E60" s="722"/>
      <c r="F60" s="723"/>
    </row>
    <row r="61" spans="2:6" x14ac:dyDescent="0.2">
      <c r="B61" s="412" t="s">
        <v>570</v>
      </c>
      <c r="C61" s="690" t="s">
        <v>694</v>
      </c>
      <c r="D61" s="722"/>
      <c r="E61" s="722"/>
      <c r="F61" s="723"/>
    </row>
    <row r="62" spans="2:6" x14ac:dyDescent="0.2">
      <c r="B62" s="413" t="s">
        <v>683</v>
      </c>
      <c r="C62" s="703" t="s">
        <v>692</v>
      </c>
      <c r="D62" s="724"/>
      <c r="E62" s="724"/>
      <c r="F62" s="725"/>
    </row>
    <row r="64" spans="2:6" x14ac:dyDescent="0.2">
      <c r="B64" s="126" t="s">
        <v>786</v>
      </c>
    </row>
    <row r="65" spans="1:2" x14ac:dyDescent="0.2">
      <c r="A65" s="126">
        <v>1</v>
      </c>
      <c r="B65" s="126" t="s">
        <v>788</v>
      </c>
    </row>
    <row r="66" spans="1:2" x14ac:dyDescent="0.2">
      <c r="A66" s="126">
        <v>2</v>
      </c>
      <c r="B66" s="126" t="s">
        <v>802</v>
      </c>
    </row>
    <row r="67" spans="1:2" x14ac:dyDescent="0.2">
      <c r="B67" s="126" t="s">
        <v>803</v>
      </c>
    </row>
  </sheetData>
  <mergeCells count="17">
    <mergeCell ref="C59:F59"/>
    <mergeCell ref="C60:F60"/>
    <mergeCell ref="C61:F61"/>
    <mergeCell ref="C62:F62"/>
    <mergeCell ref="B2:C2"/>
    <mergeCell ref="N18:O18"/>
    <mergeCell ref="B35:C35"/>
    <mergeCell ref="B44:E44"/>
    <mergeCell ref="B46:E46"/>
    <mergeCell ref="B5:C5"/>
    <mergeCell ref="B6:C6"/>
    <mergeCell ref="B8:F8"/>
    <mergeCell ref="B11:I11"/>
    <mergeCell ref="B12:I12"/>
    <mergeCell ref="G18:J18"/>
    <mergeCell ref="L18:M18"/>
    <mergeCell ref="B14:I14"/>
  </mergeCells>
  <phoneticPr fontId="36" type="noConversion"/>
  <pageMargins left="0.75" right="0.75" top="1" bottom="1" header="0.5" footer="0.5"/>
  <pageSetup paperSize="9" scale="56" orientation="landscape" r:id="rId1"/>
  <headerFooter alignWithMargins="0">
    <oddFooter>&amp;L&amp;D&amp;C&amp;A&amp;RPage &amp;P of &amp;N</oddFooter>
  </headerFooter>
  <rowBreaks count="1" manualBreakCount="1">
    <brk id="32" min="1" max="16" man="1"/>
  </rowBreaks>
  <colBreaks count="1" manualBreakCount="1">
    <brk id="17" max="5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sheetPr>
  <dimension ref="A1:Q60"/>
  <sheetViews>
    <sheetView showGridLines="0" view="pageBreakPreview" zoomScale="60" zoomScaleNormal="100" workbookViewId="0">
      <selection activeCell="Q82" sqref="Q82"/>
    </sheetView>
  </sheetViews>
  <sheetFormatPr defaultRowHeight="12.75" x14ac:dyDescent="0.2"/>
  <cols>
    <col min="1" max="1" width="12" style="126" customWidth="1"/>
    <col min="2" max="2" width="16.42578125" style="126" bestFit="1" customWidth="1"/>
    <col min="3" max="3" width="41.28515625" style="126" customWidth="1"/>
    <col min="4" max="7" width="12.7109375" style="126" customWidth="1"/>
    <col min="8" max="8" width="12.7109375" style="520" customWidth="1"/>
    <col min="9" max="17" width="12.7109375" style="126" customWidth="1"/>
    <col min="18" max="20" width="20.7109375" style="126" customWidth="1"/>
    <col min="21" max="16384" width="9.140625" style="126"/>
  </cols>
  <sheetData>
    <row r="1" spans="2:17" ht="20.25" x14ac:dyDescent="0.2">
      <c r="B1" s="92" t="str">
        <f>Cover!E22</f>
        <v>JEN</v>
      </c>
      <c r="C1" s="93"/>
      <c r="D1" s="93"/>
      <c r="E1" s="93"/>
      <c r="F1" s="93"/>
      <c r="G1" s="93"/>
      <c r="H1" s="93"/>
      <c r="I1" s="93"/>
      <c r="J1" s="93"/>
      <c r="K1" s="93"/>
      <c r="L1" s="93"/>
      <c r="M1" s="93"/>
      <c r="O1" s="93"/>
    </row>
    <row r="2" spans="2:17" ht="20.25" x14ac:dyDescent="0.2">
      <c r="B2" s="726" t="s">
        <v>584</v>
      </c>
      <c r="C2" s="726"/>
      <c r="H2" s="126"/>
    </row>
    <row r="3" spans="2:17" ht="20.25" x14ac:dyDescent="0.2">
      <c r="B3" s="14">
        <f>Cover!E26</f>
        <v>2014</v>
      </c>
    </row>
    <row r="4" spans="2:17" ht="20.25" x14ac:dyDescent="0.2">
      <c r="B4" s="95"/>
      <c r="C4" s="144"/>
      <c r="E4" s="96" t="s">
        <v>585</v>
      </c>
      <c r="F4" s="167"/>
    </row>
    <row r="5" spans="2:17" ht="15" customHeight="1" x14ac:dyDescent="0.2">
      <c r="B5" s="714" t="s">
        <v>586</v>
      </c>
      <c r="C5" s="715"/>
      <c r="D5" s="160"/>
      <c r="E5" s="97" t="s">
        <v>295</v>
      </c>
      <c r="F5" s="98"/>
    </row>
    <row r="6" spans="2:17" x14ac:dyDescent="0.2">
      <c r="B6" s="716" t="s">
        <v>587</v>
      </c>
      <c r="C6" s="717"/>
      <c r="D6" s="160"/>
      <c r="E6" s="99" t="s">
        <v>588</v>
      </c>
      <c r="F6" s="99"/>
    </row>
    <row r="7" spans="2:17" ht="20.25" x14ac:dyDescent="0.2">
      <c r="B7" s="14"/>
    </row>
    <row r="8" spans="2:17" ht="15.75" x14ac:dyDescent="0.2">
      <c r="B8" s="426" t="s">
        <v>197</v>
      </c>
      <c r="C8" s="460"/>
      <c r="D8" s="460"/>
      <c r="E8" s="427"/>
      <c r="F8" s="428"/>
      <c r="G8" s="429"/>
      <c r="H8" s="429"/>
      <c r="I8" s="428"/>
      <c r="J8" s="430"/>
    </row>
    <row r="9" spans="2:17" ht="27.75" customHeight="1" x14ac:dyDescent="0.2">
      <c r="B9" s="674" t="s">
        <v>738</v>
      </c>
      <c r="C9" s="675"/>
      <c r="D9" s="675"/>
      <c r="E9" s="675"/>
      <c r="F9" s="675"/>
      <c r="G9" s="675"/>
      <c r="H9" s="675"/>
      <c r="I9" s="675"/>
      <c r="J9" s="676"/>
    </row>
    <row r="10" spans="2:17" x14ac:dyDescent="0.2">
      <c r="B10" s="674" t="s">
        <v>729</v>
      </c>
      <c r="C10" s="675"/>
      <c r="D10" s="675"/>
      <c r="E10" s="675"/>
      <c r="F10" s="675"/>
      <c r="G10" s="675"/>
      <c r="H10" s="675"/>
      <c r="I10" s="675"/>
      <c r="J10" s="572"/>
    </row>
    <row r="11" spans="2:17" x14ac:dyDescent="0.2">
      <c r="B11" s="575" t="s">
        <v>336</v>
      </c>
      <c r="C11" s="571"/>
      <c r="D11" s="571"/>
      <c r="E11" s="571"/>
      <c r="F11" s="571"/>
      <c r="G11" s="571"/>
      <c r="H11" s="571"/>
      <c r="I11" s="571"/>
      <c r="J11" s="572"/>
    </row>
    <row r="12" spans="2:17" s="574" customFormat="1" x14ac:dyDescent="0.2">
      <c r="B12" s="677" t="s">
        <v>740</v>
      </c>
      <c r="C12" s="701"/>
      <c r="D12" s="701"/>
      <c r="E12" s="701"/>
      <c r="F12" s="701"/>
      <c r="G12" s="701"/>
      <c r="H12" s="701"/>
      <c r="I12" s="701"/>
      <c r="J12" s="573"/>
    </row>
    <row r="13" spans="2:17" ht="20.25" x14ac:dyDescent="0.2">
      <c r="B13" s="14"/>
    </row>
    <row r="14" spans="2:17" ht="20.25" x14ac:dyDescent="0.2">
      <c r="B14" s="100" t="s">
        <v>589</v>
      </c>
      <c r="C14" s="160"/>
      <c r="D14" s="101"/>
      <c r="E14" s="102"/>
      <c r="F14" s="101"/>
      <c r="G14" s="101"/>
      <c r="H14" s="101"/>
      <c r="I14" s="160"/>
      <c r="J14" s="160"/>
      <c r="K14" s="160"/>
      <c r="L14" s="160"/>
      <c r="M14" s="160"/>
      <c r="N14" s="160"/>
      <c r="O14" s="160"/>
      <c r="P14" s="160"/>
      <c r="Q14" s="160"/>
    </row>
    <row r="15" spans="2:17" ht="20.25" x14ac:dyDescent="0.2">
      <c r="B15" s="92"/>
    </row>
    <row r="16" spans="2:17" ht="51" x14ac:dyDescent="0.2">
      <c r="B16" s="17" t="s">
        <v>314</v>
      </c>
      <c r="C16" s="18" t="s">
        <v>101</v>
      </c>
      <c r="D16" s="19" t="s">
        <v>555</v>
      </c>
      <c r="E16" s="19" t="s">
        <v>103</v>
      </c>
      <c r="F16" s="20" t="s">
        <v>552</v>
      </c>
      <c r="G16" s="718" t="s">
        <v>236</v>
      </c>
      <c r="H16" s="719"/>
      <c r="I16" s="719"/>
      <c r="J16" s="720"/>
      <c r="K16" s="20" t="s">
        <v>107</v>
      </c>
      <c r="L16" s="669" t="s">
        <v>330</v>
      </c>
      <c r="M16" s="721"/>
      <c r="N16" s="667" t="s">
        <v>132</v>
      </c>
      <c r="O16" s="668"/>
      <c r="P16" s="20" t="s">
        <v>133</v>
      </c>
      <c r="Q16" s="113" t="s">
        <v>0</v>
      </c>
    </row>
    <row r="17" spans="2:17" ht="25.5" x14ac:dyDescent="0.2">
      <c r="B17" s="17"/>
      <c r="C17" s="18"/>
      <c r="D17" s="19"/>
      <c r="E17" s="19"/>
      <c r="F17" s="20"/>
      <c r="G17" s="114" t="s">
        <v>563</v>
      </c>
      <c r="H17" s="67" t="s">
        <v>730</v>
      </c>
      <c r="I17" s="114" t="s">
        <v>570</v>
      </c>
      <c r="J17" s="115" t="s">
        <v>571</v>
      </c>
      <c r="K17" s="20"/>
      <c r="L17" s="20" t="s">
        <v>134</v>
      </c>
      <c r="M17" s="18" t="s">
        <v>137</v>
      </c>
      <c r="N17" s="21" t="s">
        <v>283</v>
      </c>
      <c r="O17" s="20" t="s">
        <v>106</v>
      </c>
      <c r="P17" s="20"/>
      <c r="Q17" s="20"/>
    </row>
    <row r="18" spans="2:17" x14ac:dyDescent="0.2">
      <c r="B18" s="414"/>
      <c r="C18" s="103" t="s">
        <v>321</v>
      </c>
      <c r="D18" s="443"/>
      <c r="E18" s="443"/>
      <c r="F18" s="443"/>
      <c r="G18" s="453"/>
      <c r="H18" s="438">
        <f>IF(Cover!$E$26=2014,((G18/Cover!$D$48)*Cover!$H$48),((G18/Cover!$D$49)*Cover!$I$49))</f>
        <v>0</v>
      </c>
      <c r="I18" s="453"/>
      <c r="J18" s="442">
        <f t="shared" ref="J18:J29" si="0">IF(H18=0,1,((I18-H18)/H18)*1)</f>
        <v>1</v>
      </c>
      <c r="K18" s="453"/>
      <c r="L18" s="443"/>
      <c r="M18" s="443"/>
      <c r="N18" s="443"/>
      <c r="O18" s="443"/>
      <c r="P18" s="443"/>
      <c r="Q18" s="443"/>
    </row>
    <row r="19" spans="2:17" x14ac:dyDescent="0.2">
      <c r="B19" s="414"/>
      <c r="C19" s="103" t="s">
        <v>248</v>
      </c>
      <c r="D19" s="443"/>
      <c r="E19" s="443"/>
      <c r="F19" s="443"/>
      <c r="G19" s="453"/>
      <c r="H19" s="438">
        <f>IF(Cover!$E$26=2014,((G19/Cover!$D$48)*Cover!$H$48),((G19/Cover!$D$49)*Cover!$I$49))</f>
        <v>0</v>
      </c>
      <c r="I19" s="453"/>
      <c r="J19" s="442">
        <f t="shared" si="0"/>
        <v>1</v>
      </c>
      <c r="K19" s="453"/>
      <c r="L19" s="443"/>
      <c r="M19" s="443"/>
      <c r="N19" s="443"/>
      <c r="O19" s="443"/>
      <c r="P19" s="443"/>
      <c r="Q19" s="443"/>
    </row>
    <row r="20" spans="2:17" x14ac:dyDescent="0.2">
      <c r="B20" s="414"/>
      <c r="C20" s="103" t="s">
        <v>249</v>
      </c>
      <c r="D20" s="443"/>
      <c r="E20" s="443"/>
      <c r="F20" s="443"/>
      <c r="G20" s="453"/>
      <c r="H20" s="438">
        <f>IF(Cover!$E$26=2014,((G20/Cover!$D$48)*Cover!$H$48),((G20/Cover!$D$49)*Cover!$I$49))</f>
        <v>0</v>
      </c>
      <c r="I20" s="453"/>
      <c r="J20" s="442">
        <f t="shared" si="0"/>
        <v>1</v>
      </c>
      <c r="K20" s="453"/>
      <c r="L20" s="443"/>
      <c r="M20" s="443"/>
      <c r="N20" s="443"/>
      <c r="O20" s="443"/>
      <c r="P20" s="443"/>
      <c r="Q20" s="443"/>
    </row>
    <row r="21" spans="2:17" x14ac:dyDescent="0.2">
      <c r="B21" s="414"/>
      <c r="C21" s="103" t="s">
        <v>275</v>
      </c>
      <c r="D21" s="443"/>
      <c r="E21" s="443"/>
      <c r="F21" s="443"/>
      <c r="G21" s="453"/>
      <c r="H21" s="438">
        <f>IF(Cover!$E$26=2014,((G21/Cover!$D$48)*Cover!$H$48),((G21/Cover!$D$49)*Cover!$I$49))</f>
        <v>0</v>
      </c>
      <c r="I21" s="453"/>
      <c r="J21" s="442">
        <f t="shared" si="0"/>
        <v>1</v>
      </c>
      <c r="K21" s="453"/>
      <c r="L21" s="443"/>
      <c r="M21" s="443"/>
      <c r="N21" s="443"/>
      <c r="O21" s="443"/>
      <c r="P21" s="443"/>
      <c r="Q21" s="443"/>
    </row>
    <row r="22" spans="2:17" x14ac:dyDescent="0.2">
      <c r="B22" s="414"/>
      <c r="C22" s="103" t="s">
        <v>590</v>
      </c>
      <c r="D22" s="443"/>
      <c r="E22" s="443"/>
      <c r="F22" s="443"/>
      <c r="G22" s="453"/>
      <c r="H22" s="438">
        <f>IF(Cover!$E$26=2014,((G22/Cover!$D$48)*Cover!$H$48),((G22/Cover!$D$49)*Cover!$I$49))</f>
        <v>0</v>
      </c>
      <c r="I22" s="453"/>
      <c r="J22" s="442">
        <f t="shared" si="0"/>
        <v>1</v>
      </c>
      <c r="K22" s="453"/>
      <c r="L22" s="443"/>
      <c r="M22" s="443"/>
      <c r="N22" s="443"/>
      <c r="O22" s="443"/>
      <c r="P22" s="443"/>
      <c r="Q22" s="443"/>
    </row>
    <row r="23" spans="2:17" x14ac:dyDescent="0.2">
      <c r="B23" s="414"/>
      <c r="C23" s="103" t="s">
        <v>107</v>
      </c>
      <c r="D23" s="443"/>
      <c r="E23" s="443"/>
      <c r="F23" s="443"/>
      <c r="G23" s="453"/>
      <c r="H23" s="438">
        <f>IF(Cover!$E$26=2014,((G23/Cover!$D$48)*Cover!$H$48),((G23/Cover!$D$49)*Cover!$I$49))</f>
        <v>0</v>
      </c>
      <c r="I23" s="453"/>
      <c r="J23" s="442">
        <f t="shared" si="0"/>
        <v>1</v>
      </c>
      <c r="K23" s="453"/>
      <c r="L23" s="443"/>
      <c r="M23" s="443"/>
      <c r="N23" s="443"/>
      <c r="O23" s="443"/>
      <c r="P23" s="443"/>
      <c r="Q23" s="443"/>
    </row>
    <row r="24" spans="2:17" x14ac:dyDescent="0.2">
      <c r="B24" s="414"/>
      <c r="C24" s="103" t="s">
        <v>115</v>
      </c>
      <c r="D24" s="443"/>
      <c r="E24" s="443"/>
      <c r="F24" s="443"/>
      <c r="G24" s="453"/>
      <c r="H24" s="438">
        <f>IF(Cover!$E$26=2014,((G24/Cover!$D$48)*Cover!$H$48),((G24/Cover!$D$49)*Cover!$I$49))</f>
        <v>0</v>
      </c>
      <c r="I24" s="453"/>
      <c r="J24" s="442">
        <f t="shared" si="0"/>
        <v>1</v>
      </c>
      <c r="K24" s="453"/>
      <c r="L24" s="443"/>
      <c r="M24" s="443"/>
      <c r="N24" s="443"/>
      <c r="O24" s="443"/>
      <c r="P24" s="443"/>
      <c r="Q24" s="443"/>
    </row>
    <row r="25" spans="2:17" x14ac:dyDescent="0.2">
      <c r="B25" s="414"/>
      <c r="C25" s="32" t="s">
        <v>119</v>
      </c>
      <c r="D25" s="454"/>
      <c r="E25" s="454"/>
      <c r="F25" s="454"/>
      <c r="G25" s="455"/>
      <c r="H25" s="438">
        <f>IF(Cover!$E$26=2014,((G25/Cover!$D$48)*Cover!$H$48),((G25/Cover!$D$49)*Cover!$I$49))</f>
        <v>0</v>
      </c>
      <c r="I25" s="455"/>
      <c r="J25" s="442">
        <f t="shared" si="0"/>
        <v>1</v>
      </c>
      <c r="K25" s="454"/>
      <c r="L25" s="454"/>
      <c r="M25" s="454"/>
      <c r="N25" s="454"/>
      <c r="O25" s="454"/>
      <c r="P25" s="443"/>
      <c r="Q25" s="443"/>
    </row>
    <row r="26" spans="2:17" x14ac:dyDescent="0.2">
      <c r="B26" s="414"/>
      <c r="C26" s="32" t="s">
        <v>98</v>
      </c>
      <c r="D26" s="454"/>
      <c r="E26" s="454"/>
      <c r="F26" s="454"/>
      <c r="G26" s="455"/>
      <c r="H26" s="438">
        <f>IF(Cover!$E$26=2014,((G26/Cover!$D$48)*Cover!$H$48),((G26/Cover!$D$49)*Cover!$I$49))</f>
        <v>0</v>
      </c>
      <c r="I26" s="455"/>
      <c r="J26" s="442">
        <f t="shared" si="0"/>
        <v>1</v>
      </c>
      <c r="K26" s="454"/>
      <c r="L26" s="454"/>
      <c r="M26" s="454"/>
      <c r="N26" s="454"/>
      <c r="O26" s="454"/>
      <c r="P26" s="443"/>
      <c r="Q26" s="443"/>
    </row>
    <row r="27" spans="2:17" x14ac:dyDescent="0.2">
      <c r="B27" s="452"/>
      <c r="C27" s="36" t="s">
        <v>162</v>
      </c>
      <c r="D27" s="456">
        <f>SUM(D18:D26)</f>
        <v>0</v>
      </c>
      <c r="E27" s="456">
        <f t="shared" ref="E27:K27" si="1">SUM(E18:E26)</f>
        <v>0</v>
      </c>
      <c r="F27" s="456">
        <f t="shared" si="1"/>
        <v>0</v>
      </c>
      <c r="G27" s="456">
        <f t="shared" si="1"/>
        <v>0</v>
      </c>
      <c r="H27" s="456">
        <f t="shared" si="1"/>
        <v>0</v>
      </c>
      <c r="I27" s="456">
        <f t="shared" si="1"/>
        <v>0</v>
      </c>
      <c r="J27" s="442">
        <f t="shared" si="0"/>
        <v>1</v>
      </c>
      <c r="K27" s="456">
        <f t="shared" si="1"/>
        <v>0</v>
      </c>
      <c r="L27" s="456">
        <f t="shared" ref="L27" si="2">SUM(L18:L26)</f>
        <v>0</v>
      </c>
      <c r="M27" s="456">
        <f t="shared" ref="M27" si="3">SUM(M18:M26)</f>
        <v>0</v>
      </c>
      <c r="N27" s="456">
        <f t="shared" ref="N27" si="4">SUM(N18:N26)</f>
        <v>0</v>
      </c>
      <c r="O27" s="456">
        <f t="shared" ref="O27" si="5">SUM(O18:O26)</f>
        <v>0</v>
      </c>
      <c r="P27" s="456">
        <f t="shared" ref="P27" si="6">SUM(P18:P26)</f>
        <v>0</v>
      </c>
      <c r="Q27" s="456">
        <f>SUM(Q18:Q26)</f>
        <v>0</v>
      </c>
    </row>
    <row r="28" spans="2:17" x14ac:dyDescent="0.2">
      <c r="B28" s="414"/>
      <c r="C28" s="32" t="s">
        <v>591</v>
      </c>
      <c r="D28" s="454"/>
      <c r="E28" s="454"/>
      <c r="F28" s="454"/>
      <c r="G28" s="454"/>
      <c r="H28" s="438">
        <f>IF(Cover!$E$26=2014,((G28/Cover!$D$48)*Cover!$H$48),((G28/Cover!$D$49)*Cover!$I$49))</f>
        <v>0</v>
      </c>
      <c r="I28" s="454"/>
      <c r="J28" s="442">
        <f t="shared" si="0"/>
        <v>1</v>
      </c>
      <c r="K28" s="454"/>
      <c r="L28" s="454"/>
      <c r="M28" s="454"/>
      <c r="N28" s="454"/>
      <c r="O28" s="454"/>
      <c r="P28" s="454"/>
      <c r="Q28" s="454"/>
    </row>
    <row r="29" spans="2:17" x14ac:dyDescent="0.2">
      <c r="B29" s="452"/>
      <c r="C29" s="36" t="s">
        <v>99</v>
      </c>
      <c r="D29" s="456">
        <f>SUM(D27:D28)</f>
        <v>0</v>
      </c>
      <c r="E29" s="456">
        <f t="shared" ref="E29:K29" si="7">SUM(E27:E28)</f>
        <v>0</v>
      </c>
      <c r="F29" s="456">
        <f t="shared" si="7"/>
        <v>0</v>
      </c>
      <c r="G29" s="456">
        <f t="shared" si="7"/>
        <v>0</v>
      </c>
      <c r="H29" s="456">
        <f t="shared" si="7"/>
        <v>0</v>
      </c>
      <c r="I29" s="456">
        <f t="shared" si="7"/>
        <v>0</v>
      </c>
      <c r="J29" s="442">
        <f t="shared" si="0"/>
        <v>1</v>
      </c>
      <c r="K29" s="456">
        <f t="shared" si="7"/>
        <v>0</v>
      </c>
      <c r="L29" s="456">
        <f t="shared" ref="L29" si="8">SUM(L27:L28)</f>
        <v>0</v>
      </c>
      <c r="M29" s="456">
        <f t="shared" ref="M29" si="9">SUM(M27:M28)</f>
        <v>0</v>
      </c>
      <c r="N29" s="456">
        <f t="shared" ref="N29" si="10">SUM(N27:N28)</f>
        <v>0</v>
      </c>
      <c r="O29" s="456">
        <f t="shared" ref="O29" si="11">SUM(O27:O28)</f>
        <v>0</v>
      </c>
      <c r="P29" s="456">
        <f t="shared" ref="P29" si="12">SUM(P27:P28)</f>
        <v>0</v>
      </c>
      <c r="Q29" s="456">
        <f>SUM(Q27:Q28)</f>
        <v>0</v>
      </c>
    </row>
    <row r="31" spans="2:17" ht="15.75" x14ac:dyDescent="0.2">
      <c r="B31" s="100" t="s">
        <v>572</v>
      </c>
      <c r="C31" s="168"/>
      <c r="D31" s="112"/>
      <c r="E31" s="112"/>
      <c r="F31" s="112"/>
      <c r="G31" s="112"/>
      <c r="H31" s="112"/>
    </row>
    <row r="32" spans="2:17" ht="15.75" x14ac:dyDescent="0.2">
      <c r="B32" s="100"/>
      <c r="C32" s="168"/>
      <c r="D32" s="112"/>
      <c r="E32" s="112"/>
      <c r="F32" s="112"/>
      <c r="G32" s="112"/>
      <c r="H32" s="112"/>
    </row>
    <row r="33" spans="2:8" ht="43.5" customHeight="1" x14ac:dyDescent="0.2">
      <c r="B33" s="681" t="s">
        <v>743</v>
      </c>
      <c r="C33" s="683"/>
      <c r="D33" s="77"/>
      <c r="E33" s="77"/>
      <c r="F33" s="76"/>
      <c r="G33" s="76"/>
      <c r="H33" s="76"/>
    </row>
    <row r="34" spans="2:8" x14ac:dyDescent="0.2">
      <c r="B34" s="105"/>
      <c r="C34" s="105"/>
      <c r="D34" s="77"/>
      <c r="E34" s="106"/>
      <c r="F34" s="76"/>
      <c r="G34" s="76"/>
      <c r="H34" s="76"/>
    </row>
    <row r="35" spans="2:8" x14ac:dyDescent="0.2">
      <c r="B35" s="107" t="s">
        <v>39</v>
      </c>
      <c r="C35" s="78" t="s">
        <v>569</v>
      </c>
      <c r="D35" s="108"/>
      <c r="E35" s="108"/>
      <c r="F35" s="108"/>
      <c r="G35" s="108"/>
      <c r="H35" s="108"/>
    </row>
    <row r="36" spans="2:8" x14ac:dyDescent="0.2">
      <c r="B36" s="457"/>
      <c r="C36" s="458"/>
      <c r="D36" s="108"/>
      <c r="E36" s="108"/>
      <c r="F36" s="108"/>
      <c r="G36" s="108"/>
      <c r="H36" s="108"/>
    </row>
    <row r="37" spans="2:8" x14ac:dyDescent="0.2">
      <c r="B37" s="457"/>
      <c r="C37" s="458"/>
      <c r="D37" s="108"/>
      <c r="E37" s="108"/>
      <c r="F37" s="108"/>
      <c r="G37" s="108"/>
      <c r="H37" s="108"/>
    </row>
    <row r="38" spans="2:8" x14ac:dyDescent="0.2">
      <c r="B38" s="457"/>
      <c r="C38" s="458"/>
      <c r="D38" s="108"/>
      <c r="E38" s="108"/>
      <c r="F38" s="108"/>
      <c r="G38" s="108"/>
      <c r="H38" s="108"/>
    </row>
    <row r="39" spans="2:8" x14ac:dyDescent="0.2">
      <c r="B39" s="104"/>
      <c r="C39" s="395"/>
      <c r="D39" s="108"/>
      <c r="E39" s="108"/>
      <c r="F39" s="108"/>
      <c r="G39" s="108"/>
      <c r="H39" s="108"/>
    </row>
    <row r="40" spans="2:8" x14ac:dyDescent="0.2">
      <c r="D40" s="112"/>
      <c r="E40" s="112"/>
      <c r="F40" s="112"/>
      <c r="G40" s="112"/>
      <c r="H40" s="112"/>
    </row>
    <row r="41" spans="2:8" ht="15.75" x14ac:dyDescent="0.2">
      <c r="B41" s="710" t="s">
        <v>592</v>
      </c>
      <c r="C41" s="710"/>
      <c r="D41" s="710"/>
      <c r="E41" s="710"/>
      <c r="F41" s="144"/>
    </row>
    <row r="42" spans="2:8" ht="15.75" x14ac:dyDescent="0.2">
      <c r="B42" s="79"/>
      <c r="C42" s="79"/>
      <c r="D42" s="79"/>
      <c r="E42" s="79"/>
      <c r="F42" s="144"/>
    </row>
    <row r="43" spans="2:8" ht="28.5" customHeight="1" x14ac:dyDescent="0.2">
      <c r="B43" s="711" t="s">
        <v>593</v>
      </c>
      <c r="C43" s="712"/>
      <c r="D43" s="712"/>
      <c r="E43" s="713"/>
      <c r="F43" s="144"/>
    </row>
    <row r="44" spans="2:8" ht="15.75" x14ac:dyDescent="0.2">
      <c r="B44" s="79"/>
      <c r="C44" s="79"/>
      <c r="D44" s="79"/>
      <c r="E44" s="79"/>
      <c r="F44" s="144"/>
    </row>
    <row r="45" spans="2:8" ht="51" x14ac:dyDescent="0.2">
      <c r="B45" s="80" t="s">
        <v>594</v>
      </c>
      <c r="C45" s="72" t="s">
        <v>101</v>
      </c>
      <c r="D45" s="73" t="s">
        <v>583</v>
      </c>
      <c r="E45" s="73" t="s">
        <v>103</v>
      </c>
      <c r="F45" s="75" t="s">
        <v>552</v>
      </c>
    </row>
    <row r="46" spans="2:8" x14ac:dyDescent="0.2">
      <c r="B46" s="383"/>
      <c r="C46" s="459"/>
      <c r="D46" s="459"/>
      <c r="E46" s="459"/>
      <c r="F46" s="459"/>
    </row>
    <row r="47" spans="2:8" x14ac:dyDescent="0.2">
      <c r="B47" s="383"/>
      <c r="C47" s="459"/>
      <c r="D47" s="459"/>
      <c r="E47" s="459"/>
      <c r="F47" s="459"/>
    </row>
    <row r="48" spans="2:8" x14ac:dyDescent="0.2">
      <c r="B48" s="383"/>
      <c r="C48" s="459"/>
      <c r="D48" s="459"/>
      <c r="E48" s="459"/>
      <c r="F48" s="459"/>
    </row>
    <row r="49" spans="1:6" x14ac:dyDescent="0.2">
      <c r="B49" s="383"/>
      <c r="C49" s="459"/>
      <c r="D49" s="459"/>
      <c r="E49" s="459"/>
      <c r="F49" s="459"/>
    </row>
    <row r="50" spans="1:6" x14ac:dyDescent="0.2">
      <c r="B50" s="383"/>
      <c r="C50" s="459"/>
      <c r="D50" s="459"/>
      <c r="E50" s="459"/>
      <c r="F50" s="459"/>
    </row>
    <row r="51" spans="1:6" x14ac:dyDescent="0.2">
      <c r="B51" s="383"/>
      <c r="C51" s="459"/>
      <c r="D51" s="459"/>
      <c r="E51" s="459"/>
      <c r="F51" s="459"/>
    </row>
    <row r="54" spans="1:6" x14ac:dyDescent="0.2">
      <c r="B54" s="411" t="s">
        <v>175</v>
      </c>
      <c r="C54" s="365"/>
      <c r="D54" s="365"/>
      <c r="E54" s="366"/>
    </row>
    <row r="55" spans="1:6" x14ac:dyDescent="0.2">
      <c r="B55" s="412" t="s">
        <v>512</v>
      </c>
      <c r="C55" s="444"/>
      <c r="D55" s="444"/>
      <c r="E55" s="445"/>
    </row>
    <row r="56" spans="1:6" x14ac:dyDescent="0.2">
      <c r="B56" s="413"/>
      <c r="C56" s="446"/>
      <c r="D56" s="446"/>
      <c r="E56" s="447"/>
    </row>
    <row r="58" spans="1:6" x14ac:dyDescent="0.2">
      <c r="B58" s="126" t="s">
        <v>786</v>
      </c>
    </row>
    <row r="59" spans="1:6" x14ac:dyDescent="0.2">
      <c r="A59" s="126">
        <v>1</v>
      </c>
      <c r="B59" s="126" t="s">
        <v>788</v>
      </c>
    </row>
    <row r="60" spans="1:6" x14ac:dyDescent="0.2">
      <c r="A60" s="126">
        <v>2</v>
      </c>
      <c r="B60" s="126" t="s">
        <v>787</v>
      </c>
    </row>
  </sheetData>
  <mergeCells count="12">
    <mergeCell ref="B2:C2"/>
    <mergeCell ref="N16:O16"/>
    <mergeCell ref="B33:C33"/>
    <mergeCell ref="B41:E41"/>
    <mergeCell ref="B43:E43"/>
    <mergeCell ref="B5:C5"/>
    <mergeCell ref="B6:C6"/>
    <mergeCell ref="B9:J9"/>
    <mergeCell ref="B10:I10"/>
    <mergeCell ref="G16:J16"/>
    <mergeCell ref="L16:M16"/>
    <mergeCell ref="B12:I12"/>
  </mergeCells>
  <phoneticPr fontId="36" type="noConversion"/>
  <pageMargins left="0.75" right="0.75" top="1" bottom="1" header="0.5" footer="0.5"/>
  <pageSetup paperSize="9" scale="56" orientation="landscape" r:id="rId1"/>
  <headerFooter alignWithMargins="0">
    <oddFooter>&amp;L&amp;D&amp;C&amp;A&amp;RPage &amp;P of &amp;N</oddFooter>
  </headerFooter>
  <rowBreaks count="1" manualBreakCount="1">
    <brk id="30"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Cover</vt:lpstr>
      <vt:lpstr>Contents</vt:lpstr>
      <vt:lpstr>1a. Income</vt:lpstr>
      <vt:lpstr>2. Demand and Revenue</vt:lpstr>
      <vt:lpstr>3a. Capex(T)</vt:lpstr>
      <vt:lpstr>3b. Capex(M)</vt:lpstr>
      <vt:lpstr>5. Capex Tax</vt:lpstr>
      <vt:lpstr>6a. Maintenance(T)</vt:lpstr>
      <vt:lpstr>6b. Maintenance(M)</vt:lpstr>
      <vt:lpstr>8a. Operating(T)</vt:lpstr>
      <vt:lpstr>8b. Operating(M)</vt:lpstr>
      <vt:lpstr>13. Avoided Cost Payments</vt:lpstr>
      <vt:lpstr>14.  Alt Control&amp;Others</vt:lpstr>
      <vt:lpstr>15. EBSS</vt:lpstr>
      <vt:lpstr>16. Juris Scheme</vt:lpstr>
      <vt:lpstr>17. DMIS-DMIA</vt:lpstr>
      <vt:lpstr>18. Self Insurance</vt:lpstr>
      <vt:lpstr>19.CHAP</vt:lpstr>
      <vt:lpstr>20. Related Party</vt:lpstr>
      <vt:lpstr>21. AMI</vt:lpstr>
      <vt:lpstr>22. Safety and Bushfire </vt:lpstr>
      <vt:lpstr>23. Shared asset</vt:lpstr>
      <vt:lpstr> 24. Unmetered supply</vt:lpstr>
      <vt:lpstr>25. Actual t-2 Distr Tariff </vt:lpstr>
      <vt:lpstr>26. Actual t-2 Trans Tariff</vt:lpstr>
      <vt:lpstr>27. TUoS cost audit (t-2)</vt:lpstr>
      <vt:lpstr>28. Actual t-2 Juris Revenue</vt:lpstr>
      <vt:lpstr>29. Juris cost audit template</vt:lpstr>
      <vt:lpstr>Amendments</vt:lpstr>
      <vt:lpstr>' 24. Unmetered supply'!Print_Area</vt:lpstr>
      <vt:lpstr>'13. Avoided Cost Payments'!Print_Area</vt:lpstr>
      <vt:lpstr>'14.  Alt Control&amp;Others'!Print_Area</vt:lpstr>
      <vt:lpstr>'15. EBSS'!Print_Area</vt:lpstr>
      <vt:lpstr>'16. Juris Scheme'!Print_Area</vt:lpstr>
      <vt:lpstr>'17. DMIS-DMIA'!Print_Area</vt:lpstr>
      <vt:lpstr>'18. Self Insurance'!Print_Area</vt:lpstr>
      <vt:lpstr>'19.CHAP'!Print_Area</vt:lpstr>
      <vt:lpstr>'1a. Income'!Print_Area</vt:lpstr>
      <vt:lpstr>'2. Demand and Revenue'!Print_Area</vt:lpstr>
      <vt:lpstr>'20. Related Party'!Print_Area</vt:lpstr>
      <vt:lpstr>'21. AMI'!Print_Area</vt:lpstr>
      <vt:lpstr>'22. Safety and Bushfire '!Print_Area</vt:lpstr>
      <vt:lpstr>'23. Shared asset'!Print_Area</vt:lpstr>
      <vt:lpstr>'25. Actual t-2 Distr Tariff '!Print_Area</vt:lpstr>
      <vt:lpstr>'26. Actual t-2 Trans Tariff'!Print_Area</vt:lpstr>
      <vt:lpstr>'27. TUoS cost audit (t-2)'!Print_Area</vt:lpstr>
      <vt:lpstr>'28. Actual t-2 Juris Revenue'!Print_Area</vt:lpstr>
      <vt:lpstr>'29. Juris cost audit template'!Print_Area</vt:lpstr>
      <vt:lpstr>'3a. Capex(T)'!Print_Area</vt:lpstr>
      <vt:lpstr>'3b. Capex(M)'!Print_Area</vt:lpstr>
      <vt:lpstr>'5. Capex Tax'!Print_Area</vt:lpstr>
      <vt:lpstr>'6a. Maintenance(T)'!Print_Area</vt:lpstr>
      <vt:lpstr>'6b. Maintenance(M)'!Print_Area</vt:lpstr>
      <vt:lpstr>'8a. Operating(T)'!Print_Area</vt:lpstr>
      <vt:lpstr>'8b. Operating(M)'!Print_Area</vt:lpstr>
      <vt:lpstr>Contents!Print_Area</vt:lpstr>
      <vt:lpstr>Cover!Print_Area</vt:lpstr>
      <vt:lpstr>'26. Actual t-2 Trans Tariff'!Print_Titles</vt:lpstr>
      <vt:lpstr>'28. Actual t-2 Juris Revenue'!Print_Titles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2013-12-13T02:44:11Z</cp:lastPrinted>
  <dcterms:created xsi:type="dcterms:W3CDTF">2011-05-25T23:37:43Z</dcterms:created>
  <dcterms:modified xsi:type="dcterms:W3CDTF">2015-06-25T07:04:46Z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H:\TRIMDATA\TRIM\TEMP\HPTRIM.3984\D13 99984  Jemena 2014-15 - RIN development - Final RIN - Annual - financial information.XLSX</vt:lpwstr>
  </property>
</Properties>
</file>