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ova\AppData\Roaming\iManage\Work\Recent\AER25010572 - 2026 Rate of Return Instrument Review\"/>
    </mc:Choice>
  </mc:AlternateContent>
  <xr:revisionPtr revIDLastSave="0" documentId="8_{CD688B95-AC94-4EA9-8285-288D18AEE95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TA + OTD transition" sheetId="17" r:id="rId1"/>
    <sheet name="QTC WTA" sheetId="11" r:id="rId2"/>
    <sheet name="Alt WTA" sheetId="16" r:id="rId3"/>
    <sheet name="RBA extrapolation" sheetId="18" r:id="rId4"/>
  </sheets>
  <definedNames>
    <definedName name="_xlnm.Print_Area" localSheetId="2">'Alt WTA'!$A$1:$P$61</definedName>
    <definedName name="_xlnm.Print_Area" localSheetId="1">'QTC WTA'!$A$1:$P$37</definedName>
    <definedName name="_xlnm.Print_Area" localSheetId="0">'STA + OTD transition'!$A$1:$G$91</definedName>
    <definedName name="ScenRang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65" i="18" l="1"/>
  <c r="AN13" i="18"/>
  <c r="AN14" i="18"/>
  <c r="AN15" i="18"/>
  <c r="AN16" i="18"/>
  <c r="AN17" i="18"/>
  <c r="AN18" i="18"/>
  <c r="AN19" i="18"/>
  <c r="AN20" i="18"/>
  <c r="AN21" i="18"/>
  <c r="AN22" i="18"/>
  <c r="AN23" i="18"/>
  <c r="AN24" i="18"/>
  <c r="AN25" i="18"/>
  <c r="AN26" i="18"/>
  <c r="AN27" i="18"/>
  <c r="AN28" i="18"/>
  <c r="AN29" i="18"/>
  <c r="AN30" i="18"/>
  <c r="AN31" i="18"/>
  <c r="AN32" i="18"/>
  <c r="AN33" i="18"/>
  <c r="AN34" i="18"/>
  <c r="AN35" i="18"/>
  <c r="AN36" i="18"/>
  <c r="AN37" i="18"/>
  <c r="AN38" i="18"/>
  <c r="AN39" i="18"/>
  <c r="AN40" i="18"/>
  <c r="AN41" i="18"/>
  <c r="AN42" i="18"/>
  <c r="AN43" i="18"/>
  <c r="AN44" i="18"/>
  <c r="AN45" i="18"/>
  <c r="AN46" i="18"/>
  <c r="AN47" i="18"/>
  <c r="AN48" i="18"/>
  <c r="AN49" i="18"/>
  <c r="AN50" i="18"/>
  <c r="AN51" i="18"/>
  <c r="AN52" i="18"/>
  <c r="AN53" i="18"/>
  <c r="AN54" i="18"/>
  <c r="AN55" i="18"/>
  <c r="AN56" i="18"/>
  <c r="AN57" i="18"/>
  <c r="AN58" i="18"/>
  <c r="AN59" i="18"/>
  <c r="AN60" i="18"/>
  <c r="AN61" i="18"/>
  <c r="AN62" i="18"/>
  <c r="AN63" i="18"/>
  <c r="AN64" i="18"/>
  <c r="AN65" i="18"/>
  <c r="AN66" i="18"/>
  <c r="AN67" i="18"/>
  <c r="AN68" i="18"/>
  <c r="AN69" i="18"/>
  <c r="AN70" i="18"/>
  <c r="AN71" i="18"/>
  <c r="AN72" i="18"/>
  <c r="AN73" i="18"/>
  <c r="AN74" i="18"/>
  <c r="AN75" i="18"/>
  <c r="AN76" i="18"/>
  <c r="AN77" i="18"/>
  <c r="AN78" i="18"/>
  <c r="AN79" i="18"/>
  <c r="AN80" i="18"/>
  <c r="AN81" i="18"/>
  <c r="AN82" i="18"/>
  <c r="AN83" i="18"/>
  <c r="AN84" i="18"/>
  <c r="AN85" i="18"/>
  <c r="AN86" i="18"/>
  <c r="AN87" i="18"/>
  <c r="AN88" i="18"/>
  <c r="AN89" i="18"/>
  <c r="AN90" i="18"/>
  <c r="AN91" i="18"/>
  <c r="AN92" i="18"/>
  <c r="AN93" i="18"/>
  <c r="AN94" i="18"/>
  <c r="AN95" i="18"/>
  <c r="AN96" i="18"/>
  <c r="AN97" i="18"/>
  <c r="AN98" i="18"/>
  <c r="AN99" i="18"/>
  <c r="AN100" i="18"/>
  <c r="AN101" i="18"/>
  <c r="AN102" i="18"/>
  <c r="AN103" i="18"/>
  <c r="AN104" i="18"/>
  <c r="AN105" i="18"/>
  <c r="AN106" i="18"/>
  <c r="AN107" i="18"/>
  <c r="AN108" i="18"/>
  <c r="AN109" i="18"/>
  <c r="AN110" i="18"/>
  <c r="AN111" i="18"/>
  <c r="AN112" i="18"/>
  <c r="AN113" i="18"/>
  <c r="AN114" i="18"/>
  <c r="AN115" i="18"/>
  <c r="AN116" i="18"/>
  <c r="AN117" i="18"/>
  <c r="AN118" i="18"/>
  <c r="AN119" i="18"/>
  <c r="AN120" i="18"/>
  <c r="AN121" i="18"/>
  <c r="AN122" i="18"/>
  <c r="AN123" i="18"/>
  <c r="AN124" i="18"/>
  <c r="AN125" i="18"/>
  <c r="AN126" i="18"/>
  <c r="AN127" i="18"/>
  <c r="AN128" i="18"/>
  <c r="AN129" i="18"/>
  <c r="AN130" i="18"/>
  <c r="AN131" i="18"/>
  <c r="AN132" i="18"/>
  <c r="AN133" i="18"/>
  <c r="AN134" i="18"/>
  <c r="AN135" i="18"/>
  <c r="AN136" i="18"/>
  <c r="AN137" i="18"/>
  <c r="AN138" i="18"/>
  <c r="AN139" i="18"/>
  <c r="AN140" i="18"/>
  <c r="AN141" i="18"/>
  <c r="AN142" i="18"/>
  <c r="AN143" i="18"/>
  <c r="AN144" i="18"/>
  <c r="AN145" i="18"/>
  <c r="AN146" i="18"/>
  <c r="AN147" i="18"/>
  <c r="AN148" i="18"/>
  <c r="AN149" i="18"/>
  <c r="AN150" i="18"/>
  <c r="AN151" i="18"/>
  <c r="AN152" i="18"/>
  <c r="AN153" i="18"/>
  <c r="AN154" i="18"/>
  <c r="AN155" i="18"/>
  <c r="AN156" i="18"/>
  <c r="AN157" i="18"/>
  <c r="AN158" i="18"/>
  <c r="AN159" i="18"/>
  <c r="AN160" i="18"/>
  <c r="AN161" i="18"/>
  <c r="AN162" i="18"/>
  <c r="AN163" i="18"/>
  <c r="AN164" i="18"/>
  <c r="AN165" i="18"/>
  <c r="AN166" i="18"/>
  <c r="AN167" i="18"/>
  <c r="AN168" i="18"/>
  <c r="AN169" i="18"/>
  <c r="AN170" i="18"/>
  <c r="AN171" i="18"/>
  <c r="AN172" i="18"/>
  <c r="AN173" i="18"/>
  <c r="AN174" i="18"/>
  <c r="AN175" i="18"/>
  <c r="AN176" i="18"/>
  <c r="AN177" i="18"/>
  <c r="AN178" i="18"/>
  <c r="AN179" i="18"/>
  <c r="AN180" i="18"/>
  <c r="AN181" i="18"/>
  <c r="AN182" i="18"/>
  <c r="AN183" i="18"/>
  <c r="AN184" i="18"/>
  <c r="AN185" i="18"/>
  <c r="AN186" i="18"/>
  <c r="AN187" i="18"/>
  <c r="AN188" i="18"/>
  <c r="AN189" i="18"/>
  <c r="AN190" i="18"/>
  <c r="AN191" i="18"/>
  <c r="AN192" i="18"/>
  <c r="AN193" i="18"/>
  <c r="AN194" i="18"/>
  <c r="AN195" i="18"/>
  <c r="AN196" i="18"/>
  <c r="AN197" i="18"/>
  <c r="AN198" i="18"/>
  <c r="AN199" i="18"/>
  <c r="AN200" i="18"/>
  <c r="AN201" i="18"/>
  <c r="AN202" i="18"/>
  <c r="AN203" i="18"/>
  <c r="AN204" i="18"/>
  <c r="AN205" i="18"/>
  <c r="AN206" i="18"/>
  <c r="AN207" i="18"/>
  <c r="AN208" i="18"/>
  <c r="AN209" i="18"/>
  <c r="AN210" i="18"/>
  <c r="AN211" i="18"/>
  <c r="AN212" i="18"/>
  <c r="AN213" i="18"/>
  <c r="AN214" i="18"/>
  <c r="AN215" i="18"/>
  <c r="AN216" i="18"/>
  <c r="AN217" i="18"/>
  <c r="AN218" i="18"/>
  <c r="AN219" i="18"/>
  <c r="AN220" i="18"/>
  <c r="AN221" i="18"/>
  <c r="AN222" i="18"/>
  <c r="AN223" i="18"/>
  <c r="AN224" i="18"/>
  <c r="AN225" i="18"/>
  <c r="AN226" i="18"/>
  <c r="AN227" i="18"/>
  <c r="AN228" i="18"/>
  <c r="AN229" i="18"/>
  <c r="AN230" i="18"/>
  <c r="AN231" i="18"/>
  <c r="AN232" i="18"/>
  <c r="AN233" i="18"/>
  <c r="AN234" i="18"/>
  <c r="AN235" i="18"/>
  <c r="AN236" i="18"/>
  <c r="AN237" i="18"/>
  <c r="AN238" i="18"/>
  <c r="AN239" i="18"/>
  <c r="AN240" i="18"/>
  <c r="AN241" i="18"/>
  <c r="AN242" i="18"/>
  <c r="AN243" i="18"/>
  <c r="AN244" i="18"/>
  <c r="AN245" i="18"/>
  <c r="AN246" i="18"/>
  <c r="AN247" i="18"/>
  <c r="AN248" i="18"/>
  <c r="AN249" i="18"/>
  <c r="AN250" i="18"/>
  <c r="AN251" i="18"/>
  <c r="AN252" i="18"/>
  <c r="AN253" i="18"/>
  <c r="AN254" i="18"/>
  <c r="AN255" i="18"/>
  <c r="AN256" i="18"/>
  <c r="AN257" i="18"/>
  <c r="AN258" i="18"/>
  <c r="AN259" i="18"/>
  <c r="AN260" i="18"/>
  <c r="AN261" i="18"/>
  <c r="AN12" i="18"/>
  <c r="AD13" i="18"/>
  <c r="AD265" i="18" s="1"/>
  <c r="AE13" i="18"/>
  <c r="AF13" i="18"/>
  <c r="AG13" i="18"/>
  <c r="AI13" i="18"/>
  <c r="AJ13" i="18"/>
  <c r="AK13" i="18"/>
  <c r="AL13" i="18"/>
  <c r="AD14" i="18"/>
  <c r="AE14" i="18"/>
  <c r="AF14" i="18"/>
  <c r="AG14" i="18"/>
  <c r="AI14" i="18"/>
  <c r="AI265" i="18" s="1"/>
  <c r="AJ14" i="18"/>
  <c r="AK14" i="18"/>
  <c r="AL14" i="18"/>
  <c r="AD15" i="18"/>
  <c r="AE15" i="18"/>
  <c r="AF15" i="18"/>
  <c r="AG15" i="18"/>
  <c r="AI15" i="18"/>
  <c r="AJ15" i="18"/>
  <c r="AK15" i="18"/>
  <c r="AL15" i="18"/>
  <c r="AD16" i="18"/>
  <c r="AE16" i="18"/>
  <c r="AF16" i="18"/>
  <c r="AG16" i="18"/>
  <c r="AI16" i="18"/>
  <c r="AJ16" i="18"/>
  <c r="AK16" i="18"/>
  <c r="AL16" i="18"/>
  <c r="AD17" i="18"/>
  <c r="AE17" i="18"/>
  <c r="AF17" i="18"/>
  <c r="AG17" i="18"/>
  <c r="AI17" i="18"/>
  <c r="AJ17" i="18"/>
  <c r="AK17" i="18"/>
  <c r="AL17" i="18"/>
  <c r="AD18" i="18"/>
  <c r="AE18" i="18"/>
  <c r="AF18" i="18"/>
  <c r="AG18" i="18"/>
  <c r="AI18" i="18"/>
  <c r="AJ18" i="18"/>
  <c r="AK18" i="18"/>
  <c r="AL18" i="18"/>
  <c r="AD19" i="18"/>
  <c r="AE19" i="18"/>
  <c r="AF19" i="18"/>
  <c r="AG19" i="18"/>
  <c r="AI19" i="18"/>
  <c r="AJ19" i="18"/>
  <c r="AK19" i="18"/>
  <c r="AL19" i="18"/>
  <c r="AD20" i="18"/>
  <c r="AE20" i="18"/>
  <c r="AF20" i="18"/>
  <c r="AG20" i="18"/>
  <c r="AI20" i="18"/>
  <c r="AJ20" i="18"/>
  <c r="AK20" i="18"/>
  <c r="AL20" i="18"/>
  <c r="AD21" i="18"/>
  <c r="AE21" i="18"/>
  <c r="AF21" i="18"/>
  <c r="AG21" i="18"/>
  <c r="AI21" i="18"/>
  <c r="AJ21" i="18"/>
  <c r="AK21" i="18"/>
  <c r="AL21" i="18"/>
  <c r="AD22" i="18"/>
  <c r="AE22" i="18"/>
  <c r="AF22" i="18"/>
  <c r="AG22" i="18"/>
  <c r="AI22" i="18"/>
  <c r="AJ22" i="18"/>
  <c r="AK22" i="18"/>
  <c r="AL22" i="18"/>
  <c r="AD23" i="18"/>
  <c r="AE23" i="18"/>
  <c r="AF23" i="18"/>
  <c r="AG23" i="18"/>
  <c r="AI23" i="18"/>
  <c r="AJ23" i="18"/>
  <c r="AK23" i="18"/>
  <c r="AL23" i="18"/>
  <c r="AD24" i="18"/>
  <c r="AE24" i="18"/>
  <c r="AF24" i="18"/>
  <c r="AG24" i="18"/>
  <c r="AI24" i="18"/>
  <c r="AJ24" i="18"/>
  <c r="AK24" i="18"/>
  <c r="AL24" i="18"/>
  <c r="AD25" i="18"/>
  <c r="AE25" i="18"/>
  <c r="AF25" i="18"/>
  <c r="AG25" i="18"/>
  <c r="AI25" i="18"/>
  <c r="AJ25" i="18"/>
  <c r="AK25" i="18"/>
  <c r="AL25" i="18"/>
  <c r="AD26" i="18"/>
  <c r="AE26" i="18"/>
  <c r="AF26" i="18"/>
  <c r="AG26" i="18"/>
  <c r="AI26" i="18"/>
  <c r="AJ26" i="18"/>
  <c r="AK26" i="18"/>
  <c r="AL26" i="18"/>
  <c r="AD27" i="18"/>
  <c r="AE27" i="18"/>
  <c r="AF27" i="18"/>
  <c r="AG27" i="18"/>
  <c r="AI27" i="18"/>
  <c r="AJ27" i="18"/>
  <c r="AK27" i="18"/>
  <c r="AL27" i="18"/>
  <c r="AD28" i="18"/>
  <c r="AE28" i="18"/>
  <c r="AF28" i="18"/>
  <c r="AG28" i="18"/>
  <c r="AI28" i="18"/>
  <c r="AJ28" i="18"/>
  <c r="AK28" i="18"/>
  <c r="AL28" i="18"/>
  <c r="AD29" i="18"/>
  <c r="AE29" i="18"/>
  <c r="AF29" i="18"/>
  <c r="AG29" i="18"/>
  <c r="AI29" i="18"/>
  <c r="AJ29" i="18"/>
  <c r="AK29" i="18"/>
  <c r="AL29" i="18"/>
  <c r="AD30" i="18"/>
  <c r="AE30" i="18"/>
  <c r="AF30" i="18"/>
  <c r="AG30" i="18"/>
  <c r="AI30" i="18"/>
  <c r="AJ30" i="18"/>
  <c r="AK30" i="18"/>
  <c r="AL30" i="18"/>
  <c r="AD31" i="18"/>
  <c r="AE31" i="18"/>
  <c r="AF31" i="18"/>
  <c r="AG31" i="18"/>
  <c r="AI31" i="18"/>
  <c r="AJ31" i="18"/>
  <c r="AK31" i="18"/>
  <c r="AL31" i="18"/>
  <c r="AD32" i="18"/>
  <c r="AE32" i="18"/>
  <c r="AF32" i="18"/>
  <c r="AG32" i="18"/>
  <c r="AI32" i="18"/>
  <c r="AJ32" i="18"/>
  <c r="AK32" i="18"/>
  <c r="AL32" i="18"/>
  <c r="AD33" i="18"/>
  <c r="AE33" i="18"/>
  <c r="AF33" i="18"/>
  <c r="AG33" i="18"/>
  <c r="AI33" i="18"/>
  <c r="AJ33" i="18"/>
  <c r="AK33" i="18"/>
  <c r="AL33" i="18"/>
  <c r="AD34" i="18"/>
  <c r="AE34" i="18"/>
  <c r="AF34" i="18"/>
  <c r="AG34" i="18"/>
  <c r="AI34" i="18"/>
  <c r="AJ34" i="18"/>
  <c r="AK34" i="18"/>
  <c r="AL34" i="18"/>
  <c r="AD35" i="18"/>
  <c r="AE35" i="18"/>
  <c r="AF35" i="18"/>
  <c r="AG35" i="18"/>
  <c r="AI35" i="18"/>
  <c r="AJ35" i="18"/>
  <c r="AK35" i="18"/>
  <c r="AL35" i="18"/>
  <c r="AD36" i="18"/>
  <c r="AE36" i="18"/>
  <c r="AF36" i="18"/>
  <c r="AG36" i="18"/>
  <c r="AI36" i="18"/>
  <c r="AJ36" i="18"/>
  <c r="AK36" i="18"/>
  <c r="AL36" i="18"/>
  <c r="AD37" i="18"/>
  <c r="AE37" i="18"/>
  <c r="AF37" i="18"/>
  <c r="AG37" i="18"/>
  <c r="AI37" i="18"/>
  <c r="AJ37" i="18"/>
  <c r="AK37" i="18"/>
  <c r="AL37" i="18"/>
  <c r="AD38" i="18"/>
  <c r="AE38" i="18"/>
  <c r="AF38" i="18"/>
  <c r="AG38" i="18"/>
  <c r="AI38" i="18"/>
  <c r="AJ38" i="18"/>
  <c r="AK38" i="18"/>
  <c r="AL38" i="18"/>
  <c r="AD39" i="18"/>
  <c r="AE39" i="18"/>
  <c r="AF39" i="18"/>
  <c r="AG39" i="18"/>
  <c r="AI39" i="18"/>
  <c r="AJ39" i="18"/>
  <c r="AK39" i="18"/>
  <c r="AL39" i="18"/>
  <c r="AD40" i="18"/>
  <c r="AE40" i="18"/>
  <c r="AF40" i="18"/>
  <c r="AG40" i="18"/>
  <c r="AI40" i="18"/>
  <c r="AJ40" i="18"/>
  <c r="AK40" i="18"/>
  <c r="AL40" i="18"/>
  <c r="AD41" i="18"/>
  <c r="AE41" i="18"/>
  <c r="AF41" i="18"/>
  <c r="AG41" i="18"/>
  <c r="AI41" i="18"/>
  <c r="AJ41" i="18"/>
  <c r="AK41" i="18"/>
  <c r="AL41" i="18"/>
  <c r="AD42" i="18"/>
  <c r="AE42" i="18"/>
  <c r="AF42" i="18"/>
  <c r="AG42" i="18"/>
  <c r="AI42" i="18"/>
  <c r="AJ42" i="18"/>
  <c r="AK42" i="18"/>
  <c r="AL42" i="18"/>
  <c r="AD43" i="18"/>
  <c r="AE43" i="18"/>
  <c r="AF43" i="18"/>
  <c r="AG43" i="18"/>
  <c r="AI43" i="18"/>
  <c r="AJ43" i="18"/>
  <c r="AK43" i="18"/>
  <c r="AL43" i="18"/>
  <c r="AD44" i="18"/>
  <c r="AE44" i="18"/>
  <c r="AF44" i="18"/>
  <c r="AG44" i="18"/>
  <c r="AI44" i="18"/>
  <c r="AJ44" i="18"/>
  <c r="AK44" i="18"/>
  <c r="AL44" i="18"/>
  <c r="AD45" i="18"/>
  <c r="AE45" i="18"/>
  <c r="AF45" i="18"/>
  <c r="AG45" i="18"/>
  <c r="AI45" i="18"/>
  <c r="AJ45" i="18"/>
  <c r="AK45" i="18"/>
  <c r="AL45" i="18"/>
  <c r="AD46" i="18"/>
  <c r="AE46" i="18"/>
  <c r="AF46" i="18"/>
  <c r="AG46" i="18"/>
  <c r="AI46" i="18"/>
  <c r="AJ46" i="18"/>
  <c r="AK46" i="18"/>
  <c r="AL46" i="18"/>
  <c r="AD47" i="18"/>
  <c r="AE47" i="18"/>
  <c r="AF47" i="18"/>
  <c r="AG47" i="18"/>
  <c r="AI47" i="18"/>
  <c r="AJ47" i="18"/>
  <c r="AK47" i="18"/>
  <c r="AL47" i="18"/>
  <c r="AD48" i="18"/>
  <c r="AE48" i="18"/>
  <c r="AF48" i="18"/>
  <c r="AG48" i="18"/>
  <c r="AI48" i="18"/>
  <c r="AJ48" i="18"/>
  <c r="AK48" i="18"/>
  <c r="AL48" i="18"/>
  <c r="AD49" i="18"/>
  <c r="AE49" i="18"/>
  <c r="AF49" i="18"/>
  <c r="AG49" i="18"/>
  <c r="AI49" i="18"/>
  <c r="AJ49" i="18"/>
  <c r="AK49" i="18"/>
  <c r="AL49" i="18"/>
  <c r="AD50" i="18"/>
  <c r="AE50" i="18"/>
  <c r="AF50" i="18"/>
  <c r="AG50" i="18"/>
  <c r="AI50" i="18"/>
  <c r="AJ50" i="18"/>
  <c r="AK50" i="18"/>
  <c r="AL50" i="18"/>
  <c r="AD51" i="18"/>
  <c r="AE51" i="18"/>
  <c r="AF51" i="18"/>
  <c r="AG51" i="18"/>
  <c r="AI51" i="18"/>
  <c r="AJ51" i="18"/>
  <c r="AK51" i="18"/>
  <c r="AL51" i="18"/>
  <c r="AD52" i="18"/>
  <c r="AE52" i="18"/>
  <c r="AF52" i="18"/>
  <c r="AG52" i="18"/>
  <c r="AI52" i="18"/>
  <c r="AJ52" i="18"/>
  <c r="AK52" i="18"/>
  <c r="AL52" i="18"/>
  <c r="AD53" i="18"/>
  <c r="AE53" i="18"/>
  <c r="AF53" i="18"/>
  <c r="AG53" i="18"/>
  <c r="AI53" i="18"/>
  <c r="AJ53" i="18"/>
  <c r="AK53" i="18"/>
  <c r="AL53" i="18"/>
  <c r="AD54" i="18"/>
  <c r="AE54" i="18"/>
  <c r="AF54" i="18"/>
  <c r="AG54" i="18"/>
  <c r="AI54" i="18"/>
  <c r="AJ54" i="18"/>
  <c r="AK54" i="18"/>
  <c r="AL54" i="18"/>
  <c r="AD55" i="18"/>
  <c r="AE55" i="18"/>
  <c r="AF55" i="18"/>
  <c r="AG55" i="18"/>
  <c r="AI55" i="18"/>
  <c r="AJ55" i="18"/>
  <c r="AK55" i="18"/>
  <c r="AL55" i="18"/>
  <c r="AD56" i="18"/>
  <c r="AE56" i="18"/>
  <c r="AF56" i="18"/>
  <c r="AG56" i="18"/>
  <c r="AI56" i="18"/>
  <c r="AJ56" i="18"/>
  <c r="AK56" i="18"/>
  <c r="AL56" i="18"/>
  <c r="AD57" i="18"/>
  <c r="AE57" i="18"/>
  <c r="AF57" i="18"/>
  <c r="AG57" i="18"/>
  <c r="AI57" i="18"/>
  <c r="AJ57" i="18"/>
  <c r="AK57" i="18"/>
  <c r="AL57" i="18"/>
  <c r="AD58" i="18"/>
  <c r="AE58" i="18"/>
  <c r="AF58" i="18"/>
  <c r="AG58" i="18"/>
  <c r="AI58" i="18"/>
  <c r="AJ58" i="18"/>
  <c r="AK58" i="18"/>
  <c r="AL58" i="18"/>
  <c r="AD59" i="18"/>
  <c r="AE59" i="18"/>
  <c r="AF59" i="18"/>
  <c r="AG59" i="18"/>
  <c r="AI59" i="18"/>
  <c r="AJ59" i="18"/>
  <c r="AK59" i="18"/>
  <c r="AL59" i="18"/>
  <c r="AD60" i="18"/>
  <c r="AE60" i="18"/>
  <c r="AF60" i="18"/>
  <c r="AG60" i="18"/>
  <c r="AI60" i="18"/>
  <c r="AJ60" i="18"/>
  <c r="AK60" i="18"/>
  <c r="AL60" i="18"/>
  <c r="AD61" i="18"/>
  <c r="AE61" i="18"/>
  <c r="AF61" i="18"/>
  <c r="AG61" i="18"/>
  <c r="AI61" i="18"/>
  <c r="AJ61" i="18"/>
  <c r="AK61" i="18"/>
  <c r="AL61" i="18"/>
  <c r="AD62" i="18"/>
  <c r="AE62" i="18"/>
  <c r="AF62" i="18"/>
  <c r="AG62" i="18"/>
  <c r="AI62" i="18"/>
  <c r="AJ62" i="18"/>
  <c r="AK62" i="18"/>
  <c r="AL62" i="18"/>
  <c r="AD63" i="18"/>
  <c r="AE63" i="18"/>
  <c r="AF63" i="18"/>
  <c r="AG63" i="18"/>
  <c r="AI63" i="18"/>
  <c r="AJ63" i="18"/>
  <c r="AK63" i="18"/>
  <c r="AL63" i="18"/>
  <c r="AD64" i="18"/>
  <c r="AE64" i="18"/>
  <c r="AF64" i="18"/>
  <c r="AG64" i="18"/>
  <c r="AI64" i="18"/>
  <c r="AJ64" i="18"/>
  <c r="AK64" i="18"/>
  <c r="AL64" i="18"/>
  <c r="AD65" i="18"/>
  <c r="AE65" i="18"/>
  <c r="AF65" i="18"/>
  <c r="AG65" i="18"/>
  <c r="AI65" i="18"/>
  <c r="AJ65" i="18"/>
  <c r="AK65" i="18"/>
  <c r="AL65" i="18"/>
  <c r="AD66" i="18"/>
  <c r="AE66" i="18"/>
  <c r="AF66" i="18"/>
  <c r="AG66" i="18"/>
  <c r="AI66" i="18"/>
  <c r="AJ66" i="18"/>
  <c r="AK66" i="18"/>
  <c r="AL66" i="18"/>
  <c r="AD67" i="18"/>
  <c r="AE67" i="18"/>
  <c r="AF67" i="18"/>
  <c r="AG67" i="18"/>
  <c r="AI67" i="18"/>
  <c r="AJ67" i="18"/>
  <c r="AK67" i="18"/>
  <c r="AL67" i="18"/>
  <c r="AD68" i="18"/>
  <c r="AE68" i="18"/>
  <c r="AF68" i="18"/>
  <c r="AG68" i="18"/>
  <c r="AI68" i="18"/>
  <c r="AJ68" i="18"/>
  <c r="AK68" i="18"/>
  <c r="AL68" i="18"/>
  <c r="AD69" i="18"/>
  <c r="AE69" i="18"/>
  <c r="AF69" i="18"/>
  <c r="AG69" i="18"/>
  <c r="AI69" i="18"/>
  <c r="AJ69" i="18"/>
  <c r="AK69" i="18"/>
  <c r="AL69" i="18"/>
  <c r="AD70" i="18"/>
  <c r="AE70" i="18"/>
  <c r="AF70" i="18"/>
  <c r="AG70" i="18"/>
  <c r="AI70" i="18"/>
  <c r="AJ70" i="18"/>
  <c r="AK70" i="18"/>
  <c r="AL70" i="18"/>
  <c r="AD71" i="18"/>
  <c r="AE71" i="18"/>
  <c r="AF71" i="18"/>
  <c r="AG71" i="18"/>
  <c r="AI71" i="18"/>
  <c r="AJ71" i="18"/>
  <c r="AK71" i="18"/>
  <c r="AL71" i="18"/>
  <c r="AD72" i="18"/>
  <c r="AE72" i="18"/>
  <c r="AF72" i="18"/>
  <c r="AG72" i="18"/>
  <c r="AI72" i="18"/>
  <c r="AJ72" i="18"/>
  <c r="AK72" i="18"/>
  <c r="AL72" i="18"/>
  <c r="AD73" i="18"/>
  <c r="AE73" i="18"/>
  <c r="AF73" i="18"/>
  <c r="AG73" i="18"/>
  <c r="AI73" i="18"/>
  <c r="AJ73" i="18"/>
  <c r="AK73" i="18"/>
  <c r="AL73" i="18"/>
  <c r="AD74" i="18"/>
  <c r="AE74" i="18"/>
  <c r="AF74" i="18"/>
  <c r="AG74" i="18"/>
  <c r="AI74" i="18"/>
  <c r="AJ74" i="18"/>
  <c r="AK74" i="18"/>
  <c r="AL74" i="18"/>
  <c r="AD75" i="18"/>
  <c r="AE75" i="18"/>
  <c r="AF75" i="18"/>
  <c r="AG75" i="18"/>
  <c r="AI75" i="18"/>
  <c r="AJ75" i="18"/>
  <c r="AK75" i="18"/>
  <c r="AL75" i="18"/>
  <c r="AD76" i="18"/>
  <c r="AE76" i="18"/>
  <c r="AF76" i="18"/>
  <c r="AG76" i="18"/>
  <c r="AI76" i="18"/>
  <c r="AJ76" i="18"/>
  <c r="AK76" i="18"/>
  <c r="AL76" i="18"/>
  <c r="AD77" i="18"/>
  <c r="AE77" i="18"/>
  <c r="AF77" i="18"/>
  <c r="AG77" i="18"/>
  <c r="AI77" i="18"/>
  <c r="AJ77" i="18"/>
  <c r="AK77" i="18"/>
  <c r="AL77" i="18"/>
  <c r="AD78" i="18"/>
  <c r="AE78" i="18"/>
  <c r="AF78" i="18"/>
  <c r="AG78" i="18"/>
  <c r="AI78" i="18"/>
  <c r="AJ78" i="18"/>
  <c r="AK78" i="18"/>
  <c r="AL78" i="18"/>
  <c r="AD79" i="18"/>
  <c r="AE79" i="18"/>
  <c r="AF79" i="18"/>
  <c r="AG79" i="18"/>
  <c r="AI79" i="18"/>
  <c r="AJ79" i="18"/>
  <c r="AK79" i="18"/>
  <c r="AL79" i="18"/>
  <c r="AD80" i="18"/>
  <c r="AE80" i="18"/>
  <c r="AF80" i="18"/>
  <c r="AG80" i="18"/>
  <c r="AI80" i="18"/>
  <c r="AJ80" i="18"/>
  <c r="AK80" i="18"/>
  <c r="AL80" i="18"/>
  <c r="AD81" i="18"/>
  <c r="AE81" i="18"/>
  <c r="AF81" i="18"/>
  <c r="AG81" i="18"/>
  <c r="AI81" i="18"/>
  <c r="AJ81" i="18"/>
  <c r="AK81" i="18"/>
  <c r="AL81" i="18"/>
  <c r="AD82" i="18"/>
  <c r="AE82" i="18"/>
  <c r="AF82" i="18"/>
  <c r="AG82" i="18"/>
  <c r="AI82" i="18"/>
  <c r="AJ82" i="18"/>
  <c r="AK82" i="18"/>
  <c r="AL82" i="18"/>
  <c r="AD83" i="18"/>
  <c r="AE83" i="18"/>
  <c r="AF83" i="18"/>
  <c r="AG83" i="18"/>
  <c r="AI83" i="18"/>
  <c r="AJ83" i="18"/>
  <c r="AK83" i="18"/>
  <c r="AL83" i="18"/>
  <c r="AD84" i="18"/>
  <c r="AE84" i="18"/>
  <c r="AF84" i="18"/>
  <c r="AG84" i="18"/>
  <c r="AI84" i="18"/>
  <c r="AJ84" i="18"/>
  <c r="AK84" i="18"/>
  <c r="AL84" i="18"/>
  <c r="AD85" i="18"/>
  <c r="AE85" i="18"/>
  <c r="AF85" i="18"/>
  <c r="AG85" i="18"/>
  <c r="AI85" i="18"/>
  <c r="AJ85" i="18"/>
  <c r="AK85" i="18"/>
  <c r="AL85" i="18"/>
  <c r="AD86" i="18"/>
  <c r="AE86" i="18"/>
  <c r="AF86" i="18"/>
  <c r="AG86" i="18"/>
  <c r="AI86" i="18"/>
  <c r="AJ86" i="18"/>
  <c r="AK86" i="18"/>
  <c r="AL86" i="18"/>
  <c r="AD87" i="18"/>
  <c r="AE87" i="18"/>
  <c r="AF87" i="18"/>
  <c r="AG87" i="18"/>
  <c r="AI87" i="18"/>
  <c r="AJ87" i="18"/>
  <c r="AK87" i="18"/>
  <c r="AL87" i="18"/>
  <c r="AD88" i="18"/>
  <c r="AE88" i="18"/>
  <c r="AF88" i="18"/>
  <c r="AG88" i="18"/>
  <c r="AI88" i="18"/>
  <c r="AJ88" i="18"/>
  <c r="AK88" i="18"/>
  <c r="AL88" i="18"/>
  <c r="AD89" i="18"/>
  <c r="AE89" i="18"/>
  <c r="AF89" i="18"/>
  <c r="AG89" i="18"/>
  <c r="AI89" i="18"/>
  <c r="AJ89" i="18"/>
  <c r="AK89" i="18"/>
  <c r="AL89" i="18"/>
  <c r="AD90" i="18"/>
  <c r="AE90" i="18"/>
  <c r="AF90" i="18"/>
  <c r="AG90" i="18"/>
  <c r="AI90" i="18"/>
  <c r="AJ90" i="18"/>
  <c r="AK90" i="18"/>
  <c r="AL90" i="18"/>
  <c r="AD91" i="18"/>
  <c r="AE91" i="18"/>
  <c r="AF91" i="18"/>
  <c r="AG91" i="18"/>
  <c r="AI91" i="18"/>
  <c r="AJ91" i="18"/>
  <c r="AK91" i="18"/>
  <c r="AL91" i="18"/>
  <c r="AD92" i="18"/>
  <c r="AE92" i="18"/>
  <c r="AF92" i="18"/>
  <c r="AG92" i="18"/>
  <c r="AI92" i="18"/>
  <c r="AJ92" i="18"/>
  <c r="AK92" i="18"/>
  <c r="AL92" i="18"/>
  <c r="AD93" i="18"/>
  <c r="AE93" i="18"/>
  <c r="AF93" i="18"/>
  <c r="AG93" i="18"/>
  <c r="AI93" i="18"/>
  <c r="AJ93" i="18"/>
  <c r="AK93" i="18"/>
  <c r="AL93" i="18"/>
  <c r="AD94" i="18"/>
  <c r="AE94" i="18"/>
  <c r="AF94" i="18"/>
  <c r="AG94" i="18"/>
  <c r="AI94" i="18"/>
  <c r="AJ94" i="18"/>
  <c r="AK94" i="18"/>
  <c r="AL94" i="18"/>
  <c r="AD95" i="18"/>
  <c r="AE95" i="18"/>
  <c r="AF95" i="18"/>
  <c r="AG95" i="18"/>
  <c r="AI95" i="18"/>
  <c r="AJ95" i="18"/>
  <c r="AK95" i="18"/>
  <c r="AL95" i="18"/>
  <c r="AD96" i="18"/>
  <c r="AE96" i="18"/>
  <c r="AF96" i="18"/>
  <c r="AG96" i="18"/>
  <c r="AI96" i="18"/>
  <c r="AJ96" i="18"/>
  <c r="AK96" i="18"/>
  <c r="AL96" i="18"/>
  <c r="AD97" i="18"/>
  <c r="AE97" i="18"/>
  <c r="AF97" i="18"/>
  <c r="AG97" i="18"/>
  <c r="AI97" i="18"/>
  <c r="AJ97" i="18"/>
  <c r="AK97" i="18"/>
  <c r="AL97" i="18"/>
  <c r="AD98" i="18"/>
  <c r="AE98" i="18"/>
  <c r="AF98" i="18"/>
  <c r="AG98" i="18"/>
  <c r="AI98" i="18"/>
  <c r="AJ98" i="18"/>
  <c r="AK98" i="18"/>
  <c r="AL98" i="18"/>
  <c r="AD99" i="18"/>
  <c r="AE99" i="18"/>
  <c r="AF99" i="18"/>
  <c r="AG99" i="18"/>
  <c r="AI99" i="18"/>
  <c r="AJ99" i="18"/>
  <c r="AK99" i="18"/>
  <c r="AL99" i="18"/>
  <c r="AD100" i="18"/>
  <c r="AE100" i="18"/>
  <c r="AF100" i="18"/>
  <c r="AG100" i="18"/>
  <c r="AI100" i="18"/>
  <c r="AJ100" i="18"/>
  <c r="AK100" i="18"/>
  <c r="AL100" i="18"/>
  <c r="AD101" i="18"/>
  <c r="AE101" i="18"/>
  <c r="AF101" i="18"/>
  <c r="AG101" i="18"/>
  <c r="AI101" i="18"/>
  <c r="AJ101" i="18"/>
  <c r="AK101" i="18"/>
  <c r="AL101" i="18"/>
  <c r="AD102" i="18"/>
  <c r="AE102" i="18"/>
  <c r="AF102" i="18"/>
  <c r="AG102" i="18"/>
  <c r="AI102" i="18"/>
  <c r="AJ102" i="18"/>
  <c r="AK102" i="18"/>
  <c r="AL102" i="18"/>
  <c r="AD103" i="18"/>
  <c r="AE103" i="18"/>
  <c r="AF103" i="18"/>
  <c r="AG103" i="18"/>
  <c r="AI103" i="18"/>
  <c r="AJ103" i="18"/>
  <c r="AK103" i="18"/>
  <c r="AL103" i="18"/>
  <c r="AD104" i="18"/>
  <c r="AE104" i="18"/>
  <c r="AF104" i="18"/>
  <c r="AG104" i="18"/>
  <c r="AI104" i="18"/>
  <c r="AJ104" i="18"/>
  <c r="AK104" i="18"/>
  <c r="AL104" i="18"/>
  <c r="AD105" i="18"/>
  <c r="AE105" i="18"/>
  <c r="AF105" i="18"/>
  <c r="AG105" i="18"/>
  <c r="AI105" i="18"/>
  <c r="AJ105" i="18"/>
  <c r="AK105" i="18"/>
  <c r="AL105" i="18"/>
  <c r="AD106" i="18"/>
  <c r="AE106" i="18"/>
  <c r="AF106" i="18"/>
  <c r="AG106" i="18"/>
  <c r="AI106" i="18"/>
  <c r="AJ106" i="18"/>
  <c r="AK106" i="18"/>
  <c r="AL106" i="18"/>
  <c r="AD107" i="18"/>
  <c r="AE107" i="18"/>
  <c r="AF107" i="18"/>
  <c r="AG107" i="18"/>
  <c r="AI107" i="18"/>
  <c r="AJ107" i="18"/>
  <c r="AK107" i="18"/>
  <c r="AL107" i="18"/>
  <c r="AD108" i="18"/>
  <c r="AE108" i="18"/>
  <c r="AF108" i="18"/>
  <c r="AG108" i="18"/>
  <c r="AI108" i="18"/>
  <c r="AJ108" i="18"/>
  <c r="AK108" i="18"/>
  <c r="AL108" i="18"/>
  <c r="AD109" i="18"/>
  <c r="AE109" i="18"/>
  <c r="AF109" i="18"/>
  <c r="AG109" i="18"/>
  <c r="AI109" i="18"/>
  <c r="AJ109" i="18"/>
  <c r="AK109" i="18"/>
  <c r="AL109" i="18"/>
  <c r="AD110" i="18"/>
  <c r="AE110" i="18"/>
  <c r="AF110" i="18"/>
  <c r="AG110" i="18"/>
  <c r="AI110" i="18"/>
  <c r="AJ110" i="18"/>
  <c r="AK110" i="18"/>
  <c r="AL110" i="18"/>
  <c r="AD111" i="18"/>
  <c r="AE111" i="18"/>
  <c r="AF111" i="18"/>
  <c r="AG111" i="18"/>
  <c r="AI111" i="18"/>
  <c r="AJ111" i="18"/>
  <c r="AK111" i="18"/>
  <c r="AL111" i="18"/>
  <c r="AD112" i="18"/>
  <c r="AE112" i="18"/>
  <c r="AF112" i="18"/>
  <c r="AG112" i="18"/>
  <c r="AI112" i="18"/>
  <c r="AJ112" i="18"/>
  <c r="AK112" i="18"/>
  <c r="AL112" i="18"/>
  <c r="AD113" i="18"/>
  <c r="AE113" i="18"/>
  <c r="AF113" i="18"/>
  <c r="AG113" i="18"/>
  <c r="AI113" i="18"/>
  <c r="AJ113" i="18"/>
  <c r="AK113" i="18"/>
  <c r="AL113" i="18"/>
  <c r="AD114" i="18"/>
  <c r="AE114" i="18"/>
  <c r="AF114" i="18"/>
  <c r="AG114" i="18"/>
  <c r="AI114" i="18"/>
  <c r="AJ114" i="18"/>
  <c r="AK114" i="18"/>
  <c r="AL114" i="18"/>
  <c r="AD115" i="18"/>
  <c r="AE115" i="18"/>
  <c r="AF115" i="18"/>
  <c r="AG115" i="18"/>
  <c r="AI115" i="18"/>
  <c r="AJ115" i="18"/>
  <c r="AK115" i="18"/>
  <c r="AL115" i="18"/>
  <c r="AD116" i="18"/>
  <c r="AE116" i="18"/>
  <c r="AF116" i="18"/>
  <c r="AG116" i="18"/>
  <c r="AI116" i="18"/>
  <c r="AJ116" i="18"/>
  <c r="AK116" i="18"/>
  <c r="AL116" i="18"/>
  <c r="AD117" i="18"/>
  <c r="AE117" i="18"/>
  <c r="AF117" i="18"/>
  <c r="AG117" i="18"/>
  <c r="AI117" i="18"/>
  <c r="AJ117" i="18"/>
  <c r="AK117" i="18"/>
  <c r="AL117" i="18"/>
  <c r="AD118" i="18"/>
  <c r="AE118" i="18"/>
  <c r="AF118" i="18"/>
  <c r="AG118" i="18"/>
  <c r="AI118" i="18"/>
  <c r="AJ118" i="18"/>
  <c r="AK118" i="18"/>
  <c r="AL118" i="18"/>
  <c r="AD119" i="18"/>
  <c r="AE119" i="18"/>
  <c r="AF119" i="18"/>
  <c r="AG119" i="18"/>
  <c r="AI119" i="18"/>
  <c r="AJ119" i="18"/>
  <c r="AK119" i="18"/>
  <c r="AL119" i="18"/>
  <c r="AD120" i="18"/>
  <c r="AE120" i="18"/>
  <c r="AF120" i="18"/>
  <c r="AG120" i="18"/>
  <c r="AI120" i="18"/>
  <c r="AJ120" i="18"/>
  <c r="AK120" i="18"/>
  <c r="AL120" i="18"/>
  <c r="AD121" i="18"/>
  <c r="AE121" i="18"/>
  <c r="AF121" i="18"/>
  <c r="AG121" i="18"/>
  <c r="AI121" i="18"/>
  <c r="AJ121" i="18"/>
  <c r="AK121" i="18"/>
  <c r="AL121" i="18"/>
  <c r="AD122" i="18"/>
  <c r="AE122" i="18"/>
  <c r="AF122" i="18"/>
  <c r="AG122" i="18"/>
  <c r="AI122" i="18"/>
  <c r="AJ122" i="18"/>
  <c r="AK122" i="18"/>
  <c r="AL122" i="18"/>
  <c r="AD123" i="18"/>
  <c r="AE123" i="18"/>
  <c r="AF123" i="18"/>
  <c r="AG123" i="18"/>
  <c r="AI123" i="18"/>
  <c r="AJ123" i="18"/>
  <c r="AK123" i="18"/>
  <c r="AL123" i="18"/>
  <c r="AD124" i="18"/>
  <c r="AE124" i="18"/>
  <c r="AF124" i="18"/>
  <c r="AG124" i="18"/>
  <c r="AI124" i="18"/>
  <c r="AJ124" i="18"/>
  <c r="AK124" i="18"/>
  <c r="AL124" i="18"/>
  <c r="AD125" i="18"/>
  <c r="AE125" i="18"/>
  <c r="AF125" i="18"/>
  <c r="AG125" i="18"/>
  <c r="AI125" i="18"/>
  <c r="AJ125" i="18"/>
  <c r="AK125" i="18"/>
  <c r="AL125" i="18"/>
  <c r="AD126" i="18"/>
  <c r="AE126" i="18"/>
  <c r="AF126" i="18"/>
  <c r="AG126" i="18"/>
  <c r="AI126" i="18"/>
  <c r="AJ126" i="18"/>
  <c r="AK126" i="18"/>
  <c r="AL126" i="18"/>
  <c r="AD127" i="18"/>
  <c r="AE127" i="18"/>
  <c r="AF127" i="18"/>
  <c r="AG127" i="18"/>
  <c r="AI127" i="18"/>
  <c r="AJ127" i="18"/>
  <c r="AK127" i="18"/>
  <c r="AL127" i="18"/>
  <c r="AD128" i="18"/>
  <c r="AE128" i="18"/>
  <c r="AF128" i="18"/>
  <c r="AG128" i="18"/>
  <c r="AI128" i="18"/>
  <c r="AJ128" i="18"/>
  <c r="AK128" i="18"/>
  <c r="AL128" i="18"/>
  <c r="AD129" i="18"/>
  <c r="AE129" i="18"/>
  <c r="AF129" i="18"/>
  <c r="AG129" i="18"/>
  <c r="AI129" i="18"/>
  <c r="AJ129" i="18"/>
  <c r="AK129" i="18"/>
  <c r="AL129" i="18"/>
  <c r="AD130" i="18"/>
  <c r="AE130" i="18"/>
  <c r="AF130" i="18"/>
  <c r="AG130" i="18"/>
  <c r="AI130" i="18"/>
  <c r="AJ130" i="18"/>
  <c r="AK130" i="18"/>
  <c r="AL130" i="18"/>
  <c r="AD131" i="18"/>
  <c r="AE131" i="18"/>
  <c r="AF131" i="18"/>
  <c r="AG131" i="18"/>
  <c r="AI131" i="18"/>
  <c r="AJ131" i="18"/>
  <c r="AK131" i="18"/>
  <c r="AL131" i="18"/>
  <c r="AD132" i="18"/>
  <c r="AE132" i="18"/>
  <c r="AF132" i="18"/>
  <c r="AG132" i="18"/>
  <c r="AI132" i="18"/>
  <c r="AJ132" i="18"/>
  <c r="AK132" i="18"/>
  <c r="AL132" i="18"/>
  <c r="AD133" i="18"/>
  <c r="AE133" i="18"/>
  <c r="AF133" i="18"/>
  <c r="AG133" i="18"/>
  <c r="AI133" i="18"/>
  <c r="AJ133" i="18"/>
  <c r="AK133" i="18"/>
  <c r="AL133" i="18"/>
  <c r="AD134" i="18"/>
  <c r="AE134" i="18"/>
  <c r="AF134" i="18"/>
  <c r="AG134" i="18"/>
  <c r="AI134" i="18"/>
  <c r="AJ134" i="18"/>
  <c r="AK134" i="18"/>
  <c r="AL134" i="18"/>
  <c r="AD135" i="18"/>
  <c r="AE135" i="18"/>
  <c r="AF135" i="18"/>
  <c r="AG135" i="18"/>
  <c r="AI135" i="18"/>
  <c r="AJ135" i="18"/>
  <c r="AK135" i="18"/>
  <c r="AL135" i="18"/>
  <c r="AD136" i="18"/>
  <c r="AE136" i="18"/>
  <c r="AF136" i="18"/>
  <c r="AG136" i="18"/>
  <c r="AI136" i="18"/>
  <c r="AJ136" i="18"/>
  <c r="AK136" i="18"/>
  <c r="AL136" i="18"/>
  <c r="AD137" i="18"/>
  <c r="AE137" i="18"/>
  <c r="AF137" i="18"/>
  <c r="AG137" i="18"/>
  <c r="AI137" i="18"/>
  <c r="AJ137" i="18"/>
  <c r="AK137" i="18"/>
  <c r="AL137" i="18"/>
  <c r="AD138" i="18"/>
  <c r="AE138" i="18"/>
  <c r="AF138" i="18"/>
  <c r="AG138" i="18"/>
  <c r="AI138" i="18"/>
  <c r="AJ138" i="18"/>
  <c r="AK138" i="18"/>
  <c r="AL138" i="18"/>
  <c r="AD139" i="18"/>
  <c r="AE139" i="18"/>
  <c r="AF139" i="18"/>
  <c r="AG139" i="18"/>
  <c r="AI139" i="18"/>
  <c r="AJ139" i="18"/>
  <c r="AK139" i="18"/>
  <c r="AL139" i="18"/>
  <c r="AD140" i="18"/>
  <c r="AE140" i="18"/>
  <c r="AF140" i="18"/>
  <c r="AG140" i="18"/>
  <c r="AI140" i="18"/>
  <c r="AJ140" i="18"/>
  <c r="AK140" i="18"/>
  <c r="AL140" i="18"/>
  <c r="AD141" i="18"/>
  <c r="AE141" i="18"/>
  <c r="AF141" i="18"/>
  <c r="AG141" i="18"/>
  <c r="AI141" i="18"/>
  <c r="AJ141" i="18"/>
  <c r="AK141" i="18"/>
  <c r="AL141" i="18"/>
  <c r="AD142" i="18"/>
  <c r="AE142" i="18"/>
  <c r="AF142" i="18"/>
  <c r="AG142" i="18"/>
  <c r="AI142" i="18"/>
  <c r="AJ142" i="18"/>
  <c r="AK142" i="18"/>
  <c r="AL142" i="18"/>
  <c r="AD143" i="18"/>
  <c r="AE143" i="18"/>
  <c r="AF143" i="18"/>
  <c r="AG143" i="18"/>
  <c r="AI143" i="18"/>
  <c r="AJ143" i="18"/>
  <c r="AK143" i="18"/>
  <c r="AL143" i="18"/>
  <c r="AD144" i="18"/>
  <c r="AE144" i="18"/>
  <c r="AF144" i="18"/>
  <c r="AG144" i="18"/>
  <c r="AI144" i="18"/>
  <c r="AJ144" i="18"/>
  <c r="AK144" i="18"/>
  <c r="AL144" i="18"/>
  <c r="AD145" i="18"/>
  <c r="AE145" i="18"/>
  <c r="AF145" i="18"/>
  <c r="AG145" i="18"/>
  <c r="AI145" i="18"/>
  <c r="AJ145" i="18"/>
  <c r="AK145" i="18"/>
  <c r="AL145" i="18"/>
  <c r="AD146" i="18"/>
  <c r="AE146" i="18"/>
  <c r="AF146" i="18"/>
  <c r="AG146" i="18"/>
  <c r="AI146" i="18"/>
  <c r="AJ146" i="18"/>
  <c r="AK146" i="18"/>
  <c r="AL146" i="18"/>
  <c r="AD147" i="18"/>
  <c r="AE147" i="18"/>
  <c r="AF147" i="18"/>
  <c r="AG147" i="18"/>
  <c r="AI147" i="18"/>
  <c r="AJ147" i="18"/>
  <c r="AK147" i="18"/>
  <c r="AL147" i="18"/>
  <c r="AD148" i="18"/>
  <c r="AE148" i="18"/>
  <c r="AF148" i="18"/>
  <c r="AG148" i="18"/>
  <c r="AI148" i="18"/>
  <c r="AJ148" i="18"/>
  <c r="AK148" i="18"/>
  <c r="AL148" i="18"/>
  <c r="AD149" i="18"/>
  <c r="AE149" i="18"/>
  <c r="AF149" i="18"/>
  <c r="AG149" i="18"/>
  <c r="AI149" i="18"/>
  <c r="AJ149" i="18"/>
  <c r="AK149" i="18"/>
  <c r="AL149" i="18"/>
  <c r="AD150" i="18"/>
  <c r="AE150" i="18"/>
  <c r="AF150" i="18"/>
  <c r="AG150" i="18"/>
  <c r="AI150" i="18"/>
  <c r="AJ150" i="18"/>
  <c r="AK150" i="18"/>
  <c r="AL150" i="18"/>
  <c r="AD151" i="18"/>
  <c r="AE151" i="18"/>
  <c r="AF151" i="18"/>
  <c r="AG151" i="18"/>
  <c r="AI151" i="18"/>
  <c r="AJ151" i="18"/>
  <c r="AK151" i="18"/>
  <c r="AL151" i="18"/>
  <c r="AD152" i="18"/>
  <c r="AE152" i="18"/>
  <c r="AF152" i="18"/>
  <c r="AG152" i="18"/>
  <c r="AI152" i="18"/>
  <c r="AJ152" i="18"/>
  <c r="AK152" i="18"/>
  <c r="AL152" i="18"/>
  <c r="AD153" i="18"/>
  <c r="AE153" i="18"/>
  <c r="AF153" i="18"/>
  <c r="AG153" i="18"/>
  <c r="AI153" i="18"/>
  <c r="AJ153" i="18"/>
  <c r="AK153" i="18"/>
  <c r="AL153" i="18"/>
  <c r="AD154" i="18"/>
  <c r="AE154" i="18"/>
  <c r="AF154" i="18"/>
  <c r="AG154" i="18"/>
  <c r="AI154" i="18"/>
  <c r="AJ154" i="18"/>
  <c r="AK154" i="18"/>
  <c r="AL154" i="18"/>
  <c r="AD155" i="18"/>
  <c r="AE155" i="18"/>
  <c r="AF155" i="18"/>
  <c r="AG155" i="18"/>
  <c r="AI155" i="18"/>
  <c r="AJ155" i="18"/>
  <c r="AK155" i="18"/>
  <c r="AL155" i="18"/>
  <c r="AD156" i="18"/>
  <c r="AE156" i="18"/>
  <c r="AF156" i="18"/>
  <c r="AG156" i="18"/>
  <c r="AI156" i="18"/>
  <c r="AJ156" i="18"/>
  <c r="AK156" i="18"/>
  <c r="AL156" i="18"/>
  <c r="AD157" i="18"/>
  <c r="AE157" i="18"/>
  <c r="AF157" i="18"/>
  <c r="AG157" i="18"/>
  <c r="AI157" i="18"/>
  <c r="AJ157" i="18"/>
  <c r="AK157" i="18"/>
  <c r="AL157" i="18"/>
  <c r="AD158" i="18"/>
  <c r="AE158" i="18"/>
  <c r="AF158" i="18"/>
  <c r="AG158" i="18"/>
  <c r="AI158" i="18"/>
  <c r="AJ158" i="18"/>
  <c r="AK158" i="18"/>
  <c r="AL158" i="18"/>
  <c r="AD159" i="18"/>
  <c r="AE159" i="18"/>
  <c r="AF159" i="18"/>
  <c r="AG159" i="18"/>
  <c r="AI159" i="18"/>
  <c r="AJ159" i="18"/>
  <c r="AK159" i="18"/>
  <c r="AL159" i="18"/>
  <c r="AD160" i="18"/>
  <c r="AE160" i="18"/>
  <c r="AF160" i="18"/>
  <c r="AG160" i="18"/>
  <c r="AI160" i="18"/>
  <c r="AJ160" i="18"/>
  <c r="AK160" i="18"/>
  <c r="AL160" i="18"/>
  <c r="AD161" i="18"/>
  <c r="AE161" i="18"/>
  <c r="AF161" i="18"/>
  <c r="AG161" i="18"/>
  <c r="AI161" i="18"/>
  <c r="AJ161" i="18"/>
  <c r="AK161" i="18"/>
  <c r="AL161" i="18"/>
  <c r="AD162" i="18"/>
  <c r="AE162" i="18"/>
  <c r="AF162" i="18"/>
  <c r="AG162" i="18"/>
  <c r="AI162" i="18"/>
  <c r="AJ162" i="18"/>
  <c r="AK162" i="18"/>
  <c r="AL162" i="18"/>
  <c r="AD163" i="18"/>
  <c r="AE163" i="18"/>
  <c r="AF163" i="18"/>
  <c r="AG163" i="18"/>
  <c r="AI163" i="18"/>
  <c r="AJ163" i="18"/>
  <c r="AK163" i="18"/>
  <c r="AL163" i="18"/>
  <c r="AD164" i="18"/>
  <c r="AE164" i="18"/>
  <c r="AF164" i="18"/>
  <c r="AG164" i="18"/>
  <c r="AI164" i="18"/>
  <c r="AJ164" i="18"/>
  <c r="AK164" i="18"/>
  <c r="AL164" i="18"/>
  <c r="AD165" i="18"/>
  <c r="AE165" i="18"/>
  <c r="AF165" i="18"/>
  <c r="AG165" i="18"/>
  <c r="AI165" i="18"/>
  <c r="AJ165" i="18"/>
  <c r="AK165" i="18"/>
  <c r="AL165" i="18"/>
  <c r="AD166" i="18"/>
  <c r="AE166" i="18"/>
  <c r="AF166" i="18"/>
  <c r="AG166" i="18"/>
  <c r="AI166" i="18"/>
  <c r="AJ166" i="18"/>
  <c r="AK166" i="18"/>
  <c r="AL166" i="18"/>
  <c r="AD167" i="18"/>
  <c r="AE167" i="18"/>
  <c r="AF167" i="18"/>
  <c r="AG167" i="18"/>
  <c r="AI167" i="18"/>
  <c r="AJ167" i="18"/>
  <c r="AK167" i="18"/>
  <c r="AL167" i="18"/>
  <c r="AD168" i="18"/>
  <c r="AE168" i="18"/>
  <c r="AF168" i="18"/>
  <c r="AG168" i="18"/>
  <c r="AI168" i="18"/>
  <c r="AJ168" i="18"/>
  <c r="AK168" i="18"/>
  <c r="AL168" i="18"/>
  <c r="AD169" i="18"/>
  <c r="AE169" i="18"/>
  <c r="AF169" i="18"/>
  <c r="AG169" i="18"/>
  <c r="AI169" i="18"/>
  <c r="AJ169" i="18"/>
  <c r="AK169" i="18"/>
  <c r="AL169" i="18"/>
  <c r="AD170" i="18"/>
  <c r="AE170" i="18"/>
  <c r="AF170" i="18"/>
  <c r="AG170" i="18"/>
  <c r="AI170" i="18"/>
  <c r="AJ170" i="18"/>
  <c r="AK170" i="18"/>
  <c r="AL170" i="18"/>
  <c r="AD171" i="18"/>
  <c r="AE171" i="18"/>
  <c r="AF171" i="18"/>
  <c r="AG171" i="18"/>
  <c r="AI171" i="18"/>
  <c r="AJ171" i="18"/>
  <c r="AK171" i="18"/>
  <c r="AL171" i="18"/>
  <c r="AD172" i="18"/>
  <c r="AE172" i="18"/>
  <c r="AF172" i="18"/>
  <c r="AG172" i="18"/>
  <c r="AI172" i="18"/>
  <c r="AJ172" i="18"/>
  <c r="AK172" i="18"/>
  <c r="AL172" i="18"/>
  <c r="AD173" i="18"/>
  <c r="AE173" i="18"/>
  <c r="AF173" i="18"/>
  <c r="AG173" i="18"/>
  <c r="AI173" i="18"/>
  <c r="AJ173" i="18"/>
  <c r="AK173" i="18"/>
  <c r="AL173" i="18"/>
  <c r="AD174" i="18"/>
  <c r="AE174" i="18"/>
  <c r="AF174" i="18"/>
  <c r="AG174" i="18"/>
  <c r="AI174" i="18"/>
  <c r="AJ174" i="18"/>
  <c r="AK174" i="18"/>
  <c r="AL174" i="18"/>
  <c r="AD175" i="18"/>
  <c r="AE175" i="18"/>
  <c r="AF175" i="18"/>
  <c r="AG175" i="18"/>
  <c r="AI175" i="18"/>
  <c r="AJ175" i="18"/>
  <c r="AK175" i="18"/>
  <c r="AL175" i="18"/>
  <c r="AD176" i="18"/>
  <c r="AE176" i="18"/>
  <c r="AF176" i="18"/>
  <c r="AG176" i="18"/>
  <c r="AI176" i="18"/>
  <c r="AJ176" i="18"/>
  <c r="AK176" i="18"/>
  <c r="AL176" i="18"/>
  <c r="AD177" i="18"/>
  <c r="AE177" i="18"/>
  <c r="AF177" i="18"/>
  <c r="AG177" i="18"/>
  <c r="AI177" i="18"/>
  <c r="AJ177" i="18"/>
  <c r="AK177" i="18"/>
  <c r="AL177" i="18"/>
  <c r="AD178" i="18"/>
  <c r="AE178" i="18"/>
  <c r="AF178" i="18"/>
  <c r="AG178" i="18"/>
  <c r="AI178" i="18"/>
  <c r="AJ178" i="18"/>
  <c r="AK178" i="18"/>
  <c r="AL178" i="18"/>
  <c r="AD179" i="18"/>
  <c r="AE179" i="18"/>
  <c r="AF179" i="18"/>
  <c r="AG179" i="18"/>
  <c r="AI179" i="18"/>
  <c r="AJ179" i="18"/>
  <c r="AK179" i="18"/>
  <c r="AL179" i="18"/>
  <c r="AD180" i="18"/>
  <c r="AE180" i="18"/>
  <c r="AF180" i="18"/>
  <c r="AG180" i="18"/>
  <c r="AI180" i="18"/>
  <c r="AJ180" i="18"/>
  <c r="AK180" i="18"/>
  <c r="AL180" i="18"/>
  <c r="AD181" i="18"/>
  <c r="AE181" i="18"/>
  <c r="AF181" i="18"/>
  <c r="AG181" i="18"/>
  <c r="AI181" i="18"/>
  <c r="AJ181" i="18"/>
  <c r="AK181" i="18"/>
  <c r="AL181" i="18"/>
  <c r="AD182" i="18"/>
  <c r="AE182" i="18"/>
  <c r="AF182" i="18"/>
  <c r="AG182" i="18"/>
  <c r="AI182" i="18"/>
  <c r="AJ182" i="18"/>
  <c r="AK182" i="18"/>
  <c r="AL182" i="18"/>
  <c r="AD183" i="18"/>
  <c r="AE183" i="18"/>
  <c r="AF183" i="18"/>
  <c r="AG183" i="18"/>
  <c r="AI183" i="18"/>
  <c r="AJ183" i="18"/>
  <c r="AK183" i="18"/>
  <c r="AL183" i="18"/>
  <c r="AD184" i="18"/>
  <c r="AE184" i="18"/>
  <c r="AF184" i="18"/>
  <c r="AG184" i="18"/>
  <c r="AI184" i="18"/>
  <c r="AJ184" i="18"/>
  <c r="AK184" i="18"/>
  <c r="AL184" i="18"/>
  <c r="AD185" i="18"/>
  <c r="AE185" i="18"/>
  <c r="AF185" i="18"/>
  <c r="AG185" i="18"/>
  <c r="AI185" i="18"/>
  <c r="AJ185" i="18"/>
  <c r="AK185" i="18"/>
  <c r="AL185" i="18"/>
  <c r="AD186" i="18"/>
  <c r="AE186" i="18"/>
  <c r="AF186" i="18"/>
  <c r="AG186" i="18"/>
  <c r="AI186" i="18"/>
  <c r="AJ186" i="18"/>
  <c r="AK186" i="18"/>
  <c r="AL186" i="18"/>
  <c r="AD187" i="18"/>
  <c r="AE187" i="18"/>
  <c r="AF187" i="18"/>
  <c r="AG187" i="18"/>
  <c r="AI187" i="18"/>
  <c r="AJ187" i="18"/>
  <c r="AK187" i="18"/>
  <c r="AL187" i="18"/>
  <c r="AD188" i="18"/>
  <c r="AE188" i="18"/>
  <c r="AF188" i="18"/>
  <c r="AG188" i="18"/>
  <c r="AI188" i="18"/>
  <c r="AJ188" i="18"/>
  <c r="AK188" i="18"/>
  <c r="AL188" i="18"/>
  <c r="AD189" i="18"/>
  <c r="AE189" i="18"/>
  <c r="AF189" i="18"/>
  <c r="AG189" i="18"/>
  <c r="AI189" i="18"/>
  <c r="AJ189" i="18"/>
  <c r="AK189" i="18"/>
  <c r="AL189" i="18"/>
  <c r="AD190" i="18"/>
  <c r="AE190" i="18"/>
  <c r="AF190" i="18"/>
  <c r="AG190" i="18"/>
  <c r="AI190" i="18"/>
  <c r="AJ190" i="18"/>
  <c r="AK190" i="18"/>
  <c r="AL190" i="18"/>
  <c r="AD191" i="18"/>
  <c r="AE191" i="18"/>
  <c r="AF191" i="18"/>
  <c r="AG191" i="18"/>
  <c r="AI191" i="18"/>
  <c r="AJ191" i="18"/>
  <c r="AK191" i="18"/>
  <c r="AL191" i="18"/>
  <c r="AD192" i="18"/>
  <c r="AE192" i="18"/>
  <c r="AF192" i="18"/>
  <c r="AG192" i="18"/>
  <c r="AI192" i="18"/>
  <c r="AJ192" i="18"/>
  <c r="AK192" i="18"/>
  <c r="AL192" i="18"/>
  <c r="AD193" i="18"/>
  <c r="AE193" i="18"/>
  <c r="AF193" i="18"/>
  <c r="AG193" i="18"/>
  <c r="AI193" i="18"/>
  <c r="AJ193" i="18"/>
  <c r="AK193" i="18"/>
  <c r="AL193" i="18"/>
  <c r="AD194" i="18"/>
  <c r="AE194" i="18"/>
  <c r="AF194" i="18"/>
  <c r="AG194" i="18"/>
  <c r="AI194" i="18"/>
  <c r="AJ194" i="18"/>
  <c r="AK194" i="18"/>
  <c r="AL194" i="18"/>
  <c r="AD195" i="18"/>
  <c r="AE195" i="18"/>
  <c r="AF195" i="18"/>
  <c r="AG195" i="18"/>
  <c r="AI195" i="18"/>
  <c r="AJ195" i="18"/>
  <c r="AK195" i="18"/>
  <c r="AL195" i="18"/>
  <c r="AD196" i="18"/>
  <c r="AE196" i="18"/>
  <c r="AF196" i="18"/>
  <c r="AG196" i="18"/>
  <c r="AI196" i="18"/>
  <c r="AJ196" i="18"/>
  <c r="AK196" i="18"/>
  <c r="AL196" i="18"/>
  <c r="AD197" i="18"/>
  <c r="AE197" i="18"/>
  <c r="AF197" i="18"/>
  <c r="AG197" i="18"/>
  <c r="AI197" i="18"/>
  <c r="AJ197" i="18"/>
  <c r="AK197" i="18"/>
  <c r="AL197" i="18"/>
  <c r="AD198" i="18"/>
  <c r="AE198" i="18"/>
  <c r="AF198" i="18"/>
  <c r="AG198" i="18"/>
  <c r="AI198" i="18"/>
  <c r="AJ198" i="18"/>
  <c r="AK198" i="18"/>
  <c r="AL198" i="18"/>
  <c r="AD199" i="18"/>
  <c r="AE199" i="18"/>
  <c r="AF199" i="18"/>
  <c r="AG199" i="18"/>
  <c r="AI199" i="18"/>
  <c r="AJ199" i="18"/>
  <c r="AK199" i="18"/>
  <c r="AL199" i="18"/>
  <c r="AD200" i="18"/>
  <c r="AE200" i="18"/>
  <c r="AF200" i="18"/>
  <c r="AG200" i="18"/>
  <c r="AI200" i="18"/>
  <c r="AJ200" i="18"/>
  <c r="AK200" i="18"/>
  <c r="AL200" i="18"/>
  <c r="AD201" i="18"/>
  <c r="AE201" i="18"/>
  <c r="AF201" i="18"/>
  <c r="AG201" i="18"/>
  <c r="AI201" i="18"/>
  <c r="AJ201" i="18"/>
  <c r="AK201" i="18"/>
  <c r="AL201" i="18"/>
  <c r="AD202" i="18"/>
  <c r="AE202" i="18"/>
  <c r="AF202" i="18"/>
  <c r="AG202" i="18"/>
  <c r="AI202" i="18"/>
  <c r="AJ202" i="18"/>
  <c r="AK202" i="18"/>
  <c r="AL202" i="18"/>
  <c r="AD203" i="18"/>
  <c r="AE203" i="18"/>
  <c r="AF203" i="18"/>
  <c r="AG203" i="18"/>
  <c r="AI203" i="18"/>
  <c r="AJ203" i="18"/>
  <c r="AK203" i="18"/>
  <c r="AL203" i="18"/>
  <c r="AD204" i="18"/>
  <c r="AE204" i="18"/>
  <c r="AF204" i="18"/>
  <c r="AG204" i="18"/>
  <c r="AI204" i="18"/>
  <c r="AJ204" i="18"/>
  <c r="AK204" i="18"/>
  <c r="AL204" i="18"/>
  <c r="AD205" i="18"/>
  <c r="AE205" i="18"/>
  <c r="AF205" i="18"/>
  <c r="AG205" i="18"/>
  <c r="AI205" i="18"/>
  <c r="AJ205" i="18"/>
  <c r="AK205" i="18"/>
  <c r="AL205" i="18"/>
  <c r="AD206" i="18"/>
  <c r="AE206" i="18"/>
  <c r="AF206" i="18"/>
  <c r="AG206" i="18"/>
  <c r="AI206" i="18"/>
  <c r="AJ206" i="18"/>
  <c r="AK206" i="18"/>
  <c r="AL206" i="18"/>
  <c r="AD207" i="18"/>
  <c r="AE207" i="18"/>
  <c r="AF207" i="18"/>
  <c r="AG207" i="18"/>
  <c r="AI207" i="18"/>
  <c r="AJ207" i="18"/>
  <c r="AK207" i="18"/>
  <c r="AL207" i="18"/>
  <c r="AD208" i="18"/>
  <c r="AE208" i="18"/>
  <c r="AF208" i="18"/>
  <c r="AG208" i="18"/>
  <c r="AI208" i="18"/>
  <c r="AJ208" i="18"/>
  <c r="AK208" i="18"/>
  <c r="AL208" i="18"/>
  <c r="AD209" i="18"/>
  <c r="AE209" i="18"/>
  <c r="AF209" i="18"/>
  <c r="AG209" i="18"/>
  <c r="AI209" i="18"/>
  <c r="AJ209" i="18"/>
  <c r="AK209" i="18"/>
  <c r="AL209" i="18"/>
  <c r="AD210" i="18"/>
  <c r="AE210" i="18"/>
  <c r="AF210" i="18"/>
  <c r="AG210" i="18"/>
  <c r="AI210" i="18"/>
  <c r="AJ210" i="18"/>
  <c r="AK210" i="18"/>
  <c r="AL210" i="18"/>
  <c r="AD211" i="18"/>
  <c r="AE211" i="18"/>
  <c r="AF211" i="18"/>
  <c r="AG211" i="18"/>
  <c r="AI211" i="18"/>
  <c r="AJ211" i="18"/>
  <c r="AK211" i="18"/>
  <c r="AL211" i="18"/>
  <c r="AD212" i="18"/>
  <c r="AE212" i="18"/>
  <c r="AF212" i="18"/>
  <c r="AG212" i="18"/>
  <c r="AI212" i="18"/>
  <c r="AJ212" i="18"/>
  <c r="AK212" i="18"/>
  <c r="AL212" i="18"/>
  <c r="AD213" i="18"/>
  <c r="AE213" i="18"/>
  <c r="AF213" i="18"/>
  <c r="AG213" i="18"/>
  <c r="AI213" i="18"/>
  <c r="AJ213" i="18"/>
  <c r="AK213" i="18"/>
  <c r="AL213" i="18"/>
  <c r="AD214" i="18"/>
  <c r="AE214" i="18"/>
  <c r="AF214" i="18"/>
  <c r="AG214" i="18"/>
  <c r="AI214" i="18"/>
  <c r="AJ214" i="18"/>
  <c r="AK214" i="18"/>
  <c r="AL214" i="18"/>
  <c r="AD215" i="18"/>
  <c r="AE215" i="18"/>
  <c r="AF215" i="18"/>
  <c r="AG215" i="18"/>
  <c r="AI215" i="18"/>
  <c r="AJ215" i="18"/>
  <c r="AK215" i="18"/>
  <c r="AL215" i="18"/>
  <c r="AD216" i="18"/>
  <c r="AE216" i="18"/>
  <c r="AF216" i="18"/>
  <c r="AG216" i="18"/>
  <c r="AI216" i="18"/>
  <c r="AJ216" i="18"/>
  <c r="AK216" i="18"/>
  <c r="AL216" i="18"/>
  <c r="AD217" i="18"/>
  <c r="AE217" i="18"/>
  <c r="AF217" i="18"/>
  <c r="AG217" i="18"/>
  <c r="AI217" i="18"/>
  <c r="AJ217" i="18"/>
  <c r="AK217" i="18"/>
  <c r="AL217" i="18"/>
  <c r="AD218" i="18"/>
  <c r="AE218" i="18"/>
  <c r="AF218" i="18"/>
  <c r="AG218" i="18"/>
  <c r="AI218" i="18"/>
  <c r="AJ218" i="18"/>
  <c r="AK218" i="18"/>
  <c r="AL218" i="18"/>
  <c r="AD219" i="18"/>
  <c r="AE219" i="18"/>
  <c r="AF219" i="18"/>
  <c r="AG219" i="18"/>
  <c r="AI219" i="18"/>
  <c r="AJ219" i="18"/>
  <c r="AK219" i="18"/>
  <c r="AL219" i="18"/>
  <c r="AD220" i="18"/>
  <c r="AE220" i="18"/>
  <c r="AF220" i="18"/>
  <c r="AG220" i="18"/>
  <c r="AI220" i="18"/>
  <c r="AJ220" i="18"/>
  <c r="AK220" i="18"/>
  <c r="AL220" i="18"/>
  <c r="AD221" i="18"/>
  <c r="AE221" i="18"/>
  <c r="AF221" i="18"/>
  <c r="AG221" i="18"/>
  <c r="AI221" i="18"/>
  <c r="AJ221" i="18"/>
  <c r="AK221" i="18"/>
  <c r="AL221" i="18"/>
  <c r="AD222" i="18"/>
  <c r="AE222" i="18"/>
  <c r="AF222" i="18"/>
  <c r="AG222" i="18"/>
  <c r="AI222" i="18"/>
  <c r="AJ222" i="18"/>
  <c r="AK222" i="18"/>
  <c r="AL222" i="18"/>
  <c r="AD223" i="18"/>
  <c r="AE223" i="18"/>
  <c r="AF223" i="18"/>
  <c r="AG223" i="18"/>
  <c r="AI223" i="18"/>
  <c r="AJ223" i="18"/>
  <c r="AK223" i="18"/>
  <c r="AL223" i="18"/>
  <c r="AD224" i="18"/>
  <c r="AE224" i="18"/>
  <c r="AF224" i="18"/>
  <c r="AG224" i="18"/>
  <c r="AI224" i="18"/>
  <c r="AJ224" i="18"/>
  <c r="AK224" i="18"/>
  <c r="AL224" i="18"/>
  <c r="AD225" i="18"/>
  <c r="AE225" i="18"/>
  <c r="AF225" i="18"/>
  <c r="AG225" i="18"/>
  <c r="AI225" i="18"/>
  <c r="AJ225" i="18"/>
  <c r="AK225" i="18"/>
  <c r="AL225" i="18"/>
  <c r="AD226" i="18"/>
  <c r="AE226" i="18"/>
  <c r="AF226" i="18"/>
  <c r="AG226" i="18"/>
  <c r="AI226" i="18"/>
  <c r="AJ226" i="18"/>
  <c r="AK226" i="18"/>
  <c r="AL226" i="18"/>
  <c r="AD227" i="18"/>
  <c r="AE227" i="18"/>
  <c r="AF227" i="18"/>
  <c r="AG227" i="18"/>
  <c r="AI227" i="18"/>
  <c r="AJ227" i="18"/>
  <c r="AK227" i="18"/>
  <c r="AL227" i="18"/>
  <c r="AD228" i="18"/>
  <c r="AE228" i="18"/>
  <c r="AF228" i="18"/>
  <c r="AG228" i="18"/>
  <c r="AI228" i="18"/>
  <c r="AJ228" i="18"/>
  <c r="AK228" i="18"/>
  <c r="AL228" i="18"/>
  <c r="AD229" i="18"/>
  <c r="AE229" i="18"/>
  <c r="AF229" i="18"/>
  <c r="AG229" i="18"/>
  <c r="AI229" i="18"/>
  <c r="AJ229" i="18"/>
  <c r="AK229" i="18"/>
  <c r="AL229" i="18"/>
  <c r="AD230" i="18"/>
  <c r="AE230" i="18"/>
  <c r="AF230" i="18"/>
  <c r="AG230" i="18"/>
  <c r="AI230" i="18"/>
  <c r="AJ230" i="18"/>
  <c r="AK230" i="18"/>
  <c r="AL230" i="18"/>
  <c r="AD231" i="18"/>
  <c r="AE231" i="18"/>
  <c r="AF231" i="18"/>
  <c r="AG231" i="18"/>
  <c r="AI231" i="18"/>
  <c r="AJ231" i="18"/>
  <c r="AK231" i="18"/>
  <c r="AL231" i="18"/>
  <c r="AD232" i="18"/>
  <c r="AE232" i="18"/>
  <c r="AF232" i="18"/>
  <c r="AG232" i="18"/>
  <c r="AI232" i="18"/>
  <c r="AJ232" i="18"/>
  <c r="AK232" i="18"/>
  <c r="AL232" i="18"/>
  <c r="AD233" i="18"/>
  <c r="AE233" i="18"/>
  <c r="AF233" i="18"/>
  <c r="AG233" i="18"/>
  <c r="AI233" i="18"/>
  <c r="AJ233" i="18"/>
  <c r="AK233" i="18"/>
  <c r="AL233" i="18"/>
  <c r="AD234" i="18"/>
  <c r="AE234" i="18"/>
  <c r="AF234" i="18"/>
  <c r="AG234" i="18"/>
  <c r="AI234" i="18"/>
  <c r="AJ234" i="18"/>
  <c r="AK234" i="18"/>
  <c r="AL234" i="18"/>
  <c r="AD235" i="18"/>
  <c r="AE235" i="18"/>
  <c r="AF235" i="18"/>
  <c r="AG235" i="18"/>
  <c r="AI235" i="18"/>
  <c r="AJ235" i="18"/>
  <c r="AK235" i="18"/>
  <c r="AL235" i="18"/>
  <c r="AD236" i="18"/>
  <c r="AE236" i="18"/>
  <c r="AF236" i="18"/>
  <c r="AG236" i="18"/>
  <c r="AI236" i="18"/>
  <c r="AJ236" i="18"/>
  <c r="AK236" i="18"/>
  <c r="AL236" i="18"/>
  <c r="AD237" i="18"/>
  <c r="AE237" i="18"/>
  <c r="AF237" i="18"/>
  <c r="AG237" i="18"/>
  <c r="AI237" i="18"/>
  <c r="AJ237" i="18"/>
  <c r="AK237" i="18"/>
  <c r="AL237" i="18"/>
  <c r="AD238" i="18"/>
  <c r="AE238" i="18"/>
  <c r="AF238" i="18"/>
  <c r="AG238" i="18"/>
  <c r="AI238" i="18"/>
  <c r="AJ238" i="18"/>
  <c r="AK238" i="18"/>
  <c r="AL238" i="18"/>
  <c r="AD239" i="18"/>
  <c r="AE239" i="18"/>
  <c r="AF239" i="18"/>
  <c r="AG239" i="18"/>
  <c r="AI239" i="18"/>
  <c r="AJ239" i="18"/>
  <c r="AK239" i="18"/>
  <c r="AL239" i="18"/>
  <c r="AD240" i="18"/>
  <c r="AE240" i="18"/>
  <c r="AF240" i="18"/>
  <c r="AG240" i="18"/>
  <c r="AI240" i="18"/>
  <c r="AJ240" i="18"/>
  <c r="AK240" i="18"/>
  <c r="AL240" i="18"/>
  <c r="AD241" i="18"/>
  <c r="AE241" i="18"/>
  <c r="AF241" i="18"/>
  <c r="AG241" i="18"/>
  <c r="AI241" i="18"/>
  <c r="AJ241" i="18"/>
  <c r="AK241" i="18"/>
  <c r="AL241" i="18"/>
  <c r="AD242" i="18"/>
  <c r="AE242" i="18"/>
  <c r="AF242" i="18"/>
  <c r="AG242" i="18"/>
  <c r="AI242" i="18"/>
  <c r="AJ242" i="18"/>
  <c r="AK242" i="18"/>
  <c r="AL242" i="18"/>
  <c r="AD243" i="18"/>
  <c r="AE243" i="18"/>
  <c r="AF243" i="18"/>
  <c r="AG243" i="18"/>
  <c r="AI243" i="18"/>
  <c r="AJ243" i="18"/>
  <c r="AK243" i="18"/>
  <c r="AL243" i="18"/>
  <c r="AD244" i="18"/>
  <c r="AE244" i="18"/>
  <c r="AF244" i="18"/>
  <c r="AG244" i="18"/>
  <c r="AI244" i="18"/>
  <c r="AJ244" i="18"/>
  <c r="AK244" i="18"/>
  <c r="AL244" i="18"/>
  <c r="AD245" i="18"/>
  <c r="AE245" i="18"/>
  <c r="AF245" i="18"/>
  <c r="AG245" i="18"/>
  <c r="AI245" i="18"/>
  <c r="AJ245" i="18"/>
  <c r="AK245" i="18"/>
  <c r="AL245" i="18"/>
  <c r="AD246" i="18"/>
  <c r="AE246" i="18"/>
  <c r="AF246" i="18"/>
  <c r="AG246" i="18"/>
  <c r="AI246" i="18"/>
  <c r="AJ246" i="18"/>
  <c r="AK246" i="18"/>
  <c r="AL246" i="18"/>
  <c r="AD247" i="18"/>
  <c r="AE247" i="18"/>
  <c r="AF247" i="18"/>
  <c r="AG247" i="18"/>
  <c r="AI247" i="18"/>
  <c r="AJ247" i="18"/>
  <c r="AK247" i="18"/>
  <c r="AL247" i="18"/>
  <c r="AD248" i="18"/>
  <c r="AE248" i="18"/>
  <c r="AF248" i="18"/>
  <c r="AG248" i="18"/>
  <c r="AI248" i="18"/>
  <c r="AJ248" i="18"/>
  <c r="AK248" i="18"/>
  <c r="AL248" i="18"/>
  <c r="AD249" i="18"/>
  <c r="AE249" i="18"/>
  <c r="AF249" i="18"/>
  <c r="AG249" i="18"/>
  <c r="AI249" i="18"/>
  <c r="AJ249" i="18"/>
  <c r="AK249" i="18"/>
  <c r="AL249" i="18"/>
  <c r="AD250" i="18"/>
  <c r="AE250" i="18"/>
  <c r="AF250" i="18"/>
  <c r="AG250" i="18"/>
  <c r="AI250" i="18"/>
  <c r="AJ250" i="18"/>
  <c r="AK250" i="18"/>
  <c r="AL250" i="18"/>
  <c r="AD251" i="18"/>
  <c r="AE251" i="18"/>
  <c r="AF251" i="18"/>
  <c r="AG251" i="18"/>
  <c r="AI251" i="18"/>
  <c r="AJ251" i="18"/>
  <c r="AK251" i="18"/>
  <c r="AL251" i="18"/>
  <c r="AD252" i="18"/>
  <c r="AE252" i="18"/>
  <c r="AF252" i="18"/>
  <c r="AG252" i="18"/>
  <c r="AI252" i="18"/>
  <c r="AJ252" i="18"/>
  <c r="AK252" i="18"/>
  <c r="AL252" i="18"/>
  <c r="AD253" i="18"/>
  <c r="AE253" i="18"/>
  <c r="AF253" i="18"/>
  <c r="AG253" i="18"/>
  <c r="AI253" i="18"/>
  <c r="AJ253" i="18"/>
  <c r="AK253" i="18"/>
  <c r="AL253" i="18"/>
  <c r="AD254" i="18"/>
  <c r="AE254" i="18"/>
  <c r="AF254" i="18"/>
  <c r="AG254" i="18"/>
  <c r="AI254" i="18"/>
  <c r="AJ254" i="18"/>
  <c r="AK254" i="18"/>
  <c r="AL254" i="18"/>
  <c r="AD255" i="18"/>
  <c r="AE255" i="18"/>
  <c r="AF255" i="18"/>
  <c r="AG255" i="18"/>
  <c r="AI255" i="18"/>
  <c r="AJ255" i="18"/>
  <c r="AK255" i="18"/>
  <c r="AL255" i="18"/>
  <c r="AD256" i="18"/>
  <c r="AE256" i="18"/>
  <c r="AF256" i="18"/>
  <c r="AG256" i="18"/>
  <c r="AI256" i="18"/>
  <c r="AJ256" i="18"/>
  <c r="AK256" i="18"/>
  <c r="AL256" i="18"/>
  <c r="AD257" i="18"/>
  <c r="AE257" i="18"/>
  <c r="AF257" i="18"/>
  <c r="AG257" i="18"/>
  <c r="AI257" i="18"/>
  <c r="AJ257" i="18"/>
  <c r="AK257" i="18"/>
  <c r="AL257" i="18"/>
  <c r="AD258" i="18"/>
  <c r="AE258" i="18"/>
  <c r="AF258" i="18"/>
  <c r="AG258" i="18"/>
  <c r="AI258" i="18"/>
  <c r="AJ258" i="18"/>
  <c r="AK258" i="18"/>
  <c r="AL258" i="18"/>
  <c r="AD259" i="18"/>
  <c r="AE259" i="18"/>
  <c r="AH259" i="18" s="1"/>
  <c r="AF259" i="18"/>
  <c r="AG259" i="18"/>
  <c r="AI259" i="18"/>
  <c r="AJ259" i="18"/>
  <c r="AK259" i="18"/>
  <c r="AL259" i="18"/>
  <c r="AD260" i="18"/>
  <c r="AE260" i="18"/>
  <c r="AF260" i="18"/>
  <c r="AG260" i="18"/>
  <c r="AI260" i="18"/>
  <c r="AJ260" i="18"/>
  <c r="AK260" i="18"/>
  <c r="AL260" i="18"/>
  <c r="AD261" i="18"/>
  <c r="AE261" i="18"/>
  <c r="AF261" i="18"/>
  <c r="AG261" i="18"/>
  <c r="AI261" i="18"/>
  <c r="AJ261" i="18"/>
  <c r="AK261" i="18"/>
  <c r="AL261" i="18"/>
  <c r="AL12" i="18"/>
  <c r="AL265" i="18" s="1"/>
  <c r="AK12" i="18"/>
  <c r="AK265" i="18" s="1"/>
  <c r="AJ12" i="18"/>
  <c r="AI12" i="18"/>
  <c r="AG12" i="18"/>
  <c r="AG265" i="18" s="1"/>
  <c r="AF12" i="18"/>
  <c r="AF265" i="18" s="1"/>
  <c r="AE12" i="18"/>
  <c r="AD12" i="18"/>
  <c r="C89" i="17"/>
  <c r="D89" i="17"/>
  <c r="E89" i="17"/>
  <c r="F89" i="17"/>
  <c r="B12" i="17"/>
  <c r="AM52" i="18" l="1"/>
  <c r="AH21" i="18"/>
  <c r="AM134" i="18"/>
  <c r="AM260" i="18"/>
  <c r="AH47" i="18"/>
  <c r="AM204" i="18"/>
  <c r="AM175" i="18"/>
  <c r="AH168" i="18"/>
  <c r="AM163" i="18"/>
  <c r="AH162" i="18"/>
  <c r="AO162" i="18" s="1"/>
  <c r="AM145" i="18"/>
  <c r="AO145" i="18" s="1"/>
  <c r="AH138" i="18"/>
  <c r="AH199" i="18"/>
  <c r="AH187" i="18"/>
  <c r="AM185" i="18"/>
  <c r="AH184" i="18"/>
  <c r="AH178" i="18"/>
  <c r="AM161" i="18"/>
  <c r="AM158" i="18"/>
  <c r="AH145" i="18"/>
  <c r="AH142" i="18"/>
  <c r="AM137" i="18"/>
  <c r="AH130" i="18"/>
  <c r="AM122" i="18"/>
  <c r="AH118" i="18"/>
  <c r="AM110" i="18"/>
  <c r="AH58" i="18"/>
  <c r="AH22" i="18"/>
  <c r="AH48" i="18"/>
  <c r="AH78" i="18"/>
  <c r="AH134" i="18"/>
  <c r="AO134" i="18" s="1"/>
  <c r="AH98" i="18"/>
  <c r="AM88" i="18"/>
  <c r="AM76" i="18"/>
  <c r="AH247" i="18"/>
  <c r="AM242" i="18"/>
  <c r="AH223" i="18"/>
  <c r="AM218" i="18"/>
  <c r="AM252" i="18"/>
  <c r="AH248" i="18"/>
  <c r="AM228" i="18"/>
  <c r="AM225" i="18"/>
  <c r="AH224" i="18"/>
  <c r="AM216" i="18"/>
  <c r="AM213" i="18"/>
  <c r="AH212" i="18"/>
  <c r="AM207" i="18"/>
  <c r="AM201" i="18"/>
  <c r="AH200" i="18"/>
  <c r="AM180" i="18"/>
  <c r="AH176" i="18"/>
  <c r="AM174" i="18"/>
  <c r="AM171" i="18"/>
  <c r="AH155" i="18"/>
  <c r="AH149" i="18"/>
  <c r="AH226" i="18"/>
  <c r="AH120" i="18"/>
  <c r="AH114" i="18"/>
  <c r="AH108" i="18"/>
  <c r="AH102" i="18"/>
  <c r="AM39" i="18"/>
  <c r="AH211" i="18"/>
  <c r="AH202" i="18"/>
  <c r="AM200" i="18"/>
  <c r="AO200" i="18" s="1"/>
  <c r="AM82" i="18"/>
  <c r="AH69" i="18"/>
  <c r="AM67" i="18"/>
  <c r="AM61" i="18"/>
  <c r="AH54" i="18"/>
  <c r="AM257" i="18"/>
  <c r="AH250" i="18"/>
  <c r="AM248" i="18"/>
  <c r="AM224" i="18"/>
  <c r="AH132" i="18"/>
  <c r="AM115" i="18"/>
  <c r="AM106" i="18"/>
  <c r="AM103" i="18"/>
  <c r="AM239" i="18"/>
  <c r="AH235" i="18"/>
  <c r="AM215" i="18"/>
  <c r="AH190" i="18"/>
  <c r="AM188" i="18"/>
  <c r="AM157" i="18"/>
  <c r="AM97" i="18"/>
  <c r="AH33" i="18"/>
  <c r="AH154" i="18"/>
  <c r="AM152" i="18"/>
  <c r="AM40" i="18"/>
  <c r="AM240" i="18"/>
  <c r="AH239" i="18"/>
  <c r="AM192" i="18"/>
  <c r="AM170" i="18"/>
  <c r="AH91" i="18"/>
  <c r="AM74" i="18"/>
  <c r="AH43" i="18"/>
  <c r="AO43" i="18" s="1"/>
  <c r="AM26" i="18"/>
  <c r="AM23" i="18"/>
  <c r="AH143" i="18"/>
  <c r="AH140" i="18"/>
  <c r="AM135" i="18"/>
  <c r="AH79" i="18"/>
  <c r="AM149" i="18"/>
  <c r="AH81" i="18"/>
  <c r="AM235" i="18"/>
  <c r="AM229" i="18"/>
  <c r="AH191" i="18"/>
  <c r="AH167" i="18"/>
  <c r="AH95" i="18"/>
  <c r="AO95" i="18" s="1"/>
  <c r="AM232" i="18"/>
  <c r="AM199" i="18"/>
  <c r="AO199" i="18" s="1"/>
  <c r="AM99" i="18"/>
  <c r="AH86" i="18"/>
  <c r="AM81" i="18"/>
  <c r="AH80" i="18"/>
  <c r="AH19" i="18"/>
  <c r="AM14" i="18"/>
  <c r="AM247" i="18"/>
  <c r="AM223" i="18"/>
  <c r="AO223" i="18" s="1"/>
  <c r="AH170" i="18"/>
  <c r="AO170" i="18" s="1"/>
  <c r="AH131" i="18"/>
  <c r="AH119" i="18"/>
  <c r="AH50" i="18"/>
  <c r="AH32" i="18"/>
  <c r="AM30" i="18"/>
  <c r="AH26" i="18"/>
  <c r="AH260" i="18"/>
  <c r="AO260" i="18" s="1"/>
  <c r="AM254" i="18"/>
  <c r="AM251" i="18"/>
  <c r="AH238" i="18"/>
  <c r="AM236" i="18"/>
  <c r="AM211" i="18"/>
  <c r="AH203" i="18"/>
  <c r="AM189" i="18"/>
  <c r="AH188" i="18"/>
  <c r="AM182" i="18"/>
  <c r="AM179" i="18"/>
  <c r="AM173" i="18"/>
  <c r="AM154" i="18"/>
  <c r="AM151" i="18"/>
  <c r="AH150" i="18"/>
  <c r="AM147" i="18"/>
  <c r="AM144" i="18"/>
  <c r="AH128" i="18"/>
  <c r="AM126" i="18"/>
  <c r="AM123" i="18"/>
  <c r="AM113" i="18"/>
  <c r="AH103" i="18"/>
  <c r="AH74" i="18"/>
  <c r="AM60" i="18"/>
  <c r="AH59" i="18"/>
  <c r="AH49" i="18"/>
  <c r="AM43" i="18"/>
  <c r="AH42" i="18"/>
  <c r="AM24" i="18"/>
  <c r="AH227" i="18"/>
  <c r="AH252" i="18"/>
  <c r="AH215" i="18"/>
  <c r="AM255" i="18"/>
  <c r="AM233" i="18"/>
  <c r="AH228" i="18"/>
  <c r="AH222" i="18"/>
  <c r="AM208" i="18"/>
  <c r="AM205" i="18"/>
  <c r="AM183" i="18"/>
  <c r="AH106" i="18"/>
  <c r="AM98" i="18"/>
  <c r="AO98" i="18" s="1"/>
  <c r="AH56" i="18"/>
  <c r="AM31" i="18"/>
  <c r="AM28" i="18"/>
  <c r="AM114" i="18"/>
  <c r="AM111" i="18"/>
  <c r="AM108" i="18"/>
  <c r="AH107" i="18"/>
  <c r="AH101" i="18"/>
  <c r="AM89" i="18"/>
  <c r="AH88" i="18"/>
  <c r="AO88" i="18" s="1"/>
  <c r="AM22" i="18"/>
  <c r="AH216" i="18"/>
  <c r="AO216" i="18" s="1"/>
  <c r="AH210" i="18"/>
  <c r="AM196" i="18"/>
  <c r="AM193" i="18"/>
  <c r="AM168" i="18"/>
  <c r="AH166" i="18"/>
  <c r="AM133" i="18"/>
  <c r="AM120" i="18"/>
  <c r="AM79" i="18"/>
  <c r="AM41" i="18"/>
  <c r="AH40" i="18"/>
  <c r="AH24" i="18"/>
  <c r="AO24" i="18" s="1"/>
  <c r="AM243" i="18"/>
  <c r="AM221" i="18"/>
  <c r="AM259" i="18"/>
  <c r="AO259" i="18" s="1"/>
  <c r="AH251" i="18"/>
  <c r="AH236" i="18"/>
  <c r="AM230" i="18"/>
  <c r="AM227" i="18"/>
  <c r="AH214" i="18"/>
  <c r="AM212" i="18"/>
  <c r="AM187" i="18"/>
  <c r="AO187" i="18" s="1"/>
  <c r="AH179" i="18"/>
  <c r="AH144" i="18"/>
  <c r="AO144" i="18" s="1"/>
  <c r="AM127" i="18"/>
  <c r="AM93" i="18"/>
  <c r="AM48" i="18"/>
  <c r="AM19" i="18"/>
  <c r="AM256" i="18"/>
  <c r="AM253" i="18"/>
  <c r="AM231" i="18"/>
  <c r="AM209" i="18"/>
  <c r="AH208" i="18"/>
  <c r="AO208" i="18" s="1"/>
  <c r="AH204" i="18"/>
  <c r="AO204" i="18" s="1"/>
  <c r="AH198" i="18"/>
  <c r="AM184" i="18"/>
  <c r="AM181" i="18"/>
  <c r="AM162" i="18"/>
  <c r="AM139" i="18"/>
  <c r="AM77" i="18"/>
  <c r="AM71" i="18"/>
  <c r="AH70" i="18"/>
  <c r="AM64" i="18"/>
  <c r="AH63" i="18"/>
  <c r="AM55" i="18"/>
  <c r="AM51" i="18"/>
  <c r="AM45" i="18"/>
  <c r="AH31" i="18"/>
  <c r="AH18" i="18"/>
  <c r="AH258" i="18"/>
  <c r="AM244" i="18"/>
  <c r="AM241" i="18"/>
  <c r="AM219" i="18"/>
  <c r="AM197" i="18"/>
  <c r="AH196" i="18"/>
  <c r="AH192" i="18"/>
  <c r="AH186" i="18"/>
  <c r="AM146" i="18"/>
  <c r="AH126" i="18"/>
  <c r="AM121" i="18"/>
  <c r="AM62" i="18"/>
  <c r="AH38" i="18"/>
  <c r="AM33" i="18"/>
  <c r="AM13" i="18"/>
  <c r="AM206" i="18"/>
  <c r="AH174" i="18"/>
  <c r="AM159" i="18"/>
  <c r="AM143" i="18"/>
  <c r="AH139" i="18"/>
  <c r="AH117" i="18"/>
  <c r="AM109" i="18"/>
  <c r="AH96" i="18"/>
  <c r="AM87" i="18"/>
  <c r="AM203" i="18"/>
  <c r="AM169" i="18"/>
  <c r="AM156" i="18"/>
  <c r="AH180" i="18"/>
  <c r="AM194" i="18"/>
  <c r="AM191" i="18"/>
  <c r="AM125" i="18"/>
  <c r="AM49" i="18"/>
  <c r="AH246" i="18"/>
  <c r="AM245" i="18"/>
  <c r="AH240" i="18"/>
  <c r="AH234" i="18"/>
  <c r="AM220" i="18"/>
  <c r="AM217" i="18"/>
  <c r="AM195" i="18"/>
  <c r="AH165" i="18"/>
  <c r="AH156" i="18"/>
  <c r="AM132" i="18"/>
  <c r="AM101" i="18"/>
  <c r="AH97" i="18"/>
  <c r="AM91" i="18"/>
  <c r="AO91" i="18" s="1"/>
  <c r="AH90" i="18"/>
  <c r="AH71" i="18"/>
  <c r="AM56" i="18"/>
  <c r="AM50" i="18"/>
  <c r="AO50" i="18" s="1"/>
  <c r="AM34" i="18"/>
  <c r="AM164" i="18"/>
  <c r="AM176" i="18"/>
  <c r="AH163" i="18"/>
  <c r="AH152" i="18"/>
  <c r="AM138" i="18"/>
  <c r="AM118" i="18"/>
  <c r="AO118" i="18" s="1"/>
  <c r="AH113" i="18"/>
  <c r="AH109" i="18"/>
  <c r="AH83" i="18"/>
  <c r="AH73" i="18"/>
  <c r="AH62" i="18"/>
  <c r="AH35" i="18"/>
  <c r="AH151" i="18"/>
  <c r="AM29" i="18"/>
  <c r="AM12" i="18"/>
  <c r="AH219" i="18"/>
  <c r="AH175" i="18"/>
  <c r="AO175" i="18" s="1"/>
  <c r="AH164" i="18"/>
  <c r="AM150" i="18"/>
  <c r="AO150" i="18" s="1"/>
  <c r="AM130" i="18"/>
  <c r="AH125" i="18"/>
  <c r="AO125" i="18" s="1"/>
  <c r="AH121" i="18"/>
  <c r="AM95" i="18"/>
  <c r="AM92" i="18"/>
  <c r="AM84" i="18"/>
  <c r="AM78" i="18"/>
  <c r="AH66" i="18"/>
  <c r="AM47" i="18"/>
  <c r="AO47" i="18" s="1"/>
  <c r="AM44" i="18"/>
  <c r="AM36" i="18"/>
  <c r="AH25" i="18"/>
  <c r="AH14" i="18"/>
  <c r="AH194" i="18"/>
  <c r="AO194" i="18" s="1"/>
  <c r="AM142" i="18"/>
  <c r="AO142" i="18" s="1"/>
  <c r="AH137" i="18"/>
  <c r="AH133" i="18"/>
  <c r="AH105" i="18"/>
  <c r="AM96" i="18"/>
  <c r="AH94" i="18"/>
  <c r="AH46" i="18"/>
  <c r="AH87" i="18"/>
  <c r="AH84" i="18"/>
  <c r="AH55" i="18"/>
  <c r="AO55" i="18" s="1"/>
  <c r="AH39" i="18"/>
  <c r="AH36" i="18"/>
  <c r="AM16" i="18"/>
  <c r="AH15" i="18"/>
  <c r="AM258" i="18"/>
  <c r="AM246" i="18"/>
  <c r="AM234" i="18"/>
  <c r="AM222" i="18"/>
  <c r="AM210" i="18"/>
  <c r="AM198" i="18"/>
  <c r="AM186" i="18"/>
  <c r="AM166" i="18"/>
  <c r="AH161" i="18"/>
  <c r="AO161" i="18" s="1"/>
  <c r="AH157" i="18"/>
  <c r="AH129" i="18"/>
  <c r="AM112" i="18"/>
  <c r="AM107" i="18"/>
  <c r="AM104" i="18"/>
  <c r="AM100" i="18"/>
  <c r="AM90" i="18"/>
  <c r="AM85" i="18"/>
  <c r="AH64" i="18"/>
  <c r="AM53" i="18"/>
  <c r="AM42" i="18"/>
  <c r="AM37" i="18"/>
  <c r="AH254" i="18"/>
  <c r="AO254" i="18" s="1"/>
  <c r="AH218" i="18"/>
  <c r="AH206" i="18"/>
  <c r="AH182" i="18"/>
  <c r="AO224" i="18"/>
  <c r="AM250" i="18"/>
  <c r="AM238" i="18"/>
  <c r="AM226" i="18"/>
  <c r="AM214" i="18"/>
  <c r="AO214" i="18" s="1"/>
  <c r="AM202" i="18"/>
  <c r="AM190" i="18"/>
  <c r="AO190" i="18" s="1"/>
  <c r="AM178" i="18"/>
  <c r="AO178" i="18" s="1"/>
  <c r="AH173" i="18"/>
  <c r="AH169" i="18"/>
  <c r="AH141" i="18"/>
  <c r="AM124" i="18"/>
  <c r="AM119" i="18"/>
  <c r="AO119" i="18" s="1"/>
  <c r="AM116" i="18"/>
  <c r="AH110" i="18"/>
  <c r="AO110" i="18" s="1"/>
  <c r="AH92" i="18"/>
  <c r="AM86" i="18"/>
  <c r="AM75" i="18"/>
  <c r="AM68" i="18"/>
  <c r="AM65" i="18"/>
  <c r="AH44" i="18"/>
  <c r="AM38" i="18"/>
  <c r="AH242" i="18"/>
  <c r="AH230" i="18"/>
  <c r="AH159" i="18"/>
  <c r="AH257" i="18"/>
  <c r="AH253" i="18"/>
  <c r="AH245" i="18"/>
  <c r="AH241" i="18"/>
  <c r="AH233" i="18"/>
  <c r="AH229" i="18"/>
  <c r="AO229" i="18" s="1"/>
  <c r="AH217" i="18"/>
  <c r="AH209" i="18"/>
  <c r="AH205" i="18"/>
  <c r="AH197" i="18"/>
  <c r="AH193" i="18"/>
  <c r="AH185" i="18"/>
  <c r="AH181" i="18"/>
  <c r="AH153" i="18"/>
  <c r="AM136" i="18"/>
  <c r="AM131" i="18"/>
  <c r="AM128" i="18"/>
  <c r="AH122" i="18"/>
  <c r="AH85" i="18"/>
  <c r="AH82" i="18"/>
  <c r="AM72" i="18"/>
  <c r="AH67" i="18"/>
  <c r="AH60" i="18"/>
  <c r="AM54" i="18"/>
  <c r="AH37" i="18"/>
  <c r="AH34" i="18"/>
  <c r="AM27" i="18"/>
  <c r="AM20" i="18"/>
  <c r="AM17" i="18"/>
  <c r="AH93" i="18"/>
  <c r="AH68" i="18"/>
  <c r="AO68" i="18" s="1"/>
  <c r="AH61" i="18"/>
  <c r="AH53" i="18"/>
  <c r="AH45" i="18"/>
  <c r="AH261" i="18"/>
  <c r="AH237" i="18"/>
  <c r="AH225" i="18"/>
  <c r="AH213" i="18"/>
  <c r="AH201" i="18"/>
  <c r="AH189" i="18"/>
  <c r="AH177" i="18"/>
  <c r="AM160" i="18"/>
  <c r="AM155" i="18"/>
  <c r="AO155" i="18" s="1"/>
  <c r="AH146" i="18"/>
  <c r="AO146" i="18" s="1"/>
  <c r="AH115" i="18"/>
  <c r="AH104" i="18"/>
  <c r="AM83" i="18"/>
  <c r="AH75" i="18"/>
  <c r="AM73" i="18"/>
  <c r="AM66" i="18"/>
  <c r="AH65" i="18"/>
  <c r="AM63" i="18"/>
  <c r="AH57" i="18"/>
  <c r="AM35" i="18"/>
  <c r="AH30" i="18"/>
  <c r="AH23" i="18"/>
  <c r="AO23" i="18" s="1"/>
  <c r="AH20" i="18"/>
  <c r="AH13" i="18"/>
  <c r="AM148" i="18"/>
  <c r="AM140" i="18"/>
  <c r="AH249" i="18"/>
  <c r="AH12" i="18"/>
  <c r="AM172" i="18"/>
  <c r="AM167" i="18"/>
  <c r="AH158" i="18"/>
  <c r="AO158" i="18" s="1"/>
  <c r="AH127" i="18"/>
  <c r="AH116" i="18"/>
  <c r="AM102" i="18"/>
  <c r="AM80" i="18"/>
  <c r="AH72" i="18"/>
  <c r="AM70" i="18"/>
  <c r="AM59" i="18"/>
  <c r="AM32" i="18"/>
  <c r="AH27" i="18"/>
  <c r="AM25" i="18"/>
  <c r="AM18" i="18"/>
  <c r="AH17" i="18"/>
  <c r="AM15" i="18"/>
  <c r="AO117" i="18"/>
  <c r="AH220" i="18"/>
  <c r="AH244" i="18"/>
  <c r="AH232" i="18"/>
  <c r="AO232" i="18" s="1"/>
  <c r="AH221" i="18"/>
  <c r="AH172" i="18"/>
  <c r="AH160" i="18"/>
  <c r="AH148" i="18"/>
  <c r="AH136" i="18"/>
  <c r="AH124" i="18"/>
  <c r="AH112" i="18"/>
  <c r="AO247" i="18"/>
  <c r="AO235" i="18"/>
  <c r="AM177" i="18"/>
  <c r="AH76" i="18"/>
  <c r="AH28" i="18"/>
  <c r="AM94" i="18"/>
  <c r="AM57" i="18"/>
  <c r="AM46" i="18"/>
  <c r="AM261" i="18"/>
  <c r="AM249" i="18"/>
  <c r="AO249" i="18" s="1"/>
  <c r="AM237" i="18"/>
  <c r="AM165" i="18"/>
  <c r="AO165" i="18" s="1"/>
  <c r="AM153" i="18"/>
  <c r="AM141" i="18"/>
  <c r="AM129" i="18"/>
  <c r="AM117" i="18"/>
  <c r="AM105" i="18"/>
  <c r="AH77" i="18"/>
  <c r="AH29" i="18"/>
  <c r="AO29" i="18" s="1"/>
  <c r="AM69" i="18"/>
  <c r="AM58" i="18"/>
  <c r="AO179" i="18"/>
  <c r="AH243" i="18"/>
  <c r="AH231" i="18"/>
  <c r="AH207" i="18"/>
  <c r="AH195" i="18"/>
  <c r="AH183" i="18"/>
  <c r="AH171" i="18"/>
  <c r="AH147" i="18"/>
  <c r="AH135" i="18"/>
  <c r="AH123" i="18"/>
  <c r="AH111" i="18"/>
  <c r="AH89" i="18"/>
  <c r="AO89" i="18" s="1"/>
  <c r="AH41" i="18"/>
  <c r="AO41" i="18" s="1"/>
  <c r="AH256" i="18"/>
  <c r="AH16" i="18"/>
  <c r="AH255" i="18"/>
  <c r="AH100" i="18"/>
  <c r="AH99" i="18"/>
  <c r="AH52" i="18"/>
  <c r="AO52" i="18" s="1"/>
  <c r="AH51" i="18"/>
  <c r="AM21" i="18"/>
  <c r="AO21" i="18" s="1"/>
  <c r="C49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C25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B89" i="17"/>
  <c r="B88" i="17"/>
  <c r="B87" i="17"/>
  <c r="B86" i="17"/>
  <c r="B85" i="17"/>
  <c r="B84" i="17"/>
  <c r="B83" i="17"/>
  <c r="B82" i="17"/>
  <c r="B81" i="17"/>
  <c r="B80" i="17"/>
  <c r="F73" i="17"/>
  <c r="F72" i="17"/>
  <c r="F71" i="17"/>
  <c r="F70" i="17"/>
  <c r="F69" i="17"/>
  <c r="F68" i="17"/>
  <c r="F67" i="17"/>
  <c r="F66" i="17"/>
  <c r="F65" i="17"/>
  <c r="F64" i="17"/>
  <c r="F61" i="17"/>
  <c r="E61" i="17"/>
  <c r="F60" i="17" s="1"/>
  <c r="E60" i="17"/>
  <c r="F59" i="17" s="1"/>
  <c r="E59" i="17"/>
  <c r="F58" i="17" s="1"/>
  <c r="E58" i="17"/>
  <c r="F57" i="17" s="1"/>
  <c r="E57" i="17"/>
  <c r="F56" i="17" s="1"/>
  <c r="E56" i="17"/>
  <c r="F55" i="17" s="1"/>
  <c r="E55" i="17"/>
  <c r="F54" i="17" s="1"/>
  <c r="E54" i="17"/>
  <c r="F53" i="17" s="1"/>
  <c r="E53" i="17"/>
  <c r="F52" i="17" s="1"/>
  <c r="E52" i="17"/>
  <c r="F49" i="17"/>
  <c r="E49" i="17"/>
  <c r="F48" i="17" s="1"/>
  <c r="D49" i="17"/>
  <c r="E48" i="17" s="1"/>
  <c r="F47" i="17" s="1"/>
  <c r="D48" i="17"/>
  <c r="E47" i="17" s="1"/>
  <c r="F46" i="17" s="1"/>
  <c r="D47" i="17"/>
  <c r="E46" i="17" s="1"/>
  <c r="F45" i="17" s="1"/>
  <c r="D46" i="17"/>
  <c r="E45" i="17" s="1"/>
  <c r="F44" i="17" s="1"/>
  <c r="D45" i="17"/>
  <c r="E44" i="17" s="1"/>
  <c r="F43" i="17" s="1"/>
  <c r="D44" i="17"/>
  <c r="E43" i="17" s="1"/>
  <c r="F42" i="17" s="1"/>
  <c r="D43" i="17"/>
  <c r="E42" i="17" s="1"/>
  <c r="F41" i="17" s="1"/>
  <c r="D42" i="17"/>
  <c r="E41" i="17" s="1"/>
  <c r="F40" i="17" s="1"/>
  <c r="D41" i="17"/>
  <c r="E40" i="17" s="1"/>
  <c r="D40" i="17"/>
  <c r="F37" i="17"/>
  <c r="E37" i="17"/>
  <c r="F36" i="17" s="1"/>
  <c r="D37" i="17"/>
  <c r="E36" i="17" s="1"/>
  <c r="F35" i="17" s="1"/>
  <c r="C37" i="17"/>
  <c r="D36" i="17" s="1"/>
  <c r="E35" i="17" s="1"/>
  <c r="F34" i="17" s="1"/>
  <c r="C36" i="17"/>
  <c r="D35" i="17" s="1"/>
  <c r="E34" i="17" s="1"/>
  <c r="F33" i="17" s="1"/>
  <c r="C35" i="17"/>
  <c r="D34" i="17" s="1"/>
  <c r="E33" i="17" s="1"/>
  <c r="F32" i="17" s="1"/>
  <c r="C34" i="17"/>
  <c r="D33" i="17" s="1"/>
  <c r="E32" i="17" s="1"/>
  <c r="F31" i="17" s="1"/>
  <c r="C33" i="17"/>
  <c r="D32" i="17" s="1"/>
  <c r="E31" i="17" s="1"/>
  <c r="F30" i="17" s="1"/>
  <c r="C32" i="17"/>
  <c r="D31" i="17" s="1"/>
  <c r="E30" i="17" s="1"/>
  <c r="F29" i="17" s="1"/>
  <c r="C31" i="17"/>
  <c r="D30" i="17" s="1"/>
  <c r="E29" i="17" s="1"/>
  <c r="F28" i="17" s="1"/>
  <c r="C30" i="17"/>
  <c r="D29" i="17" s="1"/>
  <c r="E28" i="17" s="1"/>
  <c r="C29" i="17"/>
  <c r="D28" i="17" s="1"/>
  <c r="C28" i="17"/>
  <c r="F25" i="17"/>
  <c r="E25" i="17"/>
  <c r="F24" i="17" s="1"/>
  <c r="D25" i="17"/>
  <c r="E24" i="17" s="1"/>
  <c r="F23" i="17" s="1"/>
  <c r="C25" i="17"/>
  <c r="D24" i="17" s="1"/>
  <c r="E23" i="17" s="1"/>
  <c r="F22" i="17" s="1"/>
  <c r="B25" i="17"/>
  <c r="C24" i="17" s="1"/>
  <c r="D23" i="17" s="1"/>
  <c r="E22" i="17" s="1"/>
  <c r="F21" i="17" s="1"/>
  <c r="C23" i="17"/>
  <c r="D22" i="17" s="1"/>
  <c r="E21" i="17" s="1"/>
  <c r="F20" i="17" s="1"/>
  <c r="C22" i="17"/>
  <c r="D21" i="17" s="1"/>
  <c r="E20" i="17" s="1"/>
  <c r="F19" i="17" s="1"/>
  <c r="C21" i="17"/>
  <c r="D20" i="17" s="1"/>
  <c r="E19" i="17" s="1"/>
  <c r="F18" i="17" s="1"/>
  <c r="C20" i="17"/>
  <c r="D19" i="17" s="1"/>
  <c r="E18" i="17" s="1"/>
  <c r="F17" i="17" s="1"/>
  <c r="C19" i="17"/>
  <c r="D18" i="17" s="1"/>
  <c r="E17" i="17" s="1"/>
  <c r="F16" i="17" s="1"/>
  <c r="C18" i="17"/>
  <c r="D17" i="17" s="1"/>
  <c r="C17" i="17"/>
  <c r="D16" i="17" s="1"/>
  <c r="C16" i="17"/>
  <c r="F10" i="17"/>
  <c r="F9" i="17"/>
  <c r="E9" i="17"/>
  <c r="F8" i="17"/>
  <c r="E8" i="17"/>
  <c r="D8" i="17"/>
  <c r="F7" i="17"/>
  <c r="E7" i="17"/>
  <c r="D7" i="17"/>
  <c r="C7" i="17"/>
  <c r="C12" i="17" s="1"/>
  <c r="C13" i="17" s="1"/>
  <c r="C91" i="17" s="1"/>
  <c r="AO210" i="18" l="1"/>
  <c r="AH265" i="18"/>
  <c r="AO239" i="18"/>
  <c r="AO225" i="18"/>
  <c r="AO163" i="18"/>
  <c r="AO147" i="18"/>
  <c r="AO59" i="18"/>
  <c r="AO159" i="18"/>
  <c r="AO78" i="18"/>
  <c r="AO228" i="18"/>
  <c r="AO248" i="18"/>
  <c r="AO171" i="18"/>
  <c r="AO236" i="18"/>
  <c r="AO168" i="18"/>
  <c r="AO114" i="18"/>
  <c r="AO54" i="18"/>
  <c r="AO104" i="18"/>
  <c r="AO251" i="18"/>
  <c r="AO188" i="18"/>
  <c r="AO143" i="18"/>
  <c r="AO154" i="18"/>
  <c r="AO132" i="18"/>
  <c r="AO243" i="18"/>
  <c r="AO130" i="18"/>
  <c r="AO51" i="18"/>
  <c r="AM265" i="18"/>
  <c r="AO205" i="18"/>
  <c r="AO137" i="18"/>
  <c r="AO48" i="18"/>
  <c r="AO196" i="18"/>
  <c r="AO215" i="18"/>
  <c r="AO122" i="18"/>
  <c r="AO58" i="18"/>
  <c r="AO31" i="18"/>
  <c r="AO203" i="18"/>
  <c r="AO33" i="18"/>
  <c r="AO92" i="18"/>
  <c r="AO22" i="18"/>
  <c r="AO164" i="18"/>
  <c r="AO184" i="18"/>
  <c r="AO185" i="18"/>
  <c r="AO138" i="18"/>
  <c r="AO195" i="18"/>
  <c r="AO81" i="18"/>
  <c r="AO16" i="18"/>
  <c r="AO244" i="18"/>
  <c r="AO242" i="18"/>
  <c r="AO66" i="18"/>
  <c r="AO102" i="18"/>
  <c r="AO71" i="18"/>
  <c r="AO252" i="18"/>
  <c r="AO123" i="18"/>
  <c r="AO30" i="18"/>
  <c r="AO100" i="18"/>
  <c r="AO135" i="18"/>
  <c r="AO182" i="18"/>
  <c r="AO126" i="18"/>
  <c r="AO124" i="18"/>
  <c r="AO93" i="18"/>
  <c r="AO40" i="18"/>
  <c r="AO106" i="18"/>
  <c r="AO233" i="18"/>
  <c r="AO218" i="18"/>
  <c r="AO191" i="18"/>
  <c r="AO183" i="18"/>
  <c r="AO65" i="18"/>
  <c r="AO201" i="18"/>
  <c r="AO131" i="18"/>
  <c r="AO241" i="18"/>
  <c r="AO86" i="18"/>
  <c r="AO157" i="18"/>
  <c r="AO176" i="18"/>
  <c r="AO212" i="18"/>
  <c r="AO213" i="18"/>
  <c r="AO27" i="18"/>
  <c r="AO245" i="18"/>
  <c r="AO226" i="18"/>
  <c r="AO151" i="18"/>
  <c r="AO180" i="18"/>
  <c r="AO120" i="18"/>
  <c r="AO19" i="18"/>
  <c r="AO207" i="18"/>
  <c r="AO76" i="18"/>
  <c r="AO39" i="18"/>
  <c r="AO174" i="18"/>
  <c r="AO108" i="18"/>
  <c r="AO149" i="18"/>
  <c r="AO169" i="18"/>
  <c r="AO246" i="18"/>
  <c r="AO96" i="18"/>
  <c r="AO167" i="18"/>
  <c r="AO256" i="18"/>
  <c r="AO221" i="18"/>
  <c r="AO140" i="18"/>
  <c r="AO75" i="18"/>
  <c r="AO250" i="18"/>
  <c r="AO186" i="18"/>
  <c r="AO74" i="18"/>
  <c r="AO26" i="18"/>
  <c r="AO79" i="18"/>
  <c r="AO103" i="18"/>
  <c r="AO34" i="18"/>
  <c r="AO152" i="18"/>
  <c r="AO70" i="18"/>
  <c r="AO46" i="18"/>
  <c r="AO80" i="18"/>
  <c r="AO115" i="18"/>
  <c r="AO37" i="18"/>
  <c r="AO257" i="18"/>
  <c r="AO36" i="18"/>
  <c r="AO240" i="18"/>
  <c r="AO193" i="18"/>
  <c r="AO105" i="18"/>
  <c r="AO28" i="18"/>
  <c r="AO127" i="18"/>
  <c r="AO61" i="18"/>
  <c r="AO67" i="18"/>
  <c r="AO197" i="18"/>
  <c r="AO84" i="18"/>
  <c r="AO97" i="18"/>
  <c r="AO38" i="18"/>
  <c r="AO90" i="18"/>
  <c r="AO227" i="18"/>
  <c r="AO211" i="18"/>
  <c r="AO18" i="18"/>
  <c r="AO63" i="18"/>
  <c r="AO189" i="18"/>
  <c r="AO82" i="18"/>
  <c r="AO209" i="18"/>
  <c r="AO173" i="18"/>
  <c r="AO121" i="18"/>
  <c r="AO99" i="18"/>
  <c r="AO139" i="18"/>
  <c r="AO77" i="18"/>
  <c r="AO217" i="18"/>
  <c r="AO198" i="18"/>
  <c r="AO111" i="18"/>
  <c r="AO153" i="18"/>
  <c r="AO107" i="18"/>
  <c r="AO258" i="18"/>
  <c r="AO14" i="18"/>
  <c r="AO192" i="18"/>
  <c r="AO255" i="18"/>
  <c r="AO69" i="18"/>
  <c r="AO172" i="18"/>
  <c r="AO32" i="18"/>
  <c r="AO202" i="18"/>
  <c r="AO113" i="18"/>
  <c r="AO13" i="18"/>
  <c r="AO253" i="18"/>
  <c r="AO238" i="18"/>
  <c r="AO129" i="18"/>
  <c r="AO109" i="18"/>
  <c r="AO181" i="18"/>
  <c r="AO15" i="18"/>
  <c r="AO133" i="18"/>
  <c r="AO83" i="18"/>
  <c r="AO45" i="18"/>
  <c r="AO261" i="18"/>
  <c r="AO148" i="18"/>
  <c r="AO60" i="18"/>
  <c r="AO230" i="18"/>
  <c r="AO42" i="18"/>
  <c r="AO166" i="18"/>
  <c r="AO219" i="18"/>
  <c r="AO56" i="18"/>
  <c r="AO231" i="18"/>
  <c r="AO17" i="18"/>
  <c r="AO72" i="18"/>
  <c r="AO64" i="18"/>
  <c r="AO94" i="18"/>
  <c r="AO156" i="18"/>
  <c r="AO85" i="18"/>
  <c r="AO222" i="18"/>
  <c r="AO87" i="18"/>
  <c r="AO12" i="18"/>
  <c r="AO234" i="18"/>
  <c r="AO101" i="18"/>
  <c r="AO49" i="18"/>
  <c r="AO220" i="18"/>
  <c r="AO128" i="18"/>
  <c r="AO206" i="18"/>
  <c r="AO62" i="18"/>
  <c r="AO177" i="18"/>
  <c r="AO141" i="18"/>
  <c r="AO160" i="18"/>
  <c r="AO57" i="18"/>
  <c r="AO44" i="18"/>
  <c r="AO112" i="18"/>
  <c r="AO20" i="18"/>
  <c r="AO35" i="18"/>
  <c r="AO237" i="18"/>
  <c r="AO116" i="18"/>
  <c r="AO136" i="18"/>
  <c r="AO53" i="18"/>
  <c r="AO25" i="18"/>
  <c r="AO73" i="18"/>
  <c r="E12" i="17"/>
  <c r="D12" i="17"/>
  <c r="D13" i="17" s="1"/>
  <c r="D91" i="17" s="1"/>
  <c r="F12" i="17"/>
  <c r="B15" i="17"/>
  <c r="B75" i="17" s="1"/>
  <c r="B77" i="17" s="1"/>
  <c r="F39" i="17"/>
  <c r="E39" i="17"/>
  <c r="E27" i="17"/>
  <c r="F63" i="17"/>
  <c r="B79" i="17"/>
  <c r="C27" i="17"/>
  <c r="C15" i="17"/>
  <c r="F27" i="17"/>
  <c r="F15" i="17"/>
  <c r="E16" i="17"/>
  <c r="E15" i="17" s="1"/>
  <c r="D15" i="17"/>
  <c r="D27" i="17"/>
  <c r="F51" i="17"/>
  <c r="D39" i="17"/>
  <c r="E51" i="17"/>
  <c r="AO265" i="18" l="1"/>
  <c r="E13" i="17"/>
  <c r="E91" i="17" s="1"/>
  <c r="F13" i="17"/>
  <c r="F91" i="17" s="1"/>
  <c r="C75" i="17"/>
  <c r="C77" i="17" s="1"/>
  <c r="D88" i="17"/>
  <c r="C85" i="17"/>
  <c r="E75" i="17"/>
  <c r="E77" i="17" s="1"/>
  <c r="F75" i="17"/>
  <c r="F77" i="17" s="1"/>
  <c r="D75" i="17"/>
  <c r="D77" i="17" s="1"/>
  <c r="B25" i="11"/>
  <c r="N12" i="16"/>
  <c r="O8" i="16"/>
  <c r="M12" i="16"/>
  <c r="B29" i="16"/>
  <c r="B30" i="16"/>
  <c r="B31" i="16"/>
  <c r="B32" i="16"/>
  <c r="B33" i="16"/>
  <c r="B34" i="16"/>
  <c r="B35" i="16"/>
  <c r="B36" i="16"/>
  <c r="B37" i="16"/>
  <c r="B28" i="16"/>
  <c r="B49" i="16"/>
  <c r="B48" i="16"/>
  <c r="B47" i="16"/>
  <c r="B46" i="16"/>
  <c r="B45" i="16"/>
  <c r="B44" i="16"/>
  <c r="B43" i="16"/>
  <c r="B42" i="16"/>
  <c r="B41" i="16"/>
  <c r="B40" i="16"/>
  <c r="B25" i="16"/>
  <c r="B11" i="16"/>
  <c r="E87" i="17" l="1"/>
  <c r="F86" i="17" s="1"/>
  <c r="D84" i="17"/>
  <c r="C80" i="17"/>
  <c r="C87" i="17"/>
  <c r="D86" i="17" s="1"/>
  <c r="C82" i="17"/>
  <c r="D81" i="17" s="1"/>
  <c r="C84" i="17"/>
  <c r="D83" i="17" s="1"/>
  <c r="C86" i="17"/>
  <c r="D85" i="17" s="1"/>
  <c r="C81" i="17"/>
  <c r="D80" i="17" s="1"/>
  <c r="C83" i="17"/>
  <c r="D82" i="17" s="1"/>
  <c r="C88" i="17"/>
  <c r="D87" i="17" s="1"/>
  <c r="F88" i="17"/>
  <c r="B15" i="16"/>
  <c r="P12" i="16"/>
  <c r="O12" i="16"/>
  <c r="D8" i="16"/>
  <c r="C8" i="16"/>
  <c r="C28" i="16" s="1"/>
  <c r="B52" i="16"/>
  <c r="B58" i="16"/>
  <c r="B54" i="16"/>
  <c r="B61" i="16"/>
  <c r="B57" i="16"/>
  <c r="B53" i="16"/>
  <c r="B60" i="16"/>
  <c r="B56" i="16"/>
  <c r="B59" i="16"/>
  <c r="B55" i="16"/>
  <c r="E88" i="17" l="1"/>
  <c r="F87" i="17" s="1"/>
  <c r="E86" i="17"/>
  <c r="F85" i="17" s="1"/>
  <c r="E81" i="17"/>
  <c r="F80" i="17" s="1"/>
  <c r="E84" i="17"/>
  <c r="F83" i="17" s="1"/>
  <c r="E80" i="17"/>
  <c r="E85" i="17"/>
  <c r="F84" i="17" s="1"/>
  <c r="E82" i="17"/>
  <c r="F81" i="17" s="1"/>
  <c r="E83" i="17"/>
  <c r="F82" i="17" s="1"/>
  <c r="D79" i="17"/>
  <c r="C79" i="17"/>
  <c r="B39" i="16"/>
  <c r="C16" i="16"/>
  <c r="C30" i="16"/>
  <c r="C32" i="16"/>
  <c r="C36" i="16"/>
  <c r="C35" i="16"/>
  <c r="C33" i="16"/>
  <c r="C37" i="16"/>
  <c r="E8" i="16"/>
  <c r="F8" i="16"/>
  <c r="C31" i="16"/>
  <c r="C29" i="16"/>
  <c r="C34" i="16"/>
  <c r="D37" i="16"/>
  <c r="D12" i="16"/>
  <c r="C12" i="16"/>
  <c r="C61" i="16" s="1"/>
  <c r="B11" i="11"/>
  <c r="C12" i="11" s="1"/>
  <c r="C13" i="11" s="1"/>
  <c r="D12" i="11"/>
  <c r="D13" i="11" s="1"/>
  <c r="E12" i="11"/>
  <c r="E13" i="11" s="1"/>
  <c r="F12" i="11"/>
  <c r="F13" i="11" s="1"/>
  <c r="G12" i="11"/>
  <c r="G13" i="11" s="1"/>
  <c r="H12" i="11"/>
  <c r="H13" i="11" s="1"/>
  <c r="I12" i="11"/>
  <c r="I13" i="11" s="1"/>
  <c r="J12" i="11"/>
  <c r="J13" i="11" s="1"/>
  <c r="K12" i="11"/>
  <c r="K13" i="11" s="1"/>
  <c r="L12" i="11"/>
  <c r="L13" i="11" s="1"/>
  <c r="M12" i="11"/>
  <c r="M13" i="11" s="1"/>
  <c r="N12" i="11"/>
  <c r="N13" i="11" s="1"/>
  <c r="O12" i="11"/>
  <c r="O13" i="11" s="1"/>
  <c r="P12" i="11"/>
  <c r="P13" i="11" s="1"/>
  <c r="F79" i="17" l="1"/>
  <c r="E79" i="17"/>
  <c r="D29" i="16"/>
  <c r="C17" i="16"/>
  <c r="C23" i="16"/>
  <c r="C19" i="16"/>
  <c r="C18" i="16"/>
  <c r="C22" i="16"/>
  <c r="C24" i="16"/>
  <c r="D36" i="16"/>
  <c r="D31" i="16"/>
  <c r="C20" i="16"/>
  <c r="D35" i="16"/>
  <c r="D32" i="16"/>
  <c r="C21" i="16"/>
  <c r="D28" i="16"/>
  <c r="C52" i="16"/>
  <c r="E36" i="16"/>
  <c r="D33" i="16"/>
  <c r="D34" i="16"/>
  <c r="D30" i="16"/>
  <c r="C54" i="16"/>
  <c r="C57" i="16"/>
  <c r="C60" i="16"/>
  <c r="C53" i="16"/>
  <c r="C59" i="16"/>
  <c r="C58" i="16"/>
  <c r="E12" i="16"/>
  <c r="C56" i="16"/>
  <c r="C55" i="16"/>
  <c r="I8" i="11"/>
  <c r="I9" i="11" s="1"/>
  <c r="J8" i="11"/>
  <c r="J9" i="11" s="1"/>
  <c r="K8" i="11"/>
  <c r="K9" i="11" s="1"/>
  <c r="N8" i="11"/>
  <c r="N9" i="11" s="1"/>
  <c r="O8" i="11"/>
  <c r="O9" i="11" s="1"/>
  <c r="P8" i="11"/>
  <c r="P9" i="11" s="1"/>
  <c r="D8" i="11"/>
  <c r="E8" i="11"/>
  <c r="F8" i="11"/>
  <c r="C8" i="11"/>
  <c r="D24" i="16" l="1"/>
  <c r="E28" i="16"/>
  <c r="D17" i="16"/>
  <c r="C15" i="16"/>
  <c r="D9" i="11"/>
  <c r="C9" i="11"/>
  <c r="C16" i="11" s="1"/>
  <c r="F9" i="11"/>
  <c r="E9" i="11"/>
  <c r="D19" i="16"/>
  <c r="E29" i="16"/>
  <c r="F35" i="16"/>
  <c r="E31" i="16"/>
  <c r="E33" i="16"/>
  <c r="E34" i="16"/>
  <c r="E35" i="16"/>
  <c r="D21" i="16"/>
  <c r="E37" i="16"/>
  <c r="D20" i="16"/>
  <c r="E30" i="16"/>
  <c r="C40" i="16"/>
  <c r="C47" i="16"/>
  <c r="C41" i="16"/>
  <c r="C45" i="16"/>
  <c r="C48" i="16"/>
  <c r="C43" i="16"/>
  <c r="C44" i="16"/>
  <c r="D23" i="16"/>
  <c r="D16" i="16"/>
  <c r="D22" i="16"/>
  <c r="D18" i="16"/>
  <c r="E24" i="16"/>
  <c r="D53" i="16"/>
  <c r="C42" i="16"/>
  <c r="D57" i="16"/>
  <c r="C46" i="16"/>
  <c r="D61" i="16"/>
  <c r="E32" i="16"/>
  <c r="D55" i="16"/>
  <c r="D54" i="16"/>
  <c r="F12" i="16"/>
  <c r="D58" i="16"/>
  <c r="D56" i="16"/>
  <c r="D59" i="16"/>
  <c r="D60" i="16"/>
  <c r="D52" i="16"/>
  <c r="E16" i="16" l="1"/>
  <c r="E19" i="16"/>
  <c r="E23" i="16"/>
  <c r="F37" i="16"/>
  <c r="C39" i="16"/>
  <c r="D15" i="16"/>
  <c r="E22" i="16"/>
  <c r="E17" i="16"/>
  <c r="F23" i="16"/>
  <c r="E18" i="16"/>
  <c r="E21" i="16"/>
  <c r="F36" i="16"/>
  <c r="F34" i="16"/>
  <c r="F32" i="16"/>
  <c r="F29" i="16"/>
  <c r="F31" i="16"/>
  <c r="F33" i="16"/>
  <c r="F30" i="16"/>
  <c r="F28" i="16"/>
  <c r="E52" i="16"/>
  <c r="E54" i="16"/>
  <c r="D40" i="16"/>
  <c r="E55" i="16"/>
  <c r="E57" i="16"/>
  <c r="E56" i="16"/>
  <c r="E53" i="16"/>
  <c r="E58" i="16"/>
  <c r="D41" i="16"/>
  <c r="D46" i="16"/>
  <c r="E20" i="16"/>
  <c r="D47" i="16"/>
  <c r="E60" i="16"/>
  <c r="D44" i="16"/>
  <c r="D42" i="16"/>
  <c r="E59" i="16"/>
  <c r="D48" i="16"/>
  <c r="D45" i="16"/>
  <c r="D43" i="16"/>
  <c r="E61" i="16"/>
  <c r="G12" i="16"/>
  <c r="G7" i="16"/>
  <c r="E42" i="16" l="1"/>
  <c r="F24" i="16"/>
  <c r="E15" i="16"/>
  <c r="E40" i="16"/>
  <c r="D39" i="16"/>
  <c r="F52" i="16"/>
  <c r="F19" i="16"/>
  <c r="F56" i="16"/>
  <c r="F61" i="16"/>
  <c r="F18" i="16"/>
  <c r="E41" i="16"/>
  <c r="E43" i="16"/>
  <c r="E45" i="16"/>
  <c r="F21" i="16"/>
  <c r="F17" i="16"/>
  <c r="F16" i="16"/>
  <c r="F20" i="16"/>
  <c r="F22" i="16"/>
  <c r="F57" i="16"/>
  <c r="F55" i="16"/>
  <c r="F54" i="16"/>
  <c r="E44" i="16"/>
  <c r="E47" i="16"/>
  <c r="E48" i="16"/>
  <c r="E46" i="16"/>
  <c r="F53" i="16"/>
  <c r="F58" i="16"/>
  <c r="F59" i="16"/>
  <c r="F60" i="16"/>
  <c r="H12" i="16"/>
  <c r="F44" i="16" l="1"/>
  <c r="G55" i="16"/>
  <c r="H54" i="16" s="1"/>
  <c r="F15" i="16"/>
  <c r="E39" i="16"/>
  <c r="G60" i="16"/>
  <c r="F40" i="16"/>
  <c r="G61" i="16"/>
  <c r="H60" i="16" s="1"/>
  <c r="F42" i="16"/>
  <c r="G56" i="16"/>
  <c r="F45" i="16"/>
  <c r="F43" i="16"/>
  <c r="G54" i="16"/>
  <c r="G53" i="16"/>
  <c r="F47" i="16"/>
  <c r="G52" i="16"/>
  <c r="F41" i="16"/>
  <c r="F46" i="16"/>
  <c r="G57" i="16"/>
  <c r="F48" i="16"/>
  <c r="G59" i="16"/>
  <c r="G58" i="16"/>
  <c r="I8" i="16"/>
  <c r="H8" i="16"/>
  <c r="I12" i="16"/>
  <c r="G30" i="16" l="1"/>
  <c r="G31" i="16"/>
  <c r="H30" i="16" s="1"/>
  <c r="H58" i="16"/>
  <c r="I57" i="16" s="1"/>
  <c r="G43" i="16"/>
  <c r="G19" i="16" s="1"/>
  <c r="F39" i="16"/>
  <c r="G36" i="16"/>
  <c r="G48" i="16"/>
  <c r="G24" i="16" s="1"/>
  <c r="H59" i="16"/>
  <c r="G37" i="16"/>
  <c r="H36" i="16" s="1"/>
  <c r="H53" i="16"/>
  <c r="G32" i="16"/>
  <c r="G41" i="16"/>
  <c r="G17" i="16" s="1"/>
  <c r="G44" i="16"/>
  <c r="G20" i="16" s="1"/>
  <c r="G42" i="16"/>
  <c r="G18" i="16" s="1"/>
  <c r="H55" i="16"/>
  <c r="G45" i="16"/>
  <c r="G21" i="16" s="1"/>
  <c r="G29" i="16"/>
  <c r="H52" i="16"/>
  <c r="G33" i="16"/>
  <c r="H56" i="16"/>
  <c r="G28" i="16"/>
  <c r="H61" i="16"/>
  <c r="G40" i="16"/>
  <c r="G34" i="16"/>
  <c r="G35" i="16"/>
  <c r="G47" i="16"/>
  <c r="G23" i="16" s="1"/>
  <c r="H48" i="16"/>
  <c r="H57" i="16"/>
  <c r="G46" i="16"/>
  <c r="H29" i="16"/>
  <c r="J8" i="16"/>
  <c r="K8" i="16"/>
  <c r="I53" i="16"/>
  <c r="I59" i="16"/>
  <c r="J12" i="16"/>
  <c r="H42" i="16" l="1"/>
  <c r="I41" i="16" s="1"/>
  <c r="G16" i="16"/>
  <c r="G39" i="16"/>
  <c r="H47" i="16"/>
  <c r="I58" i="16"/>
  <c r="J57" i="16" s="1"/>
  <c r="H35" i="16"/>
  <c r="I52" i="16"/>
  <c r="H31" i="16"/>
  <c r="H41" i="16"/>
  <c r="H43" i="16"/>
  <c r="H28" i="16"/>
  <c r="I55" i="16"/>
  <c r="I54" i="16"/>
  <c r="H34" i="16"/>
  <c r="H32" i="16"/>
  <c r="I35" i="16"/>
  <c r="I28" i="16"/>
  <c r="I61" i="16"/>
  <c r="H33" i="16"/>
  <c r="I29" i="16"/>
  <c r="H37" i="16"/>
  <c r="H40" i="16"/>
  <c r="I60" i="16"/>
  <c r="H44" i="16"/>
  <c r="H46" i="16"/>
  <c r="I45" i="16" s="1"/>
  <c r="I47" i="16"/>
  <c r="I56" i="16"/>
  <c r="H45" i="16"/>
  <c r="H18" i="16"/>
  <c r="H24" i="16"/>
  <c r="G22" i="16"/>
  <c r="H17" i="16"/>
  <c r="K12" i="16"/>
  <c r="J56" i="16"/>
  <c r="J52" i="16"/>
  <c r="J58" i="16"/>
  <c r="H20" i="16" l="1"/>
  <c r="H22" i="16"/>
  <c r="J53" i="16"/>
  <c r="I48" i="16"/>
  <c r="I34" i="16"/>
  <c r="J33" i="16" s="1"/>
  <c r="H39" i="16"/>
  <c r="G15" i="16"/>
  <c r="I30" i="16"/>
  <c r="I37" i="16"/>
  <c r="J59" i="16"/>
  <c r="I46" i="16"/>
  <c r="J45" i="16" s="1"/>
  <c r="H23" i="16"/>
  <c r="H19" i="16"/>
  <c r="J61" i="16"/>
  <c r="I40" i="16"/>
  <c r="I43" i="16"/>
  <c r="J54" i="16"/>
  <c r="I42" i="16"/>
  <c r="J60" i="16"/>
  <c r="H16" i="16"/>
  <c r="H21" i="16"/>
  <c r="I36" i="16"/>
  <c r="J37" i="16"/>
  <c r="J34" i="16"/>
  <c r="I31" i="16"/>
  <c r="J28" i="16"/>
  <c r="I17" i="16"/>
  <c r="I16" i="16"/>
  <c r="I23" i="16"/>
  <c r="I32" i="16"/>
  <c r="I33" i="16"/>
  <c r="J44" i="16"/>
  <c r="J55" i="16"/>
  <c r="J40" i="16"/>
  <c r="I44" i="16"/>
  <c r="J46" i="16"/>
  <c r="K61" i="16"/>
  <c r="K57" i="16"/>
  <c r="K56" i="16"/>
  <c r="L12" i="16"/>
  <c r="L7" i="16"/>
  <c r="K55" i="16"/>
  <c r="J41" i="16" l="1"/>
  <c r="J47" i="16"/>
  <c r="J48" i="16"/>
  <c r="J29" i="16"/>
  <c r="J36" i="16"/>
  <c r="I18" i="16"/>
  <c r="K54" i="16"/>
  <c r="L53" i="16" s="1"/>
  <c r="I22" i="16"/>
  <c r="J21" i="16" s="1"/>
  <c r="K52" i="16"/>
  <c r="J35" i="16"/>
  <c r="I39" i="16"/>
  <c r="H15" i="16"/>
  <c r="K58" i="16"/>
  <c r="L57" i="16" s="1"/>
  <c r="K53" i="16"/>
  <c r="M8" i="16"/>
  <c r="K60" i="16"/>
  <c r="J42" i="16"/>
  <c r="I24" i="16"/>
  <c r="K59" i="16"/>
  <c r="J16" i="16"/>
  <c r="K36" i="16"/>
  <c r="J32" i="16"/>
  <c r="K33" i="16"/>
  <c r="J30" i="16"/>
  <c r="J31" i="16"/>
  <c r="I21" i="16"/>
  <c r="I20" i="16"/>
  <c r="J22" i="16"/>
  <c r="K32" i="16"/>
  <c r="K37" i="16"/>
  <c r="I19" i="16"/>
  <c r="K45" i="16"/>
  <c r="K43" i="16"/>
  <c r="J43" i="16"/>
  <c r="K44" i="16"/>
  <c r="N8" i="16"/>
  <c r="L54" i="16"/>
  <c r="L55" i="16"/>
  <c r="L60" i="16"/>
  <c r="L56" i="16"/>
  <c r="K41" i="16" l="1"/>
  <c r="I15" i="16"/>
  <c r="L61" i="16"/>
  <c r="M60" i="16" s="1"/>
  <c r="J24" i="16"/>
  <c r="K34" i="16"/>
  <c r="K40" i="16"/>
  <c r="K35" i="16"/>
  <c r="K46" i="16"/>
  <c r="L45" i="16" s="1"/>
  <c r="K24" i="16"/>
  <c r="J23" i="16"/>
  <c r="K28" i="16"/>
  <c r="J17" i="16"/>
  <c r="L59" i="16"/>
  <c r="J39" i="16"/>
  <c r="K48" i="16"/>
  <c r="L52" i="16"/>
  <c r="K21" i="16"/>
  <c r="L58" i="16"/>
  <c r="K47" i="16"/>
  <c r="J19" i="16"/>
  <c r="J18" i="16"/>
  <c r="J20" i="16"/>
  <c r="K20" i="16"/>
  <c r="K30" i="16"/>
  <c r="K29" i="16"/>
  <c r="K31" i="16"/>
  <c r="K42" i="16"/>
  <c r="L32" i="16"/>
  <c r="L36" i="16"/>
  <c r="L30" i="16"/>
  <c r="L29" i="16"/>
  <c r="L33" i="16"/>
  <c r="P8" i="16"/>
  <c r="L42" i="16"/>
  <c r="L44" i="16"/>
  <c r="L48" i="16"/>
  <c r="L31" i="16"/>
  <c r="L43" i="16"/>
  <c r="M59" i="16"/>
  <c r="M53" i="16"/>
  <c r="M52" i="16"/>
  <c r="M55" i="16"/>
  <c r="M56" i="16"/>
  <c r="M54" i="16"/>
  <c r="K16" i="16" l="1"/>
  <c r="L37" i="16"/>
  <c r="M36" i="16" s="1"/>
  <c r="L47" i="16"/>
  <c r="L23" i="16" s="1"/>
  <c r="K23" i="16"/>
  <c r="M58" i="16"/>
  <c r="N57" i="16" s="1"/>
  <c r="J15" i="16"/>
  <c r="L35" i="16"/>
  <c r="K39" i="16"/>
  <c r="K22" i="16"/>
  <c r="L40" i="16"/>
  <c r="L16" i="16" s="1"/>
  <c r="M61" i="16"/>
  <c r="L28" i="16"/>
  <c r="L34" i="16"/>
  <c r="M33" i="16" s="1"/>
  <c r="M57" i="16"/>
  <c r="L46" i="16"/>
  <c r="L41" i="16"/>
  <c r="M40" i="16" s="1"/>
  <c r="K19" i="16"/>
  <c r="K18" i="16"/>
  <c r="K17" i="16"/>
  <c r="M48" i="16"/>
  <c r="L20" i="16"/>
  <c r="M43" i="16"/>
  <c r="L24" i="16"/>
  <c r="M47" i="16"/>
  <c r="L18" i="16"/>
  <c r="M41" i="16"/>
  <c r="M44" i="16"/>
  <c r="M42" i="16"/>
  <c r="N61" i="16"/>
  <c r="M29" i="16"/>
  <c r="M32" i="16"/>
  <c r="M28" i="16"/>
  <c r="M30" i="16"/>
  <c r="M35" i="16"/>
  <c r="M31" i="16"/>
  <c r="N53" i="16"/>
  <c r="N55" i="16"/>
  <c r="N58" i="16"/>
  <c r="L19" i="16"/>
  <c r="N54" i="16"/>
  <c r="N59" i="16"/>
  <c r="N52" i="16"/>
  <c r="L21" i="16"/>
  <c r="B37" i="11"/>
  <c r="B36" i="11"/>
  <c r="B35" i="11"/>
  <c r="B34" i="11"/>
  <c r="B33" i="11"/>
  <c r="B32" i="11"/>
  <c r="B31" i="11"/>
  <c r="B30" i="11"/>
  <c r="B29" i="11"/>
  <c r="C28" i="11" s="1"/>
  <c r="B28" i="11"/>
  <c r="B15" i="11"/>
  <c r="L7" i="11"/>
  <c r="M8" i="11" s="1"/>
  <c r="M9" i="11" s="1"/>
  <c r="G7" i="11"/>
  <c r="H8" i="11" s="1"/>
  <c r="H9" i="11" s="1"/>
  <c r="M45" i="16" l="1"/>
  <c r="M46" i="16"/>
  <c r="N45" i="16" s="1"/>
  <c r="K15" i="16"/>
  <c r="N60" i="16"/>
  <c r="L22" i="16"/>
  <c r="M21" i="16" s="1"/>
  <c r="N56" i="16"/>
  <c r="M37" i="16"/>
  <c r="M34" i="16"/>
  <c r="N33" i="16" s="1"/>
  <c r="L39" i="16"/>
  <c r="L17" i="16"/>
  <c r="N32" i="16"/>
  <c r="N34" i="16"/>
  <c r="N30" i="16"/>
  <c r="N29" i="16"/>
  <c r="N31" i="16"/>
  <c r="N35" i="16"/>
  <c r="N28" i="16"/>
  <c r="N47" i="16"/>
  <c r="M17" i="16"/>
  <c r="N43" i="16"/>
  <c r="N42" i="16"/>
  <c r="M20" i="16"/>
  <c r="M18" i="16"/>
  <c r="M24" i="16"/>
  <c r="M23" i="16"/>
  <c r="M19" i="16"/>
  <c r="N46" i="16"/>
  <c r="N41" i="16"/>
  <c r="N40" i="16"/>
  <c r="N37" i="16"/>
  <c r="O61" i="16"/>
  <c r="O52" i="16"/>
  <c r="O54" i="16"/>
  <c r="O56" i="16"/>
  <c r="O57" i="16"/>
  <c r="O60" i="16"/>
  <c r="O58" i="16"/>
  <c r="O53" i="16"/>
  <c r="B27" i="11"/>
  <c r="C36" i="11"/>
  <c r="C17" i="11"/>
  <c r="C24" i="11"/>
  <c r="C22" i="11"/>
  <c r="C18" i="11"/>
  <c r="C21" i="11"/>
  <c r="C20" i="11"/>
  <c r="C19" i="11"/>
  <c r="C23" i="11"/>
  <c r="M39" i="16" l="1"/>
  <c r="L15" i="16"/>
  <c r="N44" i="16"/>
  <c r="N48" i="16"/>
  <c r="M22" i="16"/>
  <c r="N21" i="16" s="1"/>
  <c r="O59" i="16"/>
  <c r="O55" i="16"/>
  <c r="N22" i="16"/>
  <c r="N36" i="16"/>
  <c r="M16" i="16"/>
  <c r="N19" i="16"/>
  <c r="O32" i="16"/>
  <c r="N18" i="16"/>
  <c r="N16" i="16"/>
  <c r="O29" i="16"/>
  <c r="O31" i="16"/>
  <c r="N17" i="16"/>
  <c r="O34" i="16"/>
  <c r="O28" i="16"/>
  <c r="N23" i="16"/>
  <c r="N20" i="16"/>
  <c r="O37" i="16"/>
  <c r="O30" i="16"/>
  <c r="O33" i="16"/>
  <c r="P52" i="16"/>
  <c r="P57" i="16"/>
  <c r="P59" i="16"/>
  <c r="P56" i="16"/>
  <c r="P55" i="16"/>
  <c r="P53" i="16"/>
  <c r="P60" i="16"/>
  <c r="O36" i="16"/>
  <c r="O40" i="16"/>
  <c r="O46" i="16"/>
  <c r="O45" i="16"/>
  <c r="O48" i="16"/>
  <c r="O42" i="16"/>
  <c r="O41" i="16"/>
  <c r="O44" i="16"/>
  <c r="P61" i="16"/>
  <c r="D36" i="11"/>
  <c r="C29" i="11"/>
  <c r="D28" i="11" s="1"/>
  <c r="C32" i="11"/>
  <c r="D31" i="11" s="1"/>
  <c r="C35" i="11"/>
  <c r="D34" i="11" s="1"/>
  <c r="C31" i="11"/>
  <c r="D30" i="11" s="1"/>
  <c r="C33" i="11"/>
  <c r="D32" i="11" s="1"/>
  <c r="C34" i="11"/>
  <c r="D33" i="11" s="1"/>
  <c r="C30" i="11"/>
  <c r="D29" i="11" s="1"/>
  <c r="C15" i="11"/>
  <c r="D23" i="11"/>
  <c r="D19" i="11"/>
  <c r="D22" i="11"/>
  <c r="D18" i="11"/>
  <c r="D20" i="11"/>
  <c r="D35" i="11"/>
  <c r="D21" i="11"/>
  <c r="D24" i="11"/>
  <c r="D17" i="11"/>
  <c r="D16" i="11"/>
  <c r="O47" i="16" l="1"/>
  <c r="P58" i="16"/>
  <c r="N39" i="16"/>
  <c r="P54" i="16"/>
  <c r="O43" i="16"/>
  <c r="M15" i="16"/>
  <c r="O35" i="16"/>
  <c r="P31" i="16"/>
  <c r="P29" i="16"/>
  <c r="N24" i="16"/>
  <c r="N15" i="16" s="1"/>
  <c r="O21" i="16"/>
  <c r="O20" i="16"/>
  <c r="P28" i="16"/>
  <c r="O22" i="16"/>
  <c r="P30" i="16"/>
  <c r="P37" i="16"/>
  <c r="O16" i="16"/>
  <c r="P36" i="16"/>
  <c r="O17" i="16"/>
  <c r="P33" i="16"/>
  <c r="O18" i="16"/>
  <c r="P17" i="16" s="1"/>
  <c r="O19" i="16"/>
  <c r="P32" i="16"/>
  <c r="P35" i="16"/>
  <c r="P47" i="16"/>
  <c r="P45" i="16"/>
  <c r="P41" i="16"/>
  <c r="P43" i="16"/>
  <c r="P40" i="16"/>
  <c r="P44" i="16"/>
  <c r="P48" i="16"/>
  <c r="O24" i="16"/>
  <c r="C27" i="11"/>
  <c r="D15" i="11"/>
  <c r="D27" i="11"/>
  <c r="E23" i="11"/>
  <c r="E19" i="11"/>
  <c r="E18" i="11"/>
  <c r="E35" i="11"/>
  <c r="E32" i="11"/>
  <c r="E29" i="11"/>
  <c r="E36" i="11"/>
  <c r="E33" i="11"/>
  <c r="E30" i="11"/>
  <c r="E22" i="11"/>
  <c r="E34" i="11"/>
  <c r="E20" i="11"/>
  <c r="E21" i="11"/>
  <c r="E31" i="11"/>
  <c r="E24" i="11"/>
  <c r="E16" i="11"/>
  <c r="E28" i="11"/>
  <c r="E17" i="11"/>
  <c r="P46" i="16" l="1"/>
  <c r="P19" i="16"/>
  <c r="P42" i="16"/>
  <c r="O39" i="16"/>
  <c r="P34" i="16"/>
  <c r="O23" i="16"/>
  <c r="O15" i="16" s="1"/>
  <c r="P24" i="16"/>
  <c r="P16" i="16"/>
  <c r="P18" i="16"/>
  <c r="P21" i="16"/>
  <c r="P23" i="16"/>
  <c r="P20" i="16"/>
  <c r="E15" i="11"/>
  <c r="F32" i="11"/>
  <c r="F36" i="11"/>
  <c r="F33" i="11"/>
  <c r="F30" i="11"/>
  <c r="F29" i="11"/>
  <c r="F22" i="11"/>
  <c r="F18" i="11"/>
  <c r="F35" i="11"/>
  <c r="F21" i="11"/>
  <c r="F17" i="11"/>
  <c r="F23" i="11"/>
  <c r="F19" i="11"/>
  <c r="F24" i="11"/>
  <c r="F16" i="11"/>
  <c r="F28" i="11"/>
  <c r="F31" i="11"/>
  <c r="F34" i="11"/>
  <c r="F20" i="11"/>
  <c r="E27" i="11"/>
  <c r="P39" i="16" l="1"/>
  <c r="P22" i="16"/>
  <c r="P15" i="16" s="1"/>
  <c r="G36" i="11"/>
  <c r="G24" i="11" s="1"/>
  <c r="G33" i="11"/>
  <c r="G21" i="11" s="1"/>
  <c r="G30" i="11"/>
  <c r="G18" i="11" s="1"/>
  <c r="G35" i="11"/>
  <c r="G23" i="11" s="1"/>
  <c r="G32" i="11"/>
  <c r="G20" i="11" s="1"/>
  <c r="G29" i="11"/>
  <c r="G17" i="11" s="1"/>
  <c r="G34" i="11"/>
  <c r="G22" i="11" s="1"/>
  <c r="G28" i="11"/>
  <c r="G31" i="11"/>
  <c r="G19" i="11" s="1"/>
  <c r="F15" i="11"/>
  <c r="F27" i="11"/>
  <c r="G27" i="11" l="1"/>
  <c r="G16" i="11"/>
  <c r="G15" i="11" s="1"/>
  <c r="H22" i="11"/>
  <c r="H18" i="11"/>
  <c r="H24" i="11"/>
  <c r="H35" i="11"/>
  <c r="H32" i="11"/>
  <c r="H29" i="11"/>
  <c r="H21" i="11"/>
  <c r="H17" i="11"/>
  <c r="H23" i="11"/>
  <c r="H16" i="11"/>
  <c r="H33" i="11"/>
  <c r="H30" i="11"/>
  <c r="H28" i="11"/>
  <c r="H19" i="11"/>
  <c r="H31" i="11"/>
  <c r="H36" i="11"/>
  <c r="H34" i="11"/>
  <c r="H20" i="11"/>
  <c r="H15" i="11" l="1"/>
  <c r="H27" i="11"/>
  <c r="I16" i="11"/>
  <c r="I31" i="11"/>
  <c r="I28" i="11"/>
  <c r="I24" i="11"/>
  <c r="I20" i="11"/>
  <c r="I35" i="11"/>
  <c r="I32" i="11"/>
  <c r="I29" i="11"/>
  <c r="I21" i="11"/>
  <c r="I17" i="11"/>
  <c r="I34" i="11"/>
  <c r="I18" i="11"/>
  <c r="I30" i="11"/>
  <c r="I22" i="11"/>
  <c r="I19" i="11"/>
  <c r="I33" i="11"/>
  <c r="I36" i="11"/>
  <c r="I23" i="11"/>
  <c r="I27" i="11" l="1"/>
  <c r="I15" i="11"/>
  <c r="J34" i="11"/>
  <c r="J35" i="11"/>
  <c r="J32" i="11"/>
  <c r="J29" i="11"/>
  <c r="J21" i="11"/>
  <c r="J17" i="11"/>
  <c r="J24" i="11"/>
  <c r="J20" i="11"/>
  <c r="J16" i="11"/>
  <c r="J31" i="11"/>
  <c r="J28" i="11"/>
  <c r="J18" i="11"/>
  <c r="J30" i="11"/>
  <c r="J19" i="11"/>
  <c r="J23" i="11"/>
  <c r="J33" i="11"/>
  <c r="J36" i="11"/>
  <c r="J22" i="11"/>
  <c r="J27" i="11" l="1"/>
  <c r="J15" i="11"/>
  <c r="K35" i="11"/>
  <c r="K32" i="11"/>
  <c r="K29" i="11"/>
  <c r="K21" i="11"/>
  <c r="K17" i="11"/>
  <c r="K16" i="11"/>
  <c r="K34" i="11"/>
  <c r="K31" i="11"/>
  <c r="K28" i="11"/>
  <c r="K24" i="11"/>
  <c r="K20" i="11"/>
  <c r="K18" i="11"/>
  <c r="K30" i="11"/>
  <c r="K19" i="11"/>
  <c r="K33" i="11"/>
  <c r="K36" i="11"/>
  <c r="K22" i="11"/>
  <c r="K23" i="11"/>
  <c r="K27" i="11" l="1"/>
  <c r="K15" i="11"/>
  <c r="L34" i="11"/>
  <c r="L22" i="11" s="1"/>
  <c r="L31" i="11"/>
  <c r="L19" i="11" s="1"/>
  <c r="L28" i="11"/>
  <c r="L32" i="11"/>
  <c r="L20" i="11" s="1"/>
  <c r="L30" i="11"/>
  <c r="L18" i="11" s="1"/>
  <c r="L35" i="11"/>
  <c r="L23" i="11" s="1"/>
  <c r="L33" i="11"/>
  <c r="L21" i="11" s="1"/>
  <c r="L36" i="11"/>
  <c r="L24" i="11" s="1"/>
  <c r="L29" i="11"/>
  <c r="L17" i="11" s="1"/>
  <c r="L27" i="11" l="1"/>
  <c r="L16" i="11"/>
  <c r="L15" i="11" s="1"/>
  <c r="M24" i="11"/>
  <c r="M20" i="11"/>
  <c r="M16" i="11"/>
  <c r="M36" i="11"/>
  <c r="M34" i="11"/>
  <c r="M31" i="11"/>
  <c r="M28" i="11"/>
  <c r="M23" i="11"/>
  <c r="M19" i="11"/>
  <c r="M30" i="11"/>
  <c r="M33" i="11"/>
  <c r="M32" i="11"/>
  <c r="M21" i="11"/>
  <c r="M35" i="11"/>
  <c r="M22" i="11"/>
  <c r="M17" i="11"/>
  <c r="M29" i="11"/>
  <c r="M18" i="11"/>
  <c r="M27" i="11" l="1"/>
  <c r="N24" i="11"/>
  <c r="N20" i="11"/>
  <c r="N16" i="11"/>
  <c r="N36" i="11"/>
  <c r="N34" i="11"/>
  <c r="N31" i="11"/>
  <c r="N28" i="11"/>
  <c r="N23" i="11"/>
  <c r="N19" i="11"/>
  <c r="N33" i="11"/>
  <c r="N30" i="11"/>
  <c r="N21" i="11"/>
  <c r="N35" i="11"/>
  <c r="N22" i="11"/>
  <c r="N18" i="11"/>
  <c r="N32" i="11"/>
  <c r="N17" i="11"/>
  <c r="N29" i="11"/>
  <c r="M15" i="11"/>
  <c r="N27" i="11" l="1"/>
  <c r="N15" i="11"/>
  <c r="O34" i="11"/>
  <c r="O31" i="11"/>
  <c r="O28" i="11"/>
  <c r="O22" i="11"/>
  <c r="O18" i="11"/>
  <c r="O23" i="11"/>
  <c r="O19" i="11"/>
  <c r="O36" i="11"/>
  <c r="O33" i="11"/>
  <c r="O30" i="11"/>
  <c r="O35" i="11"/>
  <c r="O16" i="11"/>
  <c r="O24" i="11"/>
  <c r="O29" i="11"/>
  <c r="O21" i="11"/>
  <c r="O17" i="11"/>
  <c r="O20" i="11"/>
  <c r="O32" i="11"/>
  <c r="P22" i="11" l="1"/>
  <c r="P23" i="11"/>
  <c r="P19" i="11"/>
  <c r="P36" i="11"/>
  <c r="P33" i="11"/>
  <c r="P30" i="11"/>
  <c r="P18" i="11"/>
  <c r="P16" i="11"/>
  <c r="P24" i="11"/>
  <c r="P28" i="11"/>
  <c r="P17" i="11"/>
  <c r="P29" i="11"/>
  <c r="P20" i="11"/>
  <c r="P34" i="11"/>
  <c r="P31" i="11"/>
  <c r="P32" i="11"/>
  <c r="P21" i="11"/>
  <c r="P35" i="11"/>
  <c r="O15" i="11"/>
  <c r="O27" i="11"/>
  <c r="P27" i="11" l="1"/>
  <c r="P1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Johnston</author>
  </authors>
  <commentList>
    <comment ref="B7" authorId="0" shapeId="0" xr:uid="{BFF7A449-F795-45E8-B122-E00C82026765}">
      <text>
        <r>
          <rPr>
            <b/>
            <sz val="9"/>
            <color rgb="FF000000"/>
            <rFont val="Arial"/>
            <family val="2"/>
          </rPr>
          <t>Opening PTRM debt in year one of the first 5-year regulatory period under the weighted trailing average approach.</t>
        </r>
      </text>
    </comment>
    <comment ref="B16" authorId="0" shapeId="0" xr:uid="{7E740E7F-7760-4275-919B-940ABCEABA18}">
      <text>
        <r>
          <rPr>
            <b/>
            <sz val="9"/>
            <color rgb="FF000000"/>
            <rFont val="Arial"/>
            <family val="2"/>
          </rPr>
          <t xml:space="preserve">Year 1 yields are the 10-year BBB+ yields in the </t>
        </r>
        <r>
          <rPr>
            <b/>
            <u/>
            <sz val="9"/>
            <color rgb="FF000000"/>
            <rFont val="Arial"/>
            <family val="2"/>
          </rPr>
          <t>simple</t>
        </r>
        <r>
          <rPr>
            <b/>
            <sz val="9"/>
            <color rgb="FF000000"/>
            <rFont val="Arial"/>
            <family val="2"/>
          </rPr>
          <t xml:space="preserve"> trailing average in year one of the first 5-year regulatory period under the weighted trailing average approach.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Johnston</author>
  </authors>
  <commentList>
    <comment ref="A2" authorId="0" shapeId="0" xr:uid="{37A2A54A-3FDE-45BD-8311-88F70BF9F1EB}">
      <text>
        <r>
          <rPr>
            <b/>
            <sz val="10"/>
            <color indexed="81"/>
            <rFont val="Arial"/>
            <family val="2"/>
          </rPr>
          <t>If the AER decides to adopt the WTA approach set out in this sheet, QTC recommends the AER independently verify the underlying calculations before making any changes to the PTRM.</t>
        </r>
      </text>
    </comment>
    <comment ref="A6" authorId="0" shapeId="0" xr:uid="{805BA193-E817-4031-9FA4-2ED31511C296}">
      <text>
        <r>
          <rPr>
            <b/>
            <sz val="10"/>
            <color rgb="FF000000"/>
            <rFont val="Arial"/>
            <family val="2"/>
          </rPr>
          <t xml:space="preserve">Average yield in the </t>
        </r>
        <r>
          <rPr>
            <b/>
            <sz val="9"/>
            <color rgb="FF000000"/>
            <rFont val="Arial"/>
            <family val="2"/>
          </rPr>
          <t xml:space="preserve">cost of debt averaging period immediately prior to the start of the corresponding regulatory year.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7" authorId="0" shapeId="0" xr:uid="{1F5A5452-9941-4682-9A57-BA1FE5E27FD8}">
      <text>
        <r>
          <rPr>
            <b/>
            <sz val="9"/>
            <color indexed="81"/>
            <rFont val="Arial"/>
            <family val="2"/>
          </rPr>
          <t>Opening PTRM debt in year one of the first 5-year regulatory period under the weighted trailing average approach.</t>
        </r>
      </text>
    </comment>
    <comment ref="A9" authorId="0" shapeId="0" xr:uid="{FDFA6749-D70C-48E7-A5F3-595CB2D9C275}">
      <text>
        <r>
          <rPr>
            <b/>
            <sz val="9"/>
            <color rgb="FF000000"/>
            <rFont val="Arial"/>
            <family val="2"/>
          </rPr>
          <t>W = zero if change in forecast PTRM debt is negative.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13" authorId="0" shapeId="0" xr:uid="{5BD57E7C-A79F-9E4C-BD02-56F57A2A1BA1}">
      <text>
        <r>
          <rPr>
            <b/>
            <sz val="9"/>
            <color rgb="FF000000"/>
            <rFont val="Arial"/>
            <family val="2"/>
          </rPr>
          <t>W = zero if change in roll forward PTRM debt is negative.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16" authorId="0" shapeId="0" xr:uid="{BB21A73B-58A8-4C49-A7FC-CC6344E88961}">
      <text>
        <r>
          <rPr>
            <b/>
            <sz val="9"/>
            <color rgb="FF000000"/>
            <rFont val="Arial"/>
            <family val="2"/>
          </rPr>
          <t xml:space="preserve">Year 1 yields are the 10-year BBB+ yields in the </t>
        </r>
        <r>
          <rPr>
            <b/>
            <u/>
            <sz val="9"/>
            <color rgb="FF000000"/>
            <rFont val="Arial"/>
            <family val="2"/>
          </rPr>
          <t>simple</t>
        </r>
        <r>
          <rPr>
            <b/>
            <sz val="9"/>
            <color rgb="FF000000"/>
            <rFont val="Arial"/>
            <family val="2"/>
          </rPr>
          <t xml:space="preserve"> trailing average in year one of the first 5-year regulatory period under the weighted trailing average approach.</t>
        </r>
      </text>
    </comment>
    <comment ref="G16" authorId="0" shapeId="0" xr:uid="{00107ECA-171B-884B-8C4D-37D01E184808}">
      <text>
        <r>
          <rPr>
            <b/>
            <sz val="9"/>
            <color rgb="FF000000"/>
            <rFont val="Arial"/>
            <family val="2"/>
          </rPr>
          <t>The 10yr BBB+ yields in the first year of the regulatory period are set to equal the 10yr BBB+ yields based on roll forward weights.</t>
        </r>
      </text>
    </comment>
    <comment ref="L16" authorId="0" shapeId="0" xr:uid="{32BEEB03-17E1-8B4E-849D-66BFB653A046}">
      <text>
        <r>
          <rPr>
            <b/>
            <sz val="9"/>
            <color rgb="FF000000"/>
            <rFont val="Arial"/>
            <family val="2"/>
          </rPr>
          <t>The 10yr BBB+ yields in the first year of the regulatory period are set to equal the 10yr BBB+ yields based on roll forward weights.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Johnston</author>
    <author>User</author>
  </authors>
  <commentList>
    <comment ref="A6" authorId="0" shapeId="0" xr:uid="{2E4F8566-6E3A-434A-A44A-CED97592F1BD}">
      <text>
        <r>
          <rPr>
            <b/>
            <sz val="10"/>
            <color rgb="FF000000"/>
            <rFont val="Arial"/>
            <family val="2"/>
          </rPr>
          <t xml:space="preserve">Average yield in the </t>
        </r>
        <r>
          <rPr>
            <b/>
            <sz val="9"/>
            <color rgb="FF000000"/>
            <rFont val="Arial"/>
            <family val="2"/>
          </rPr>
          <t xml:space="preserve">cost of debt averaging period immediately prior to the start of the corresponding regulatory year.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7" authorId="0" shapeId="0" xr:uid="{F098FB2F-10FA-459B-8CF1-ADD77DCB466F}">
      <text>
        <r>
          <rPr>
            <b/>
            <sz val="9"/>
            <color indexed="81"/>
            <rFont val="Arial"/>
            <family val="2"/>
          </rPr>
          <t>Opening PTRM debt in year one of the first 5-year regulatory period under the weighted trailing average approach.</t>
        </r>
      </text>
    </comment>
    <comment ref="B16" authorId="0" shapeId="0" xr:uid="{4C6A8CB7-8CE4-4AB6-AADE-97BB20CFBEF7}">
      <text>
        <r>
          <rPr>
            <b/>
            <sz val="9"/>
            <color rgb="FF000000"/>
            <rFont val="Arial"/>
            <family val="2"/>
          </rPr>
          <t xml:space="preserve">Year 1 yields are the 10-year BBB+ yields in the </t>
        </r>
        <r>
          <rPr>
            <b/>
            <u/>
            <sz val="9"/>
            <color rgb="FF000000"/>
            <rFont val="Arial"/>
            <family val="2"/>
          </rPr>
          <t>simple</t>
        </r>
        <r>
          <rPr>
            <b/>
            <sz val="9"/>
            <color rgb="FF000000"/>
            <rFont val="Arial"/>
            <family val="2"/>
          </rPr>
          <t xml:space="preserve"> trailing average in year one of the first 5-year regulatory period under the weighted trailing average approach.</t>
        </r>
      </text>
    </comment>
    <comment ref="G16" authorId="0" shapeId="0" xr:uid="{5FF395F6-B714-DA4A-B496-9A81C5A8BB0E}">
      <text>
        <r>
          <rPr>
            <b/>
            <sz val="9"/>
            <color rgb="FF000000"/>
            <rFont val="Arial"/>
            <family val="2"/>
          </rPr>
          <t>The 10yr BBB+ yields in the first year of the regulatory period are set to equal the 10yr BBB+ yields based on roll forward weights.</t>
        </r>
      </text>
    </comment>
    <comment ref="L16" authorId="0" shapeId="0" xr:uid="{7110EA1E-FF11-6946-A0C4-7DC108C6FAF7}">
      <text>
        <r>
          <rPr>
            <b/>
            <sz val="9"/>
            <color rgb="FF000000"/>
            <rFont val="Arial"/>
            <family val="2"/>
          </rPr>
          <t>The 10yr BBB+ yields in the first year of the regulatory period are set to equal the 10yr BBB+ yields based on roll forward weights.</t>
        </r>
      </text>
    </comment>
    <comment ref="G28" authorId="0" shapeId="0" xr:uid="{08A4938B-4754-4445-9317-16F311AE7CDD}">
      <text>
        <r>
          <rPr>
            <b/>
            <sz val="9"/>
            <color rgb="FF000000"/>
            <rFont val="Arial"/>
            <family val="2"/>
          </rPr>
          <t>Debt tranches in the first year of the regulatory period are set to equal the roll forward debt tranches.</t>
        </r>
      </text>
    </comment>
    <comment ref="L28" authorId="0" shapeId="0" xr:uid="{3D0EACE8-B873-A548-B248-492609E5CA81}">
      <text>
        <r>
          <rPr>
            <b/>
            <sz val="9"/>
            <color rgb="FF000000"/>
            <rFont val="Arial"/>
            <family val="2"/>
          </rPr>
          <t>Debt tranches in the first year of the regulatory period are set to equal the roll forward debt tranches.</t>
        </r>
      </text>
    </comment>
    <comment ref="A37" authorId="1" shapeId="0" xr:uid="{ECC8D15E-0A65-42EB-AAD7-B65D408B5081}">
      <text>
        <r>
          <rPr>
            <b/>
            <sz val="9"/>
            <color rgb="FF000000"/>
            <rFont val="Arial"/>
            <family val="2"/>
          </rPr>
          <t>The amount refinanced by tranche 10 reduces in years where the change in forecast PTRM debt is negative.</t>
        </r>
      </text>
    </comment>
    <comment ref="A61" authorId="1" shapeId="0" xr:uid="{A542FF67-F4FE-4E44-8C47-C0C5BC8F3D62}">
      <text>
        <r>
          <rPr>
            <b/>
            <sz val="9"/>
            <color rgb="FF000000"/>
            <rFont val="Arial"/>
            <family val="2"/>
          </rPr>
          <t>The amount refinanced by tranche 10 reduces in years where the change in roll forward PTRM debt is negative.</t>
        </r>
      </text>
    </comment>
  </commentList>
</comments>
</file>

<file path=xl/sharedStrings.xml><?xml version="1.0" encoding="utf-8"?>
<sst xmlns="http://schemas.openxmlformats.org/spreadsheetml/2006/main" count="295" uniqueCount="144">
  <si>
    <t>Year 1</t>
  </si>
  <si>
    <t>Year 2</t>
  </si>
  <si>
    <t>Year 3</t>
  </si>
  <si>
    <t>Year 4</t>
  </si>
  <si>
    <t>Year 5</t>
  </si>
  <si>
    <t>Prevailing 10yr BBB+ yield</t>
  </si>
  <si>
    <t>Weighting factor (W)</t>
  </si>
  <si>
    <t>Starting debt</t>
  </si>
  <si>
    <t>Total debt</t>
  </si>
  <si>
    <t>Total allowance ÷ Total debt</t>
  </si>
  <si>
    <t>QTC Weighted Trailing Average</t>
  </si>
  <si>
    <t>Prevailing</t>
  </si>
  <si>
    <t>Input</t>
  </si>
  <si>
    <t>1st debt increase</t>
  </si>
  <si>
    <t>2nd debt increase</t>
  </si>
  <si>
    <t>3rd debt increase</t>
  </si>
  <si>
    <t>4th debt increase</t>
  </si>
  <si>
    <t>Simple TA for Starting debt</t>
  </si>
  <si>
    <t>Annual increase in debt</t>
  </si>
  <si>
    <t>Total cost of debt allowance ($)</t>
  </si>
  <si>
    <t>Simple TA + OTD transition for 1st debt increase</t>
  </si>
  <si>
    <t>Simple TA + OTD transition for 2nd debt increase</t>
  </si>
  <si>
    <t>Simple TA + OTD transition for 3rd debt increase</t>
  </si>
  <si>
    <t>Simple TA + OTD transition for 4th debt increase</t>
  </si>
  <si>
    <t>F3 AGGREGATE MEASURES OF AUSTRALIAN CORPORATE BOND YIELDS: NON-FINANCIAL CORPORATE (NFC) BONDS</t>
  </si>
  <si>
    <t>Title</t>
  </si>
  <si>
    <t>Non-financial corporate A-rated bonds – Effective tenor – 3 year target tenor</t>
  </si>
  <si>
    <t>Non-financial corporate A-rated bonds – Yield – 3 year target tenor</t>
  </si>
  <si>
    <t>Non-financial corporate A-rated bonds – Effective tenor – 5 year target tenor</t>
  </si>
  <si>
    <t>Non-financial corporate A-rated bonds – Yield – 5 year target tenor</t>
  </si>
  <si>
    <t>Non-financial corporate A-rated bonds – Effective tenor – 7 year target tenor</t>
  </si>
  <si>
    <t>Non-financial corporate A-rated bonds – Yield – 7 year target tenor</t>
  </si>
  <si>
    <t>Non-financial corporate A-rated bonds – Effective tenor – 10 year target tenor</t>
  </si>
  <si>
    <t>Non-financial corporate A-rated bonds – Yield – 10 year target tenor</t>
  </si>
  <si>
    <t>Non-financial corporate A-rated bonds – Number of bonds – 1–4 years</t>
  </si>
  <si>
    <t>Non-financial corporate A-rated bonds – Number of bonds – 4–6 years</t>
  </si>
  <si>
    <t>Non-financial corporate A-rated bonds – Number of bonds – 6–8 years</t>
  </si>
  <si>
    <t>Non-financial corporate A-rated bonds – Number of bonds – 8–12 years</t>
  </si>
  <si>
    <t>Non-financial corporate A-rated bonds – Number of bonds – &gt;12 years</t>
  </si>
  <si>
    <t>Non-financial corporate BBB-rated bonds – Effective tenor – 3 year target tenor</t>
  </si>
  <si>
    <t>Non-financial corporate BBB-rated bonds – Yield – 3 year target tenor</t>
  </si>
  <si>
    <t>Non-financial corporate BBB-rated bonds – Effective tenor – 5 year target tenor</t>
  </si>
  <si>
    <t>Non-financial corporate BBB-rated bonds – Yield – 5 year target tenor</t>
  </si>
  <si>
    <t>Non-financial corporate BBB-rated bonds – Effective tenor – 7 year target tenor</t>
  </si>
  <si>
    <t>Non-financial corporate BBB-rated bonds – Yield – 7 year target tenor</t>
  </si>
  <si>
    <t>Non-financial corporate BBB-rated bonds – Effective tenor – 10 year target tenor</t>
  </si>
  <si>
    <t>Non-financial corporate BBB-rated bonds – Yield – 10 year target tenor</t>
  </si>
  <si>
    <t>Non-financial corporate BBB-rated bonds – Number of bonds – 1–4 years</t>
  </si>
  <si>
    <t>Non-financial corporate BBB-rated bonds – Number of bonds – 4–6 years</t>
  </si>
  <si>
    <t>Non-financial corporate BBB-rated bonds – Number of bonds – 6–8 years</t>
  </si>
  <si>
    <t>Non-financial corporate BBB-rated bonds – Number of bonds – 8–12 years</t>
  </si>
  <si>
    <t>Non-financial corporate BBB-rated bonds – Number of bonds – &gt;12 years</t>
  </si>
  <si>
    <t>Description</t>
  </si>
  <si>
    <t>Non-financial corporate A-rated bonds – Effective tenor – 3 year target tenor: monthly, years; See notes for more details</t>
  </si>
  <si>
    <t>Non-financial corporate A-rated bonds – Yield – 3 year target tenor: monthly, per cent; See notes for more details</t>
  </si>
  <si>
    <t>Non-financial corporate A-rated bonds – Effective tenor – 5 year target tenor: monthly, years; See notes for more details</t>
  </si>
  <si>
    <t>Non-financial corporate A-rated bonds – Yield – 5 year target tenor: monthly, per cent; See notes for more details</t>
  </si>
  <si>
    <t>Non-financial corporate A-rated bonds – Effective tenor – 7 year target tenor: monthly, years; See notes for more details</t>
  </si>
  <si>
    <t>Non-financial corporate A-rated bonds – Yield – 7 year target tenor: monthly, per cent; See notes for more details</t>
  </si>
  <si>
    <t>Non-financial corporate A-rated bonds – Effective tenor – 10 year target tenor: monthly, years; See notes for more details</t>
  </si>
  <si>
    <t>Non-financial corporate A-rated bonds – Yield – 10 year target tenor: monthly, per cent; See notes for more details</t>
  </si>
  <si>
    <t>Non-financial corporate A-rated bonds – Number of bonds with a residual maturity of 1-4 years: monthly, years; See notes for more details</t>
  </si>
  <si>
    <t>Non-financial corporate A-rated bonds – Number of bonds with a residual maturity of 4-6 years: monthly, years; See notes for more details</t>
  </si>
  <si>
    <t>Non-financial corporate A-rated bonds – Number of bonds with a residual maturity of 6-8 years: monthly, years; See notes for more details</t>
  </si>
  <si>
    <t>Non-financial corporate A-rated bonds – Number of bonds with a residual maturity of 8-12 years: monthly, years; See notes for more details</t>
  </si>
  <si>
    <t>Non-financial corporate A-rated bonds – Number of bonds with a residual maturity of 12+ years: monthly, years; See notes for more details</t>
  </si>
  <si>
    <t>Non-financial corporate BBB-rated bonds – Effective tenor – 3 year target tenor: monthly, years; See notes for more details</t>
  </si>
  <si>
    <t>Non-financial corporate BBB-rated bonds – Yield – 3 year target tenor: monthly, per cent; See notes for more details</t>
  </si>
  <si>
    <t>Non-financial corporate BBB-rated bonds – Effective tenor – 5 year target tenor: monthly, years; See notes for more details</t>
  </si>
  <si>
    <t>Non-financial corporate BBB-rated bonds – Yield – 5 year target tenor: monthly, per cent; See notes for more details</t>
  </si>
  <si>
    <t>Non-financial corporate BBB-rated bonds – Effective tenor – 7 year target tenor: monthly, years; See notes for more details</t>
  </si>
  <si>
    <t>Non-financial corporate BBB-rated bonds – Yield – 7 year target tenor: monthly, per cent; See notes for more details</t>
  </si>
  <si>
    <t>Non-financial corporate BBB-rated bonds – Effective tenor – 10 year target tenor: monthly, years; See notes for more details</t>
  </si>
  <si>
    <t>Non-financial corporate BBB-rated bonds – Yield – 10 year target tenor: monthly, per cent; See notes for more details</t>
  </si>
  <si>
    <t>Non-financial corporate BBB-rated bonds – Number of bonds with a residual maturity of 1-4 years: monthly, years; See notes for more details</t>
  </si>
  <si>
    <t>Non-financial corporate BBB-rated bonds – Number of bonds with a residual maturity of 4-6 years: monthly, years; See notes for more details</t>
  </si>
  <si>
    <t>Non-financial corporate BBB-rated bonds – Number of bonds with a residual maturity of 6-8 years: monthly, years; See notes for more details</t>
  </si>
  <si>
    <t>Non-financial corporate BBB-rated bonds – Number of bonds with a residual maturity of 8-12 years: monthly, years; See notes for more details</t>
  </si>
  <si>
    <t>Non-financial corporate BBB-rated bonds – Number of bonds with a residual maturity of 12+ years: monthly, years; See notes for more details</t>
  </si>
  <si>
    <t>Frequency</t>
  </si>
  <si>
    <t>Monthly</t>
  </si>
  <si>
    <t>Type</t>
  </si>
  <si>
    <t>Original</t>
  </si>
  <si>
    <t>Units</t>
  </si>
  <si>
    <t>Years</t>
  </si>
  <si>
    <t>Per cent</t>
  </si>
  <si>
    <t>Number</t>
  </si>
  <si>
    <t>Source</t>
  </si>
  <si>
    <t>Bloomberg; RBA</t>
  </si>
  <si>
    <t>Publication date</t>
  </si>
  <si>
    <t>Series ID</t>
  </si>
  <si>
    <t>FNFTA3M</t>
  </si>
  <si>
    <t>FNFYA3M</t>
  </si>
  <si>
    <t>FNFTA5M</t>
  </si>
  <si>
    <t>FNFYA5M</t>
  </si>
  <si>
    <t>FNFTA7M</t>
  </si>
  <si>
    <t>FNFYA7M</t>
  </si>
  <si>
    <t>FNFTA10M</t>
  </si>
  <si>
    <t>FNFYA10M</t>
  </si>
  <si>
    <t>FNFNA3M</t>
  </si>
  <si>
    <t>FNFNA5M</t>
  </si>
  <si>
    <t>FNFNA7M</t>
  </si>
  <si>
    <t>FNFNA10M</t>
  </si>
  <si>
    <t>FNFNA12M</t>
  </si>
  <si>
    <t>FNFTBBB3M</t>
  </si>
  <si>
    <t>FNFYBBB3M</t>
  </si>
  <si>
    <t>FNFTBBB5M</t>
  </si>
  <si>
    <t>FNFYBBB5M</t>
  </si>
  <si>
    <t>FNFTBBB7M</t>
  </si>
  <si>
    <t>FNFYBBB7M</t>
  </si>
  <si>
    <t>FNFTBBB10M</t>
  </si>
  <si>
    <t>FNFYBBB10M</t>
  </si>
  <si>
    <t>FNFNBBB3M</t>
  </si>
  <si>
    <t>FNFNBBB5M</t>
  </si>
  <si>
    <t>FNFNBBB7M</t>
  </si>
  <si>
    <t>FNFNBBB10M</t>
  </si>
  <si>
    <t>FNFNBBB12M</t>
  </si>
  <si>
    <t>7yr ET</t>
  </si>
  <si>
    <t>7yr Yield</t>
  </si>
  <si>
    <t>10yr ET</t>
  </si>
  <si>
    <t>10yr Yield</t>
  </si>
  <si>
    <t>10yr Extrap.</t>
  </si>
  <si>
    <t>A yields</t>
  </si>
  <si>
    <t>BBB yields</t>
  </si>
  <si>
    <t>Yield extrapolation calculations</t>
  </si>
  <si>
    <t>Example - Simple trailing averages with on-the-day transitions applied separately to starting debt and future increases in debt</t>
  </si>
  <si>
    <t>Averages</t>
  </si>
  <si>
    <t>10yr</t>
  </si>
  <si>
    <t>BBB+ yields</t>
  </si>
  <si>
    <t>Opening PTRM debt</t>
  </si>
  <si>
    <t>PTRM weighting factor (W)</t>
  </si>
  <si>
    <t>Opening RFM debt</t>
  </si>
  <si>
    <t>RFM weighting factor (W)</t>
  </si>
  <si>
    <t>Allowed cost of debt using PTRM weights</t>
  </si>
  <si>
    <t>Allowed cost of debt using RFM weights</t>
  </si>
  <si>
    <t>Allowed cost of debt using PTRM debt tranches</t>
  </si>
  <si>
    <t>PTRM debt tranches</t>
  </si>
  <si>
    <t>Allowed cost of debt using RFM debt tranches</t>
  </si>
  <si>
    <t>RFM debt tranches</t>
  </si>
  <si>
    <t>∆ opening PTRM debt</t>
  </si>
  <si>
    <t>∆ opening RFM debt</t>
  </si>
  <si>
    <r>
      <rPr>
        <b/>
        <u/>
        <sz val="12"/>
        <rFont val="Arial"/>
        <family val="2"/>
      </rPr>
      <t>Example</t>
    </r>
    <r>
      <rPr>
        <b/>
        <sz val="12"/>
        <rFont val="Arial"/>
        <family val="2"/>
      </rPr>
      <t xml:space="preserve"> - Weighted trailing average adjusted for decreases in debt</t>
    </r>
  </si>
  <si>
    <r>
      <rPr>
        <b/>
        <u/>
        <sz val="12"/>
        <rFont val="Arial"/>
        <family val="2"/>
      </rPr>
      <t>Example</t>
    </r>
    <r>
      <rPr>
        <b/>
        <sz val="12"/>
        <rFont val="Arial"/>
        <family val="2"/>
      </rPr>
      <t xml:space="preserve"> - QTC weighted trailing average</t>
    </r>
  </si>
  <si>
    <t>Please read attached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</si>
</sst>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164" formatCode="&quot;$&quot;#,##0.0"/>
    <numFmt numFmtId="165" formatCode="dd\ mmm\ yy"/>
    <numFmt numFmtId="166" formatCode="[$$-C09]#,##0.0;[Red]\-[$$-C09]#,##0.0"/>
    <numFmt numFmtId="167" formatCode="&quot;$&quot;#,##0.00"/>
    <numFmt numFmtId="168" formatCode="0.0000"/>
    <numFmt numFmtId="169" formatCode="d\ mmm\ yy"/>
    <numFmt numFmtId="170" formatCode="0.0000%"/>
    <numFmt numFmtId="171" formatCode="&quot;$&quot;#,##0.0;[Red]\-&quot;$&quot;#,##0.0"/>
    <numFmt numFmtId="172" formatCode="&quot;$&quot;#,##0.0_);[Red]\(&quot;$&quot;#,##0.0\)"/>
    <numFmt numFmtId="173" formatCode="&quot;$&quot;#,##0.0000;[Red]\-&quot;$&quot;#,##0.0000"/>
    <numFmt numFmtId="174" formatCode="0.0000_ ;[Red]\-0.0000\ "/>
    <numFmt numFmtId="175" formatCode="[$-C09]dd\-mmm\-yy;@"/>
  </numFmts>
  <fonts count="30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3F3F76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9"/>
      <color rgb="FF000000"/>
      <name val="Arial"/>
      <family val="2"/>
    </font>
    <font>
      <sz val="9"/>
      <color rgb="FF000000"/>
      <name val="Tahoma"/>
      <family val="2"/>
    </font>
    <font>
      <b/>
      <sz val="10"/>
      <name val="Helvetica"/>
      <family val="2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2"/>
      <name val="Arial"/>
      <family val="2"/>
    </font>
    <font>
      <b/>
      <u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10"/>
      <color indexed="12"/>
      <name val="Geneva"/>
      <family val="2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0"/>
      <color indexed="81"/>
      <name val="Arial"/>
      <family val="2"/>
    </font>
    <font>
      <b/>
      <i/>
      <u/>
      <sz val="13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CC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A3465"/>
        <bgColor indexed="64"/>
      </patternFill>
    </fill>
    <fill>
      <patternFill patternType="solid">
        <fgColor rgb="FFCCFFCC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rgb="FF66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2060"/>
      </left>
      <right style="thin">
        <color theme="0" tint="-0.14996795556505021"/>
      </right>
      <top style="thin">
        <color rgb="FF00206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00206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7" fillId="0" borderId="0"/>
    <xf numFmtId="0" fontId="13" fillId="0" borderId="0" applyFill="0" applyBorder="0">
      <alignment horizontal="left" vertical="center"/>
    </xf>
    <xf numFmtId="9" fontId="1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10" fontId="0" fillId="0" borderId="0" xfId="0" applyNumberFormat="1"/>
    <xf numFmtId="0" fontId="4" fillId="0" borderId="0" xfId="0" applyFont="1"/>
    <xf numFmtId="169" fontId="0" fillId="0" borderId="0" xfId="0" applyNumberFormat="1"/>
    <xf numFmtId="0" fontId="8" fillId="0" borderId="0" xfId="0" applyFont="1" applyAlignment="1">
      <alignment horizontal="right"/>
    </xf>
    <xf numFmtId="167" fontId="0" fillId="0" borderId="0" xfId="0" applyNumberFormat="1"/>
    <xf numFmtId="10" fontId="4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171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0" fontId="8" fillId="0" borderId="0" xfId="1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171" fontId="1" fillId="0" borderId="0" xfId="2" applyNumberFormat="1" applyFont="1" applyFill="1" applyBorder="1" applyAlignment="1">
      <alignment horizontal="right"/>
    </xf>
    <xf numFmtId="10" fontId="8" fillId="0" borderId="0" xfId="1" applyNumberFormat="1" applyFont="1" applyFill="1" applyBorder="1" applyAlignment="1">
      <alignment horizontal="right"/>
    </xf>
    <xf numFmtId="165" fontId="3" fillId="4" borderId="2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168" fontId="8" fillId="0" borderId="0" xfId="0" applyNumberFormat="1" applyFont="1" applyAlignment="1">
      <alignment horizontal="right"/>
    </xf>
    <xf numFmtId="0" fontId="3" fillId="6" borderId="0" xfId="0" applyFont="1" applyFill="1"/>
    <xf numFmtId="172" fontId="8" fillId="0" borderId="0" xfId="0" applyNumberFormat="1" applyFont="1" applyAlignment="1">
      <alignment horizontal="right"/>
    </xf>
    <xf numFmtId="0" fontId="16" fillId="0" borderId="0" xfId="0" applyFont="1"/>
    <xf numFmtId="170" fontId="8" fillId="0" borderId="0" xfId="0" applyNumberFormat="1" applyFont="1" applyAlignment="1">
      <alignment horizontal="right"/>
    </xf>
    <xf numFmtId="173" fontId="8" fillId="0" borderId="0" xfId="0" applyNumberFormat="1" applyFont="1" applyAlignment="1">
      <alignment horizontal="right"/>
    </xf>
    <xf numFmtId="0" fontId="17" fillId="0" borderId="0" xfId="0" applyFont="1"/>
    <xf numFmtId="165" fontId="3" fillId="4" borderId="4" xfId="0" applyNumberFormat="1" applyFont="1" applyFill="1" applyBorder="1" applyAlignment="1">
      <alignment horizontal="left"/>
    </xf>
    <xf numFmtId="10" fontId="0" fillId="0" borderId="4" xfId="1" applyNumberFormat="1" applyFont="1" applyBorder="1"/>
    <xf numFmtId="168" fontId="0" fillId="0" borderId="0" xfId="0" applyNumberFormat="1"/>
    <xf numFmtId="10" fontId="4" fillId="3" borderId="4" xfId="1" applyNumberFormat="1" applyFont="1" applyFill="1" applyBorder="1"/>
    <xf numFmtId="10" fontId="4" fillId="7" borderId="4" xfId="1" applyNumberFormat="1" applyFont="1" applyFill="1" applyBorder="1"/>
    <xf numFmtId="8" fontId="0" fillId="0" borderId="0" xfId="0" applyNumberFormat="1"/>
    <xf numFmtId="171" fontId="1" fillId="8" borderId="0" xfId="2" applyNumberFormat="1" applyFont="1" applyFill="1" applyBorder="1" applyAlignment="1">
      <alignment horizontal="right"/>
    </xf>
    <xf numFmtId="166" fontId="4" fillId="0" borderId="0" xfId="0" applyNumberFormat="1" applyFont="1"/>
    <xf numFmtId="10" fontId="4" fillId="9" borderId="4" xfId="1" applyNumberFormat="1" applyFont="1" applyFill="1" applyBorder="1"/>
    <xf numFmtId="0" fontId="8" fillId="0" borderId="0" xfId="0" applyFont="1" applyAlignment="1">
      <alignment horizontal="left"/>
    </xf>
    <xf numFmtId="165" fontId="3" fillId="10" borderId="4" xfId="0" applyNumberFormat="1" applyFont="1" applyFill="1" applyBorder="1" applyAlignment="1">
      <alignment horizontal="left"/>
    </xf>
    <xf numFmtId="10" fontId="1" fillId="11" borderId="0" xfId="1" applyNumberFormat="1" applyFont="1" applyFill="1" applyBorder="1" applyAlignment="1">
      <alignment horizontal="right"/>
    </xf>
    <xf numFmtId="171" fontId="1" fillId="11" borderId="0" xfId="2" applyNumberFormat="1" applyFont="1" applyFill="1" applyBorder="1" applyAlignment="1">
      <alignment horizontal="right"/>
    </xf>
    <xf numFmtId="171" fontId="0" fillId="11" borderId="0" xfId="0" applyNumberFormat="1" applyFill="1" applyAlignment="1">
      <alignment horizontal="right"/>
    </xf>
    <xf numFmtId="171" fontId="1" fillId="11" borderId="0" xfId="2" applyNumberFormat="1" applyFont="1" applyFill="1" applyBorder="1" applyAlignment="1">
      <alignment horizontal="left"/>
    </xf>
    <xf numFmtId="171" fontId="0" fillId="0" borderId="0" xfId="0" applyNumberFormat="1" applyAlignment="1">
      <alignment horizontal="right"/>
    </xf>
    <xf numFmtId="171" fontId="0" fillId="11" borderId="0" xfId="2" applyNumberFormat="1" applyFont="1" applyFill="1" applyBorder="1" applyAlignment="1">
      <alignment horizontal="left"/>
    </xf>
    <xf numFmtId="164" fontId="1" fillId="11" borderId="0" xfId="2" applyNumberFormat="1" applyFont="1" applyFill="1" applyBorder="1"/>
    <xf numFmtId="166" fontId="0" fillId="0" borderId="0" xfId="0" applyNumberFormat="1"/>
    <xf numFmtId="10" fontId="0" fillId="11" borderId="4" xfId="1" applyNumberFormat="1" applyFont="1" applyFill="1" applyBorder="1"/>
    <xf numFmtId="171" fontId="0" fillId="0" borderId="4" xfId="1" applyNumberFormat="1" applyFont="1" applyBorder="1"/>
    <xf numFmtId="165" fontId="3" fillId="4" borderId="5" xfId="0" applyNumberFormat="1" applyFont="1" applyFill="1" applyBorder="1" applyAlignment="1">
      <alignment horizontal="center"/>
    </xf>
    <xf numFmtId="174" fontId="4" fillId="0" borderId="0" xfId="0" applyNumberFormat="1" applyFont="1"/>
    <xf numFmtId="174" fontId="0" fillId="0" borderId="0" xfId="0" applyNumberFormat="1"/>
    <xf numFmtId="10" fontId="0" fillId="12" borderId="4" xfId="1" applyNumberFormat="1" applyFont="1" applyFill="1" applyBorder="1"/>
    <xf numFmtId="171" fontId="0" fillId="12" borderId="4" xfId="1" applyNumberFormat="1" applyFont="1" applyFill="1" applyBorder="1"/>
    <xf numFmtId="164" fontId="1" fillId="11" borderId="0" xfId="1" applyNumberFormat="1" applyFont="1" applyFill="1" applyBorder="1" applyAlignment="1">
      <alignment horizontal="right"/>
    </xf>
    <xf numFmtId="10" fontId="0" fillId="0" borderId="0" xfId="1" applyNumberFormat="1" applyFont="1"/>
    <xf numFmtId="169" fontId="19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169" fontId="21" fillId="0" borderId="0" xfId="0" applyNumberFormat="1" applyFont="1" applyAlignment="1">
      <alignment horizontal="left" wrapText="1"/>
    </xf>
    <xf numFmtId="0" fontId="21" fillId="0" borderId="0" xfId="6" applyFont="1" applyBorder="1" applyAlignment="1" applyProtection="1">
      <alignment horizontal="left" wrapText="1"/>
    </xf>
    <xf numFmtId="169" fontId="21" fillId="0" borderId="0" xfId="0" applyNumberFormat="1" applyFont="1" applyAlignment="1">
      <alignment horizontal="left"/>
    </xf>
    <xf numFmtId="0" fontId="21" fillId="0" borderId="0" xfId="6" applyFont="1" applyBorder="1" applyAlignment="1" applyProtection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15" fontId="21" fillId="0" borderId="0" xfId="0" applyNumberFormat="1" applyFont="1" applyAlignment="1">
      <alignment horizontal="left"/>
    </xf>
    <xf numFmtId="175" fontId="21" fillId="0" borderId="0" xfId="0" applyNumberFormat="1" applyFont="1" applyAlignment="1">
      <alignment horizontal="left"/>
    </xf>
    <xf numFmtId="169" fontId="21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" fontId="21" fillId="0" borderId="0" xfId="0" applyNumberFormat="1" applyFont="1" applyAlignment="1">
      <alignment horizontal="right"/>
    </xf>
    <xf numFmtId="0" fontId="20" fillId="0" borderId="0" xfId="0" applyFont="1"/>
    <xf numFmtId="10" fontId="20" fillId="0" borderId="0" xfId="1" applyNumberFormat="1" applyFont="1"/>
    <xf numFmtId="2" fontId="23" fillId="0" borderId="0" xfId="0" applyNumberFormat="1" applyFont="1"/>
    <xf numFmtId="169" fontId="20" fillId="0" borderId="0" xfId="0" applyNumberFormat="1" applyFont="1"/>
    <xf numFmtId="1" fontId="21" fillId="0" borderId="6" xfId="0" applyNumberFormat="1" applyFont="1" applyBorder="1" applyAlignment="1">
      <alignment horizontal="right"/>
    </xf>
    <xf numFmtId="0" fontId="20" fillId="0" borderId="6" xfId="0" applyFont="1" applyBorder="1"/>
    <xf numFmtId="0" fontId="21" fillId="0" borderId="0" xfId="6" applyFont="1" applyFill="1" applyBorder="1" applyAlignment="1" applyProtection="1">
      <alignment horizontal="left" wrapText="1"/>
    </xf>
    <xf numFmtId="0" fontId="21" fillId="0" borderId="0" xfId="6" applyFont="1" applyFill="1" applyBorder="1" applyAlignment="1" applyProtection="1">
      <alignment horizontal="left"/>
    </xf>
    <xf numFmtId="0" fontId="20" fillId="0" borderId="0" xfId="0" applyFont="1" applyAlignment="1">
      <alignment horizontal="center"/>
    </xf>
    <xf numFmtId="2" fontId="20" fillId="0" borderId="0" xfId="1" applyNumberFormat="1" applyFont="1"/>
    <xf numFmtId="10" fontId="20" fillId="0" borderId="0" xfId="0" applyNumberFormat="1" applyFont="1"/>
    <xf numFmtId="2" fontId="20" fillId="0" borderId="0" xfId="0" applyNumberFormat="1" applyFont="1"/>
    <xf numFmtId="0" fontId="24" fillId="5" borderId="0" xfId="0" applyFont="1" applyFill="1" applyAlignment="1">
      <alignment horizontal="center"/>
    </xf>
    <xf numFmtId="0" fontId="24" fillId="10" borderId="0" xfId="0" applyFont="1" applyFill="1" applyAlignment="1">
      <alignment horizontal="center"/>
    </xf>
    <xf numFmtId="0" fontId="19" fillId="0" borderId="0" xfId="0" applyFont="1" applyAlignment="1">
      <alignment horizontal="left"/>
    </xf>
    <xf numFmtId="0" fontId="25" fillId="0" borderId="0" xfId="6" applyFont="1" applyFill="1" applyBorder="1" applyAlignment="1" applyProtection="1">
      <alignment horizontal="left" wrapText="1"/>
    </xf>
    <xf numFmtId="0" fontId="25" fillId="0" borderId="0" xfId="6" applyFont="1" applyFill="1" applyBorder="1" applyAlignment="1" applyProtection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 wrapText="1"/>
    </xf>
    <xf numFmtId="15" fontId="25" fillId="0" borderId="0" xfId="0" applyNumberFormat="1" applyFont="1" applyAlignment="1">
      <alignment horizontal="left"/>
    </xf>
    <xf numFmtId="175" fontId="25" fillId="0" borderId="0" xfId="0" applyNumberFormat="1" applyFont="1" applyAlignment="1">
      <alignment horizontal="left"/>
    </xf>
    <xf numFmtId="2" fontId="25" fillId="0" borderId="0" xfId="0" applyNumberFormat="1" applyFont="1" applyAlignment="1">
      <alignment horizontal="right"/>
    </xf>
    <xf numFmtId="0" fontId="19" fillId="0" borderId="0" xfId="0" applyFont="1"/>
    <xf numFmtId="10" fontId="19" fillId="12" borderId="0" xfId="1" applyNumberFormat="1" applyFont="1" applyFill="1"/>
    <xf numFmtId="0" fontId="24" fillId="13" borderId="0" xfId="0" applyFont="1" applyFill="1" applyAlignment="1">
      <alignment horizontal="center"/>
    </xf>
    <xf numFmtId="2" fontId="19" fillId="0" borderId="0" xfId="1" applyNumberFormat="1" applyFont="1"/>
    <xf numFmtId="10" fontId="19" fillId="0" borderId="0" xfId="1" applyNumberFormat="1" applyFont="1"/>
    <xf numFmtId="2" fontId="19" fillId="0" borderId="0" xfId="0" applyNumberFormat="1" applyFont="1"/>
    <xf numFmtId="0" fontId="27" fillId="0" borderId="0" xfId="0" applyFont="1"/>
    <xf numFmtId="0" fontId="29" fillId="0" borderId="0" xfId="0" applyFont="1" applyAlignment="1">
      <alignment horizontal="center"/>
    </xf>
    <xf numFmtId="0" fontId="24" fillId="5" borderId="0" xfId="0" applyFont="1" applyFill="1" applyAlignment="1">
      <alignment horizontal="center"/>
    </xf>
    <xf numFmtId="0" fontId="24" fillId="13" borderId="0" xfId="0" applyFont="1" applyFill="1" applyAlignment="1">
      <alignment horizontal="center"/>
    </xf>
    <xf numFmtId="0" fontId="24" fillId="10" borderId="10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7">
    <cellStyle name="Heading 3 Output" xfId="4" xr:uid="{8BC3C6DE-B4CB-4F2B-BEDE-4A648F39DADA}"/>
    <cellStyle name="Hyperlink" xfId="6" builtinId="8"/>
    <cellStyle name="Input" xfId="2" builtinId="20"/>
    <cellStyle name="Normal" xfId="0" builtinId="0"/>
    <cellStyle name="Normal 2" xfId="3" xr:uid="{DA386ABC-C36E-47CA-B53D-FEAFA6BE5B39}"/>
    <cellStyle name="Percent" xfId="1" builtinId="5"/>
    <cellStyle name="Percent 2" xfId="5" xr:uid="{E660023A-3E65-4D8C-81F6-05B18B520751}"/>
  </cellStyles>
  <dxfs count="1">
    <dxf>
      <font>
        <b/>
        <i val="0"/>
      </font>
      <numFmt numFmtId="171" formatCode="&quot;$&quot;#,##0.0;[Red]\-&quot;$&quot;#,##0.0"/>
    </dxf>
  </dxfs>
  <tableStyles count="0" defaultTableStyle="TableStyleMedium2" defaultPivotStyle="PivotStyleLight16"/>
  <colors>
    <mruColors>
      <color rgb="FFFFFFCC"/>
      <color rgb="FFCCFFFF"/>
      <color rgb="FF66FFFF"/>
      <color rgb="FFCCFFCC"/>
      <color rgb="FF0A3465"/>
      <color rgb="FF006600"/>
      <color rgb="FF008000"/>
      <color rgb="FF99FF99"/>
      <color rgb="FFFF7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941B-A4A5-43BF-984F-E6F9CEE5E133}">
  <sheetPr>
    <pageSetUpPr fitToPage="1"/>
  </sheetPr>
  <dimension ref="A1:I127"/>
  <sheetViews>
    <sheetView showGridLines="0" zoomScale="90" zoomScaleNormal="90" workbookViewId="0">
      <pane ySplit="13" topLeftCell="A14" activePane="bottomLeft" state="frozen"/>
      <selection pane="bottomLeft"/>
    </sheetView>
  </sheetViews>
  <sheetFormatPr defaultColWidth="8.90625" defaultRowHeight="12.5" outlineLevelRow="1"/>
  <cols>
    <col min="1" max="1" width="50.6328125" customWidth="1"/>
    <col min="2" max="22" width="14.6328125" customWidth="1"/>
  </cols>
  <sheetData>
    <row r="1" spans="1:6" ht="20.149999999999999" customHeight="1">
      <c r="A1" s="26" t="s">
        <v>125</v>
      </c>
    </row>
    <row r="2" spans="1:6" ht="20.149999999999999" customHeight="1">
      <c r="A2" s="96"/>
    </row>
    <row r="3" spans="1:6" ht="15.9" customHeight="1"/>
    <row r="4" spans="1:6" ht="15.9" customHeight="1">
      <c r="B4" s="44" t="s">
        <v>12</v>
      </c>
    </row>
    <row r="5" spans="1:6" ht="15.9" customHeight="1">
      <c r="A5" s="3"/>
      <c r="B5" s="48" t="s">
        <v>0</v>
      </c>
      <c r="C5" s="48" t="s">
        <v>1</v>
      </c>
      <c r="D5" s="48" t="s">
        <v>2</v>
      </c>
      <c r="E5" s="48" t="s">
        <v>3</v>
      </c>
      <c r="F5" s="48" t="s">
        <v>4</v>
      </c>
    </row>
    <row r="6" spans="1:6" ht="20.149999999999999" customHeight="1">
      <c r="A6" t="s">
        <v>5</v>
      </c>
      <c r="B6" s="38">
        <v>0.06</v>
      </c>
      <c r="C6" s="38">
        <v>7.0000000000000007E-2</v>
      </c>
      <c r="D6" s="38">
        <v>6.5000000000000002E-2</v>
      </c>
      <c r="E6" s="38">
        <v>0.05</v>
      </c>
      <c r="F6" s="38">
        <v>0.04</v>
      </c>
    </row>
    <row r="7" spans="1:6" ht="15.9" customHeight="1">
      <c r="A7" t="s">
        <v>7</v>
      </c>
      <c r="B7" s="53">
        <v>1000</v>
      </c>
      <c r="C7" s="45">
        <f>$B$7</f>
        <v>1000</v>
      </c>
      <c r="D7" s="45">
        <f t="shared" ref="D7:F7" si="0">$B$7</f>
        <v>1000</v>
      </c>
      <c r="E7" s="45">
        <f t="shared" si="0"/>
        <v>1000</v>
      </c>
      <c r="F7" s="45">
        <f t="shared" si="0"/>
        <v>1000</v>
      </c>
    </row>
    <row r="8" spans="1:6" ht="15.9" customHeight="1">
      <c r="A8" t="s">
        <v>13</v>
      </c>
      <c r="B8" s="45"/>
      <c r="C8" s="53">
        <v>250</v>
      </c>
      <c r="D8" s="45">
        <f>$C$8</f>
        <v>250</v>
      </c>
      <c r="E8" s="45">
        <f t="shared" ref="E8:F8" si="1">$C$8</f>
        <v>250</v>
      </c>
      <c r="F8" s="45">
        <f t="shared" si="1"/>
        <v>250</v>
      </c>
    </row>
    <row r="9" spans="1:6" ht="15.9" customHeight="1">
      <c r="A9" t="s">
        <v>14</v>
      </c>
      <c r="B9" s="45"/>
      <c r="C9" s="45"/>
      <c r="D9" s="53">
        <v>550</v>
      </c>
      <c r="E9" s="45">
        <f>$D$9</f>
        <v>550</v>
      </c>
      <c r="F9" s="45">
        <f t="shared" ref="F9" si="2">$D$9</f>
        <v>550</v>
      </c>
    </row>
    <row r="10" spans="1:6" ht="15.9" customHeight="1">
      <c r="A10" t="s">
        <v>15</v>
      </c>
      <c r="B10" s="45"/>
      <c r="C10" s="45"/>
      <c r="D10" s="45"/>
      <c r="E10" s="53">
        <v>200</v>
      </c>
      <c r="F10" s="45">
        <f>$E$10</f>
        <v>200</v>
      </c>
    </row>
    <row r="11" spans="1:6" ht="15.9" customHeight="1">
      <c r="A11" t="s">
        <v>16</v>
      </c>
      <c r="B11" s="45"/>
      <c r="C11" s="45"/>
      <c r="D11" s="45"/>
      <c r="E11" s="45"/>
      <c r="F11" s="53">
        <v>50</v>
      </c>
    </row>
    <row r="12" spans="1:6" ht="15.9" customHeight="1">
      <c r="A12" t="s">
        <v>8</v>
      </c>
      <c r="B12" s="34">
        <f>SUM(B7:B11)</f>
        <v>1000</v>
      </c>
      <c r="C12" s="34">
        <f>SUM(C7:C11)</f>
        <v>1250</v>
      </c>
      <c r="D12" s="34">
        <f>SUM(D7:D11)</f>
        <v>1800</v>
      </c>
      <c r="E12" s="34">
        <f>SUM(E7:E11)</f>
        <v>2000</v>
      </c>
      <c r="F12" s="34">
        <f>SUM(F7:F11)</f>
        <v>2050</v>
      </c>
    </row>
    <row r="13" spans="1:6" ht="15.9" customHeight="1">
      <c r="A13" t="s">
        <v>18</v>
      </c>
      <c r="C13" s="45">
        <f>C12-B12</f>
        <v>250</v>
      </c>
      <c r="D13" s="45">
        <f t="shared" ref="D13:F13" si="3">D12-C12</f>
        <v>550</v>
      </c>
      <c r="E13" s="45">
        <f t="shared" si="3"/>
        <v>200</v>
      </c>
      <c r="F13" s="45">
        <f t="shared" si="3"/>
        <v>50</v>
      </c>
    </row>
    <row r="14" spans="1:6" ht="15.9" customHeight="1">
      <c r="B14" s="34"/>
      <c r="C14" s="34"/>
      <c r="D14" s="34"/>
      <c r="E14" s="34"/>
      <c r="F14" s="34"/>
    </row>
    <row r="15" spans="1:6" ht="15.9" customHeight="1">
      <c r="A15" s="37" t="s">
        <v>17</v>
      </c>
      <c r="B15" s="30">
        <f>AVERAGE(B16:B25)</f>
        <v>4.6950000000000006E-2</v>
      </c>
      <c r="C15" s="30">
        <f>AVERAGE(C16:C25)</f>
        <v>4.9349999999999998E-2</v>
      </c>
      <c r="D15" s="30">
        <f>AVERAGE(D16:D25)</f>
        <v>5.1400000000000001E-2</v>
      </c>
      <c r="E15" s="30">
        <f>AVERAGE(E16:E25)</f>
        <v>5.1900000000000002E-2</v>
      </c>
      <c r="F15" s="30">
        <f>AVERAGE(F16:F25)</f>
        <v>5.2600000000000001E-2</v>
      </c>
    </row>
    <row r="16" spans="1:6" ht="20.149999999999999" customHeight="1" outlineLevel="1">
      <c r="A16" s="4">
        <v>1</v>
      </c>
      <c r="B16" s="46">
        <v>4.5999999999999999E-2</v>
      </c>
      <c r="C16" s="28">
        <f>B17</f>
        <v>4.4499999999999998E-2</v>
      </c>
      <c r="D16" s="28">
        <f t="shared" ref="D16:F24" si="4">C17</f>
        <v>4.4999999999999998E-2</v>
      </c>
      <c r="E16" s="28">
        <f t="shared" si="4"/>
        <v>3.3000000000000002E-2</v>
      </c>
      <c r="F16" s="28">
        <f t="shared" si="4"/>
        <v>2.7E-2</v>
      </c>
    </row>
    <row r="17" spans="1:9" ht="15.9" customHeight="1" outlineLevel="1">
      <c r="A17" s="4">
        <v>2</v>
      </c>
      <c r="B17" s="46">
        <v>4.4499999999999998E-2</v>
      </c>
      <c r="C17" s="28">
        <f t="shared" ref="C17:F24" si="5">B18</f>
        <v>4.4999999999999998E-2</v>
      </c>
      <c r="D17" s="28">
        <f t="shared" si="5"/>
        <v>3.3000000000000002E-2</v>
      </c>
      <c r="E17" s="28">
        <f t="shared" si="5"/>
        <v>2.7E-2</v>
      </c>
      <c r="F17" s="28">
        <f t="shared" si="5"/>
        <v>2.8500000000000001E-2</v>
      </c>
    </row>
    <row r="18" spans="1:9" ht="15.9" customHeight="1" outlineLevel="1">
      <c r="A18" s="4">
        <v>3</v>
      </c>
      <c r="B18" s="46">
        <v>4.4999999999999998E-2</v>
      </c>
      <c r="C18" s="28">
        <f t="shared" si="5"/>
        <v>3.3000000000000002E-2</v>
      </c>
      <c r="D18" s="28">
        <f t="shared" si="4"/>
        <v>2.7E-2</v>
      </c>
      <c r="E18" s="28">
        <f t="shared" si="4"/>
        <v>2.8500000000000001E-2</v>
      </c>
      <c r="F18" s="28">
        <f t="shared" si="4"/>
        <v>6.5000000000000002E-2</v>
      </c>
    </row>
    <row r="19" spans="1:9" ht="15.9" customHeight="1" outlineLevel="1">
      <c r="A19" s="4">
        <v>4</v>
      </c>
      <c r="B19" s="46">
        <v>3.3000000000000002E-2</v>
      </c>
      <c r="C19" s="28">
        <f t="shared" si="5"/>
        <v>2.7E-2</v>
      </c>
      <c r="D19" s="28">
        <f t="shared" si="4"/>
        <v>2.8500000000000001E-2</v>
      </c>
      <c r="E19" s="28">
        <f t="shared" si="4"/>
        <v>6.5000000000000002E-2</v>
      </c>
      <c r="F19" s="28">
        <f t="shared" si="4"/>
        <v>6.3E-2</v>
      </c>
    </row>
    <row r="20" spans="1:9" ht="15.9" customHeight="1" outlineLevel="1">
      <c r="A20" s="4">
        <v>5</v>
      </c>
      <c r="B20" s="46">
        <v>2.7E-2</v>
      </c>
      <c r="C20" s="28">
        <f t="shared" si="5"/>
        <v>2.8500000000000001E-2</v>
      </c>
      <c r="D20" s="28">
        <f t="shared" si="4"/>
        <v>6.5000000000000002E-2</v>
      </c>
      <c r="E20" s="28">
        <f t="shared" si="4"/>
        <v>6.3E-2</v>
      </c>
      <c r="F20" s="28">
        <f t="shared" si="4"/>
        <v>5.7500000000000002E-2</v>
      </c>
    </row>
    <row r="21" spans="1:9" ht="15.9" customHeight="1" outlineLevel="1">
      <c r="A21" s="4">
        <v>6</v>
      </c>
      <c r="B21" s="46">
        <v>2.8500000000000001E-2</v>
      </c>
      <c r="C21" s="28">
        <f t="shared" si="5"/>
        <v>6.5000000000000002E-2</v>
      </c>
      <c r="D21" s="28">
        <f t="shared" si="4"/>
        <v>6.3E-2</v>
      </c>
      <c r="E21" s="28">
        <f t="shared" si="4"/>
        <v>5.7500000000000002E-2</v>
      </c>
      <c r="F21" s="28">
        <f t="shared" si="4"/>
        <v>0.06</v>
      </c>
    </row>
    <row r="22" spans="1:9" ht="15.9" customHeight="1" outlineLevel="1">
      <c r="A22" s="4">
        <v>7</v>
      </c>
      <c r="B22" s="46">
        <v>6.5000000000000002E-2</v>
      </c>
      <c r="C22" s="28">
        <f t="shared" si="5"/>
        <v>6.3E-2</v>
      </c>
      <c r="D22" s="28">
        <f t="shared" si="4"/>
        <v>5.7500000000000002E-2</v>
      </c>
      <c r="E22" s="28">
        <f t="shared" si="4"/>
        <v>0.06</v>
      </c>
      <c r="F22" s="28">
        <f t="shared" si="4"/>
        <v>7.0000000000000007E-2</v>
      </c>
    </row>
    <row r="23" spans="1:9" ht="15.9" customHeight="1" outlineLevel="1">
      <c r="A23" s="4">
        <v>8</v>
      </c>
      <c r="B23" s="46">
        <v>6.3E-2</v>
      </c>
      <c r="C23" s="28">
        <f t="shared" si="5"/>
        <v>5.7500000000000002E-2</v>
      </c>
      <c r="D23" s="28">
        <f t="shared" si="4"/>
        <v>0.06</v>
      </c>
      <c r="E23" s="28">
        <f t="shared" si="4"/>
        <v>7.0000000000000007E-2</v>
      </c>
      <c r="F23" s="28">
        <f t="shared" si="4"/>
        <v>6.5000000000000002E-2</v>
      </c>
    </row>
    <row r="24" spans="1:9" ht="15.9" customHeight="1" outlineLevel="1">
      <c r="A24" s="4">
        <v>9</v>
      </c>
      <c r="B24" s="46">
        <v>5.7500000000000002E-2</v>
      </c>
      <c r="C24" s="28">
        <f t="shared" si="5"/>
        <v>0.06</v>
      </c>
      <c r="D24" s="28">
        <f t="shared" si="4"/>
        <v>7.0000000000000007E-2</v>
      </c>
      <c r="E24" s="28">
        <f t="shared" si="4"/>
        <v>6.5000000000000002E-2</v>
      </c>
      <c r="F24" s="28">
        <f t="shared" si="4"/>
        <v>0.05</v>
      </c>
    </row>
    <row r="25" spans="1:9" ht="15.9" customHeight="1" outlineLevel="1">
      <c r="A25" s="4" t="s">
        <v>11</v>
      </c>
      <c r="B25" s="28">
        <f>B6</f>
        <v>0.06</v>
      </c>
      <c r="C25" s="28">
        <f>C6</f>
        <v>7.0000000000000007E-2</v>
      </c>
      <c r="D25" s="28">
        <f>D6</f>
        <v>6.5000000000000002E-2</v>
      </c>
      <c r="E25" s="28">
        <f>E6</f>
        <v>0.05</v>
      </c>
      <c r="F25" s="28">
        <f>F6</f>
        <v>0.04</v>
      </c>
    </row>
    <row r="26" spans="1:9" ht="15.9" customHeight="1"/>
    <row r="27" spans="1:9" ht="15.9" customHeight="1">
      <c r="A27" s="37" t="s">
        <v>20</v>
      </c>
      <c r="B27" s="2"/>
      <c r="C27" s="30">
        <f>AVERAGE(C28:C37)</f>
        <v>7.0000000000000021E-2</v>
      </c>
      <c r="D27" s="30">
        <f>AVERAGE(D28:D37)</f>
        <v>6.9500000000000006E-2</v>
      </c>
      <c r="E27" s="30">
        <f>AVERAGE(E28:E37)</f>
        <v>6.7500000000000004E-2</v>
      </c>
      <c r="F27" s="30">
        <f>AVERAGE(F28:F37)</f>
        <v>6.4500000000000016E-2</v>
      </c>
      <c r="I27" s="54"/>
    </row>
    <row r="28" spans="1:9" ht="20.149999999999999" customHeight="1" outlineLevel="1">
      <c r="A28" s="4">
        <v>1</v>
      </c>
      <c r="C28" s="28">
        <f>$C$6</f>
        <v>7.0000000000000007E-2</v>
      </c>
      <c r="D28" s="28">
        <f>C29</f>
        <v>7.0000000000000007E-2</v>
      </c>
      <c r="E28" s="28">
        <f t="shared" ref="E28:F28" si="6">D29</f>
        <v>7.0000000000000007E-2</v>
      </c>
      <c r="F28" s="28">
        <f t="shared" si="6"/>
        <v>7.0000000000000007E-2</v>
      </c>
    </row>
    <row r="29" spans="1:9" ht="15.9" customHeight="1" outlineLevel="1">
      <c r="A29" s="4">
        <v>2</v>
      </c>
      <c r="C29" s="28">
        <f t="shared" ref="C29:C36" si="7">$C$6</f>
        <v>7.0000000000000007E-2</v>
      </c>
      <c r="D29" s="28">
        <f t="shared" ref="D29:F36" si="8">C30</f>
        <v>7.0000000000000007E-2</v>
      </c>
      <c r="E29" s="28">
        <f t="shared" si="8"/>
        <v>7.0000000000000007E-2</v>
      </c>
      <c r="F29" s="28">
        <f t="shared" si="8"/>
        <v>7.0000000000000007E-2</v>
      </c>
    </row>
    <row r="30" spans="1:9" ht="15.9" customHeight="1" outlineLevel="1">
      <c r="A30" s="4">
        <v>3</v>
      </c>
      <c r="C30" s="28">
        <f t="shared" si="7"/>
        <v>7.0000000000000007E-2</v>
      </c>
      <c r="D30" s="28">
        <f t="shared" si="8"/>
        <v>7.0000000000000007E-2</v>
      </c>
      <c r="E30" s="28">
        <f t="shared" si="8"/>
        <v>7.0000000000000007E-2</v>
      </c>
      <c r="F30" s="28">
        <f t="shared" si="8"/>
        <v>7.0000000000000007E-2</v>
      </c>
    </row>
    <row r="31" spans="1:9" ht="15.9" customHeight="1" outlineLevel="1">
      <c r="A31" s="4">
        <v>4</v>
      </c>
      <c r="C31" s="28">
        <f t="shared" si="7"/>
        <v>7.0000000000000007E-2</v>
      </c>
      <c r="D31" s="28">
        <f t="shared" si="8"/>
        <v>7.0000000000000007E-2</v>
      </c>
      <c r="E31" s="28">
        <f t="shared" si="8"/>
        <v>7.0000000000000007E-2</v>
      </c>
      <c r="F31" s="28">
        <f t="shared" si="8"/>
        <v>7.0000000000000007E-2</v>
      </c>
    </row>
    <row r="32" spans="1:9" ht="15.9" customHeight="1" outlineLevel="1">
      <c r="A32" s="4">
        <v>5</v>
      </c>
      <c r="C32" s="28">
        <f t="shared" si="7"/>
        <v>7.0000000000000007E-2</v>
      </c>
      <c r="D32" s="28">
        <f t="shared" si="8"/>
        <v>7.0000000000000007E-2</v>
      </c>
      <c r="E32" s="28">
        <f t="shared" si="8"/>
        <v>7.0000000000000007E-2</v>
      </c>
      <c r="F32" s="28">
        <f t="shared" si="8"/>
        <v>7.0000000000000007E-2</v>
      </c>
    </row>
    <row r="33" spans="1:6" ht="15.9" customHeight="1" outlineLevel="1">
      <c r="A33" s="4">
        <v>6</v>
      </c>
      <c r="C33" s="28">
        <f t="shared" si="7"/>
        <v>7.0000000000000007E-2</v>
      </c>
      <c r="D33" s="28">
        <f t="shared" si="8"/>
        <v>7.0000000000000007E-2</v>
      </c>
      <c r="E33" s="28">
        <f t="shared" si="8"/>
        <v>7.0000000000000007E-2</v>
      </c>
      <c r="F33" s="28">
        <f t="shared" si="8"/>
        <v>7.0000000000000007E-2</v>
      </c>
    </row>
    <row r="34" spans="1:6" ht="15.9" customHeight="1" outlineLevel="1">
      <c r="A34" s="4">
        <v>7</v>
      </c>
      <c r="C34" s="28">
        <f t="shared" si="7"/>
        <v>7.0000000000000007E-2</v>
      </c>
      <c r="D34" s="28">
        <f t="shared" si="8"/>
        <v>7.0000000000000007E-2</v>
      </c>
      <c r="E34" s="28">
        <f t="shared" si="8"/>
        <v>7.0000000000000007E-2</v>
      </c>
      <c r="F34" s="28">
        <f t="shared" si="8"/>
        <v>7.0000000000000007E-2</v>
      </c>
    </row>
    <row r="35" spans="1:6" ht="15.9" customHeight="1" outlineLevel="1">
      <c r="A35" s="4">
        <v>8</v>
      </c>
      <c r="C35" s="28">
        <f t="shared" si="7"/>
        <v>7.0000000000000007E-2</v>
      </c>
      <c r="D35" s="28">
        <f t="shared" si="8"/>
        <v>7.0000000000000007E-2</v>
      </c>
      <c r="E35" s="28">
        <f t="shared" si="8"/>
        <v>7.0000000000000007E-2</v>
      </c>
      <c r="F35" s="28">
        <f t="shared" si="8"/>
        <v>6.5000000000000002E-2</v>
      </c>
    </row>
    <row r="36" spans="1:6" ht="15.9" customHeight="1" outlineLevel="1">
      <c r="A36" s="4">
        <v>9</v>
      </c>
      <c r="C36" s="28">
        <f t="shared" si="7"/>
        <v>7.0000000000000007E-2</v>
      </c>
      <c r="D36" s="28">
        <f t="shared" si="8"/>
        <v>7.0000000000000007E-2</v>
      </c>
      <c r="E36" s="28">
        <f t="shared" si="8"/>
        <v>6.5000000000000002E-2</v>
      </c>
      <c r="F36" s="28">
        <f t="shared" si="8"/>
        <v>0.05</v>
      </c>
    </row>
    <row r="37" spans="1:6" ht="15.9" customHeight="1" outlineLevel="1">
      <c r="A37" s="4" t="s">
        <v>11</v>
      </c>
      <c r="C37" s="28">
        <f>C6</f>
        <v>7.0000000000000007E-2</v>
      </c>
      <c r="D37" s="28">
        <f>D6</f>
        <v>6.5000000000000002E-2</v>
      </c>
      <c r="E37" s="28">
        <f>E6</f>
        <v>0.05</v>
      </c>
      <c r="F37" s="28">
        <f>F6</f>
        <v>0.04</v>
      </c>
    </row>
    <row r="38" spans="1:6" ht="15.9" customHeight="1"/>
    <row r="39" spans="1:6" ht="15.9" customHeight="1">
      <c r="A39" s="37" t="s">
        <v>21</v>
      </c>
      <c r="B39" s="6"/>
      <c r="C39" s="6"/>
      <c r="D39" s="30">
        <f>AVERAGE(D40:D49)</f>
        <v>6.4999999999999988E-2</v>
      </c>
      <c r="E39" s="30">
        <f>AVERAGE(E40:E49)</f>
        <v>6.3500000000000001E-2</v>
      </c>
      <c r="F39" s="30">
        <f>AVERAGE(F40:F49)</f>
        <v>6.1000000000000013E-2</v>
      </c>
    </row>
    <row r="40" spans="1:6" ht="20.149999999999999" customHeight="1" outlineLevel="1">
      <c r="A40" s="4">
        <v>1</v>
      </c>
      <c r="B40" s="5"/>
      <c r="C40" s="5"/>
      <c r="D40" s="28">
        <f>$D$6</f>
        <v>6.5000000000000002E-2</v>
      </c>
      <c r="E40" s="28">
        <f>D41</f>
        <v>6.5000000000000002E-2</v>
      </c>
      <c r="F40" s="28">
        <f t="shared" ref="F40" si="9">E41</f>
        <v>6.5000000000000002E-2</v>
      </c>
    </row>
    <row r="41" spans="1:6" ht="15.9" customHeight="1" outlineLevel="1">
      <c r="A41" s="4">
        <v>2</v>
      </c>
      <c r="B41" s="1"/>
      <c r="C41" s="1"/>
      <c r="D41" s="28">
        <f t="shared" ref="D41:D48" si="10">$D$6</f>
        <v>6.5000000000000002E-2</v>
      </c>
      <c r="E41" s="28">
        <f t="shared" ref="E41:F48" si="11">D42</f>
        <v>6.5000000000000002E-2</v>
      </c>
      <c r="F41" s="28">
        <f t="shared" si="11"/>
        <v>6.5000000000000002E-2</v>
      </c>
    </row>
    <row r="42" spans="1:6" ht="15.9" customHeight="1" outlineLevel="1">
      <c r="A42" s="4">
        <v>3</v>
      </c>
      <c r="D42" s="28">
        <f t="shared" si="10"/>
        <v>6.5000000000000002E-2</v>
      </c>
      <c r="E42" s="28">
        <f t="shared" si="11"/>
        <v>6.5000000000000002E-2</v>
      </c>
      <c r="F42" s="28">
        <f t="shared" si="11"/>
        <v>6.5000000000000002E-2</v>
      </c>
    </row>
    <row r="43" spans="1:6" ht="15.9" customHeight="1" outlineLevel="1">
      <c r="A43" s="4">
        <v>4</v>
      </c>
      <c r="B43" s="5"/>
      <c r="C43" s="5"/>
      <c r="D43" s="28">
        <f t="shared" si="10"/>
        <v>6.5000000000000002E-2</v>
      </c>
      <c r="E43" s="28">
        <f t="shared" si="11"/>
        <v>6.5000000000000002E-2</v>
      </c>
      <c r="F43" s="28">
        <f t="shared" si="11"/>
        <v>6.5000000000000002E-2</v>
      </c>
    </row>
    <row r="44" spans="1:6" ht="15.9" customHeight="1" outlineLevel="1">
      <c r="A44" s="4">
        <v>5</v>
      </c>
      <c r="C44" s="29"/>
      <c r="D44" s="28">
        <f t="shared" si="10"/>
        <v>6.5000000000000002E-2</v>
      </c>
      <c r="E44" s="28">
        <f t="shared" si="11"/>
        <v>6.5000000000000002E-2</v>
      </c>
      <c r="F44" s="28">
        <f t="shared" si="11"/>
        <v>6.5000000000000002E-2</v>
      </c>
    </row>
    <row r="45" spans="1:6" ht="15.9" customHeight="1" outlineLevel="1">
      <c r="A45" s="4">
        <v>6</v>
      </c>
      <c r="C45" s="29"/>
      <c r="D45" s="28">
        <f t="shared" si="10"/>
        <v>6.5000000000000002E-2</v>
      </c>
      <c r="E45" s="28">
        <f t="shared" si="11"/>
        <v>6.5000000000000002E-2</v>
      </c>
      <c r="F45" s="28">
        <f t="shared" si="11"/>
        <v>6.5000000000000002E-2</v>
      </c>
    </row>
    <row r="46" spans="1:6" ht="15.9" customHeight="1" outlineLevel="1">
      <c r="A46" s="4">
        <v>7</v>
      </c>
      <c r="D46" s="28">
        <f t="shared" si="10"/>
        <v>6.5000000000000002E-2</v>
      </c>
      <c r="E46" s="28">
        <f t="shared" si="11"/>
        <v>6.5000000000000002E-2</v>
      </c>
      <c r="F46" s="28">
        <f t="shared" si="11"/>
        <v>6.5000000000000002E-2</v>
      </c>
    </row>
    <row r="47" spans="1:6" ht="15.9" customHeight="1" outlineLevel="1">
      <c r="A47" s="4">
        <v>8</v>
      </c>
      <c r="B47" s="1"/>
      <c r="C47" s="1"/>
      <c r="D47" s="28">
        <f t="shared" si="10"/>
        <v>6.5000000000000002E-2</v>
      </c>
      <c r="E47" s="28">
        <f t="shared" si="11"/>
        <v>6.5000000000000002E-2</v>
      </c>
      <c r="F47" s="28">
        <f t="shared" si="11"/>
        <v>6.5000000000000002E-2</v>
      </c>
    </row>
    <row r="48" spans="1:6" ht="15.9" customHeight="1" outlineLevel="1">
      <c r="A48" s="4">
        <v>9</v>
      </c>
      <c r="B48" s="1"/>
      <c r="C48" s="1"/>
      <c r="D48" s="28">
        <f t="shared" si="10"/>
        <v>6.5000000000000002E-2</v>
      </c>
      <c r="E48" s="28">
        <f t="shared" si="11"/>
        <v>6.5000000000000002E-2</v>
      </c>
      <c r="F48" s="28">
        <f t="shared" si="11"/>
        <v>0.05</v>
      </c>
    </row>
    <row r="49" spans="1:6" ht="15.9" customHeight="1" outlineLevel="1">
      <c r="A49" s="4" t="s">
        <v>11</v>
      </c>
      <c r="B49" s="1"/>
      <c r="C49" s="1"/>
      <c r="D49" s="28">
        <f>D6</f>
        <v>6.5000000000000002E-2</v>
      </c>
      <c r="E49" s="28">
        <f>E6</f>
        <v>0.05</v>
      </c>
      <c r="F49" s="28">
        <f>F6</f>
        <v>0.04</v>
      </c>
    </row>
    <row r="50" spans="1:6" ht="15.9" customHeight="1"/>
    <row r="51" spans="1:6" ht="15.9" customHeight="1">
      <c r="A51" s="37" t="s">
        <v>22</v>
      </c>
      <c r="B51" s="6"/>
      <c r="C51" s="6"/>
      <c r="D51" s="6"/>
      <c r="E51" s="30">
        <f>AVERAGE(E52:E61)</f>
        <v>4.9999999999999996E-2</v>
      </c>
      <c r="F51" s="30">
        <f>AVERAGE(F52:F61)</f>
        <v>4.8999999999999995E-2</v>
      </c>
    </row>
    <row r="52" spans="1:6" ht="20.149999999999999" customHeight="1" outlineLevel="1">
      <c r="A52" s="4">
        <v>1</v>
      </c>
      <c r="B52" s="6"/>
      <c r="C52" s="6"/>
      <c r="D52" s="6"/>
      <c r="E52" s="28">
        <f>$E$6</f>
        <v>0.05</v>
      </c>
      <c r="F52" s="28">
        <f>E53</f>
        <v>0.05</v>
      </c>
    </row>
    <row r="53" spans="1:6" ht="15.9" customHeight="1" outlineLevel="1">
      <c r="A53" s="4">
        <v>2</v>
      </c>
      <c r="B53" s="6"/>
      <c r="C53" s="6"/>
      <c r="D53" s="6"/>
      <c r="E53" s="28">
        <f t="shared" ref="E53:E60" si="12">$E$6</f>
        <v>0.05</v>
      </c>
      <c r="F53" s="28">
        <f t="shared" ref="F53:F60" si="13">E54</f>
        <v>0.05</v>
      </c>
    </row>
    <row r="54" spans="1:6" ht="15.9" customHeight="1" outlineLevel="1">
      <c r="A54" s="4">
        <v>3</v>
      </c>
      <c r="B54" s="6"/>
      <c r="C54" s="6"/>
      <c r="D54" s="6"/>
      <c r="E54" s="28">
        <f t="shared" si="12"/>
        <v>0.05</v>
      </c>
      <c r="F54" s="28">
        <f t="shared" si="13"/>
        <v>0.05</v>
      </c>
    </row>
    <row r="55" spans="1:6" ht="15.9" customHeight="1" outlineLevel="1">
      <c r="A55" s="4">
        <v>4</v>
      </c>
      <c r="B55" s="6"/>
      <c r="C55" s="6"/>
      <c r="D55" s="6"/>
      <c r="E55" s="28">
        <f t="shared" si="12"/>
        <v>0.05</v>
      </c>
      <c r="F55" s="28">
        <f t="shared" si="13"/>
        <v>0.05</v>
      </c>
    </row>
    <row r="56" spans="1:6" ht="15.9" customHeight="1" outlineLevel="1">
      <c r="A56" s="4">
        <v>5</v>
      </c>
      <c r="B56" s="6"/>
      <c r="C56" s="6"/>
      <c r="D56" s="6"/>
      <c r="E56" s="28">
        <f t="shared" si="12"/>
        <v>0.05</v>
      </c>
      <c r="F56" s="28">
        <f t="shared" si="13"/>
        <v>0.05</v>
      </c>
    </row>
    <row r="57" spans="1:6" ht="15.9" customHeight="1" outlineLevel="1">
      <c r="A57" s="4">
        <v>6</v>
      </c>
      <c r="B57" s="6"/>
      <c r="C57" s="6"/>
      <c r="D57" s="6"/>
      <c r="E57" s="28">
        <f t="shared" si="12"/>
        <v>0.05</v>
      </c>
      <c r="F57" s="28">
        <f t="shared" si="13"/>
        <v>0.05</v>
      </c>
    </row>
    <row r="58" spans="1:6" ht="15.9" customHeight="1" outlineLevel="1">
      <c r="A58" s="4">
        <v>7</v>
      </c>
      <c r="B58" s="6"/>
      <c r="C58" s="6"/>
      <c r="D58" s="6"/>
      <c r="E58" s="28">
        <f t="shared" si="12"/>
        <v>0.05</v>
      </c>
      <c r="F58" s="28">
        <f t="shared" si="13"/>
        <v>0.05</v>
      </c>
    </row>
    <row r="59" spans="1:6" ht="15.9" customHeight="1" outlineLevel="1">
      <c r="A59" s="4">
        <v>8</v>
      </c>
      <c r="B59" s="6"/>
      <c r="C59" s="6"/>
      <c r="D59" s="6"/>
      <c r="E59" s="28">
        <f t="shared" si="12"/>
        <v>0.05</v>
      </c>
      <c r="F59" s="28">
        <f t="shared" si="13"/>
        <v>0.05</v>
      </c>
    </row>
    <row r="60" spans="1:6" ht="15.9" customHeight="1" outlineLevel="1">
      <c r="A60" s="4">
        <v>9</v>
      </c>
      <c r="B60" s="6"/>
      <c r="C60" s="6"/>
      <c r="D60" s="6"/>
      <c r="E60" s="28">
        <f t="shared" si="12"/>
        <v>0.05</v>
      </c>
      <c r="F60" s="28">
        <f t="shared" si="13"/>
        <v>0.05</v>
      </c>
    </row>
    <row r="61" spans="1:6" ht="15.9" customHeight="1" outlineLevel="1">
      <c r="A61" s="4" t="s">
        <v>11</v>
      </c>
      <c r="B61" s="6"/>
      <c r="C61" s="6"/>
      <c r="D61" s="6"/>
      <c r="E61" s="28">
        <f>E6</f>
        <v>0.05</v>
      </c>
      <c r="F61" s="28">
        <f>F6</f>
        <v>0.04</v>
      </c>
    </row>
    <row r="62" spans="1:6" ht="15.9" customHeight="1"/>
    <row r="63" spans="1:6" ht="15.9" customHeight="1">
      <c r="A63" s="37" t="s">
        <v>23</v>
      </c>
      <c r="B63" s="6"/>
      <c r="C63" s="6"/>
      <c r="D63" s="6"/>
      <c r="E63" s="6"/>
      <c r="F63" s="30">
        <f>AVERAGE(F64:F73)</f>
        <v>3.9999999999999994E-2</v>
      </c>
    </row>
    <row r="64" spans="1:6" ht="20.149999999999999" customHeight="1" outlineLevel="1">
      <c r="A64" s="4">
        <v>1</v>
      </c>
      <c r="B64" s="6"/>
      <c r="C64" s="6"/>
      <c r="D64" s="6"/>
      <c r="E64" s="6"/>
      <c r="F64" s="28">
        <f>$F$6</f>
        <v>0.04</v>
      </c>
    </row>
    <row r="65" spans="1:6" ht="15.9" customHeight="1" outlineLevel="1">
      <c r="A65" s="4">
        <v>2</v>
      </c>
      <c r="B65" s="6"/>
      <c r="C65" s="6"/>
      <c r="D65" s="6"/>
      <c r="E65" s="6"/>
      <c r="F65" s="28">
        <f t="shared" ref="F65:F72" si="14">$F$6</f>
        <v>0.04</v>
      </c>
    </row>
    <row r="66" spans="1:6" ht="15.9" customHeight="1" outlineLevel="1">
      <c r="A66" s="4">
        <v>3</v>
      </c>
      <c r="B66" s="6"/>
      <c r="C66" s="6"/>
      <c r="D66" s="6"/>
      <c r="E66" s="6"/>
      <c r="F66" s="28">
        <f t="shared" si="14"/>
        <v>0.04</v>
      </c>
    </row>
    <row r="67" spans="1:6" ht="15.9" customHeight="1" outlineLevel="1">
      <c r="A67" s="4">
        <v>4</v>
      </c>
      <c r="B67" s="6"/>
      <c r="C67" s="6"/>
      <c r="D67" s="6"/>
      <c r="E67" s="6"/>
      <c r="F67" s="28">
        <f t="shared" si="14"/>
        <v>0.04</v>
      </c>
    </row>
    <row r="68" spans="1:6" ht="15.9" customHeight="1" outlineLevel="1">
      <c r="A68" s="4">
        <v>5</v>
      </c>
      <c r="B68" s="6"/>
      <c r="C68" s="6"/>
      <c r="D68" s="6"/>
      <c r="E68" s="6"/>
      <c r="F68" s="28">
        <f t="shared" si="14"/>
        <v>0.04</v>
      </c>
    </row>
    <row r="69" spans="1:6" ht="15.9" customHeight="1" outlineLevel="1">
      <c r="A69" s="4">
        <v>6</v>
      </c>
      <c r="B69" s="6"/>
      <c r="C69" s="6"/>
      <c r="D69" s="6"/>
      <c r="E69" s="6"/>
      <c r="F69" s="28">
        <f t="shared" si="14"/>
        <v>0.04</v>
      </c>
    </row>
    <row r="70" spans="1:6" ht="15.9" customHeight="1" outlineLevel="1">
      <c r="A70" s="4">
        <v>7</v>
      </c>
      <c r="B70" s="6"/>
      <c r="C70" s="6"/>
      <c r="D70" s="6"/>
      <c r="E70" s="6"/>
      <c r="F70" s="28">
        <f t="shared" si="14"/>
        <v>0.04</v>
      </c>
    </row>
    <row r="71" spans="1:6" ht="15.9" customHeight="1" outlineLevel="1">
      <c r="A71" s="4">
        <v>8</v>
      </c>
      <c r="B71" s="6"/>
      <c r="C71" s="6"/>
      <c r="D71" s="6"/>
      <c r="E71" s="6"/>
      <c r="F71" s="28">
        <f t="shared" si="14"/>
        <v>0.04</v>
      </c>
    </row>
    <row r="72" spans="1:6" ht="15.9" customHeight="1" outlineLevel="1">
      <c r="A72" s="4">
        <v>9</v>
      </c>
      <c r="B72" s="6"/>
      <c r="C72" s="6"/>
      <c r="D72" s="6"/>
      <c r="E72" s="6"/>
      <c r="F72" s="28">
        <f t="shared" si="14"/>
        <v>0.04</v>
      </c>
    </row>
    <row r="73" spans="1:6" ht="15.9" customHeight="1" outlineLevel="1">
      <c r="A73" s="4" t="s">
        <v>11</v>
      </c>
      <c r="B73" s="6"/>
      <c r="C73" s="6"/>
      <c r="D73" s="6"/>
      <c r="E73" s="6"/>
      <c r="F73" s="28">
        <f>F6</f>
        <v>0.04</v>
      </c>
    </row>
    <row r="74" spans="1:6" ht="15.9" customHeight="1"/>
    <row r="75" spans="1:6" ht="15.9" customHeight="1">
      <c r="A75" t="s">
        <v>19</v>
      </c>
      <c r="B75" s="32">
        <f>B7*B15+B8*B27+B9*B39+B10*B51+B11*B63</f>
        <v>46.95</v>
      </c>
      <c r="C75" s="32">
        <f>C7*C15+C8*C27+C9*C39+C10*C51+C11*C63</f>
        <v>66.850000000000009</v>
      </c>
      <c r="D75" s="32">
        <f>D7*D15+D8*D27+D9*D39+D10*D51+D11*D63</f>
        <v>104.52500000000001</v>
      </c>
      <c r="E75" s="32">
        <f>E7*E15+E8*E27+E9*E39+E10*E51+E11*E63</f>
        <v>113.7</v>
      </c>
      <c r="F75" s="32">
        <f>F7*F15+F8*F27+F9*F39+F10*F51+F11*F63</f>
        <v>114.075</v>
      </c>
    </row>
    <row r="76" spans="1:6" ht="15.9" customHeight="1">
      <c r="B76" s="32"/>
      <c r="C76" s="32"/>
      <c r="D76" s="32"/>
      <c r="E76" s="32"/>
      <c r="F76" s="32"/>
    </row>
    <row r="77" spans="1:6" ht="15.9" customHeight="1">
      <c r="A77" s="27" t="s">
        <v>9</v>
      </c>
      <c r="B77" s="31">
        <f>B75/B12</f>
        <v>4.6950000000000006E-2</v>
      </c>
      <c r="C77" s="31">
        <f>C75/C12</f>
        <v>5.3480000000000007E-2</v>
      </c>
      <c r="D77" s="31">
        <f>D75/D12</f>
        <v>5.8069444444444444E-2</v>
      </c>
      <c r="E77" s="31">
        <f>E75/E12</f>
        <v>5.6850000000000005E-2</v>
      </c>
      <c r="F77" s="31">
        <f>F75/F12</f>
        <v>5.5646341463414635E-2</v>
      </c>
    </row>
    <row r="78" spans="1:6" ht="15.9" customHeight="1">
      <c r="B78" s="1"/>
      <c r="C78" s="1"/>
      <c r="D78" s="1"/>
      <c r="E78" s="1"/>
      <c r="F78" s="1"/>
    </row>
    <row r="79" spans="1:6" ht="15.9" customHeight="1">
      <c r="A79" s="27" t="s">
        <v>10</v>
      </c>
      <c r="B79" s="31">
        <f>AVERAGE(B80:B89)</f>
        <v>4.6950000000000006E-2</v>
      </c>
      <c r="C79" s="31">
        <f>AVERAGE(C80:C89)</f>
        <v>5.3480000000000007E-2</v>
      </c>
      <c r="D79" s="31">
        <f>AVERAGE(D80:D89)</f>
        <v>5.8069444444444437E-2</v>
      </c>
      <c r="E79" s="31">
        <f>AVERAGE(E80:E89)</f>
        <v>5.6849999999999998E-2</v>
      </c>
      <c r="F79" s="31">
        <f>AVERAGE(F80:F89)</f>
        <v>5.5646341463414642E-2</v>
      </c>
    </row>
    <row r="80" spans="1:6" ht="18" customHeight="1">
      <c r="A80" s="4">
        <v>1</v>
      </c>
      <c r="B80" s="28">
        <f>B16</f>
        <v>4.5999999999999999E-2</v>
      </c>
      <c r="C80" s="28">
        <f t="shared" ref="C80:F88" si="15">C$6*C$91+B81*(1-C$91)</f>
        <v>4.9600000000000005E-2</v>
      </c>
      <c r="D80" s="28">
        <f t="shared" si="15"/>
        <v>5.4583333333333338E-2</v>
      </c>
      <c r="E80" s="28">
        <f t="shared" si="15"/>
        <v>4.8125000000000015E-2</v>
      </c>
      <c r="F80" s="28">
        <f t="shared" si="15"/>
        <v>4.4999999999999998E-2</v>
      </c>
    </row>
    <row r="81" spans="1:6" ht="15.9" customHeight="1">
      <c r="A81" s="4">
        <v>2</v>
      </c>
      <c r="B81" s="28">
        <f t="shared" ref="B81:B88" si="16">B17</f>
        <v>4.4499999999999998E-2</v>
      </c>
      <c r="C81" s="28">
        <f t="shared" si="15"/>
        <v>0.05</v>
      </c>
      <c r="D81" s="28">
        <f t="shared" si="15"/>
        <v>4.7916666666666677E-2</v>
      </c>
      <c r="E81" s="28">
        <f t="shared" si="15"/>
        <v>4.5124999999999998E-2</v>
      </c>
      <c r="F81" s="28">
        <f t="shared" si="15"/>
        <v>4.573170731707317E-2</v>
      </c>
    </row>
    <row r="82" spans="1:6" ht="15.9" customHeight="1">
      <c r="A82" s="4">
        <v>3</v>
      </c>
      <c r="B82" s="28">
        <f t="shared" si="16"/>
        <v>4.4999999999999998E-2</v>
      </c>
      <c r="C82" s="28">
        <f t="shared" si="15"/>
        <v>4.0400000000000005E-2</v>
      </c>
      <c r="D82" s="28">
        <f t="shared" si="15"/>
        <v>4.4583333333333336E-2</v>
      </c>
      <c r="E82" s="28">
        <f t="shared" si="15"/>
        <v>4.5874999999999999E-2</v>
      </c>
      <c r="F82" s="28">
        <f t="shared" si="15"/>
        <v>6.3536585365853659E-2</v>
      </c>
    </row>
    <row r="83" spans="1:6" ht="15.9" customHeight="1">
      <c r="A83" s="4">
        <v>4</v>
      </c>
      <c r="B83" s="28">
        <f t="shared" si="16"/>
        <v>3.3000000000000002E-2</v>
      </c>
      <c r="C83" s="28">
        <f t="shared" si="15"/>
        <v>3.5600000000000007E-2</v>
      </c>
      <c r="D83" s="28">
        <f t="shared" si="15"/>
        <v>4.5416666666666668E-2</v>
      </c>
      <c r="E83" s="28">
        <f t="shared" si="15"/>
        <v>6.4125000000000001E-2</v>
      </c>
      <c r="F83" s="28">
        <f t="shared" si="15"/>
        <v>6.2560975609756098E-2</v>
      </c>
    </row>
    <row r="84" spans="1:6" ht="15.9" customHeight="1">
      <c r="A84" s="4">
        <v>5</v>
      </c>
      <c r="B84" s="28">
        <f t="shared" si="16"/>
        <v>2.7E-2</v>
      </c>
      <c r="C84" s="28">
        <f t="shared" si="15"/>
        <v>3.6799999999999999E-2</v>
      </c>
      <c r="D84" s="28">
        <f t="shared" si="15"/>
        <v>6.5694444444444444E-2</v>
      </c>
      <c r="E84" s="28">
        <f t="shared" si="15"/>
        <v>6.3125000000000001E-2</v>
      </c>
      <c r="F84" s="28">
        <f t="shared" si="15"/>
        <v>5.9878048780487816E-2</v>
      </c>
    </row>
    <row r="85" spans="1:6" ht="15.9" customHeight="1">
      <c r="A85" s="4">
        <v>6</v>
      </c>
      <c r="B85" s="28">
        <f t="shared" si="16"/>
        <v>2.8500000000000001E-2</v>
      </c>
      <c r="C85" s="28">
        <f t="shared" si="15"/>
        <v>6.6000000000000003E-2</v>
      </c>
      <c r="D85" s="28">
        <f t="shared" si="15"/>
        <v>6.4583333333333326E-2</v>
      </c>
      <c r="E85" s="28">
        <f t="shared" si="15"/>
        <v>6.0375000000000012E-2</v>
      </c>
      <c r="F85" s="28">
        <f t="shared" si="15"/>
        <v>6.1097560975609769E-2</v>
      </c>
    </row>
    <row r="86" spans="1:6" ht="15.9" customHeight="1">
      <c r="A86" s="4">
        <v>7</v>
      </c>
      <c r="B86" s="28">
        <f t="shared" si="16"/>
        <v>6.5000000000000002E-2</v>
      </c>
      <c r="C86" s="28">
        <f t="shared" si="15"/>
        <v>6.4399999999999999E-2</v>
      </c>
      <c r="D86" s="28">
        <f t="shared" si="15"/>
        <v>6.1527777777777785E-2</v>
      </c>
      <c r="E86" s="28">
        <f t="shared" si="15"/>
        <v>6.1625000000000013E-2</v>
      </c>
      <c r="F86" s="28">
        <f t="shared" si="15"/>
        <v>6.5975609756097564E-2</v>
      </c>
    </row>
    <row r="87" spans="1:6" ht="15.9" customHeight="1">
      <c r="A87" s="4">
        <v>8</v>
      </c>
      <c r="B87" s="28">
        <f t="shared" si="16"/>
        <v>6.3E-2</v>
      </c>
      <c r="C87" s="28">
        <f t="shared" si="15"/>
        <v>6.0000000000000012E-2</v>
      </c>
      <c r="D87" s="28">
        <f t="shared" si="15"/>
        <v>6.2916666666666676E-2</v>
      </c>
      <c r="E87" s="28">
        <f t="shared" si="15"/>
        <v>6.6625000000000004E-2</v>
      </c>
      <c r="F87" s="28">
        <f t="shared" si="15"/>
        <v>6.2926829268292683E-2</v>
      </c>
    </row>
    <row r="88" spans="1:6" ht="15.9" customHeight="1">
      <c r="A88" s="4">
        <v>9</v>
      </c>
      <c r="B88" s="28">
        <f t="shared" si="16"/>
        <v>5.7500000000000002E-2</v>
      </c>
      <c r="C88" s="28">
        <f t="shared" si="15"/>
        <v>6.2E-2</v>
      </c>
      <c r="D88" s="28">
        <f t="shared" si="15"/>
        <v>6.8472222222222226E-2</v>
      </c>
      <c r="E88" s="28">
        <f t="shared" si="15"/>
        <v>6.3500000000000001E-2</v>
      </c>
      <c r="F88" s="28">
        <f t="shared" si="15"/>
        <v>4.9756097560975612E-2</v>
      </c>
    </row>
    <row r="89" spans="1:6" ht="15.9" customHeight="1">
      <c r="A89" s="4" t="s">
        <v>11</v>
      </c>
      <c r="B89" s="28">
        <f>B6</f>
        <v>0.06</v>
      </c>
      <c r="C89" s="28">
        <f t="shared" ref="C89:F89" si="17">C6</f>
        <v>7.0000000000000007E-2</v>
      </c>
      <c r="D89" s="28">
        <f t="shared" si="17"/>
        <v>6.5000000000000002E-2</v>
      </c>
      <c r="E89" s="28">
        <f t="shared" si="17"/>
        <v>0.05</v>
      </c>
      <c r="F89" s="28">
        <f t="shared" si="17"/>
        <v>0.04</v>
      </c>
    </row>
    <row r="90" spans="1:6" ht="15.9" customHeight="1"/>
    <row r="91" spans="1:6" ht="15.9" customHeight="1">
      <c r="A91" t="s">
        <v>6</v>
      </c>
      <c r="B91" s="49"/>
      <c r="C91" s="50">
        <f>MAX(0,C13/C12)</f>
        <v>0.2</v>
      </c>
      <c r="D91" s="50">
        <f t="shared" ref="D91:F91" si="18">MAX(0,D13/D12)</f>
        <v>0.30555555555555558</v>
      </c>
      <c r="E91" s="50">
        <f t="shared" si="18"/>
        <v>0.1</v>
      </c>
      <c r="F91" s="50">
        <f t="shared" si="18"/>
        <v>2.4390243902439025E-2</v>
      </c>
    </row>
    <row r="92" spans="1:6" ht="15.9" customHeight="1">
      <c r="C92" s="50"/>
      <c r="D92" s="50"/>
      <c r="E92" s="50"/>
      <c r="F92" s="50"/>
    </row>
    <row r="93" spans="1:6" ht="15.9" customHeight="1"/>
    <row r="94" spans="1:6" ht="15.9" customHeight="1"/>
    <row r="95" spans="1:6" ht="15.9" customHeight="1"/>
    <row r="96" spans="1:6" ht="15.9" customHeight="1"/>
    <row r="97" ht="15.9" customHeight="1"/>
    <row r="98" ht="15.9" customHeight="1"/>
    <row r="99" ht="15.9" customHeight="1"/>
    <row r="100" ht="15.9" customHeight="1"/>
    <row r="101" ht="15.9" customHeight="1"/>
    <row r="102" ht="15.9" customHeight="1"/>
    <row r="103" ht="15.9" customHeight="1"/>
    <row r="104" ht="15.9" customHeight="1"/>
    <row r="105" ht="15.9" customHeight="1"/>
    <row r="106" ht="15.9" customHeight="1"/>
    <row r="107" ht="15.9" customHeight="1"/>
    <row r="108" ht="15.9" customHeight="1"/>
    <row r="109" ht="15.9" customHeight="1"/>
    <row r="110" ht="15.9" customHeight="1"/>
    <row r="111" ht="15.9" customHeight="1"/>
    <row r="112" ht="15.9" customHeight="1"/>
    <row r="113" ht="15.9" customHeight="1"/>
    <row r="114" ht="15.9" customHeight="1"/>
    <row r="115" ht="15.9" customHeight="1"/>
    <row r="116" ht="15.9" customHeight="1"/>
    <row r="117" ht="15.9" customHeight="1"/>
    <row r="118" ht="15.9" customHeight="1"/>
    <row r="119" ht="15.9" customHeight="1"/>
    <row r="120" ht="15.9" customHeight="1"/>
    <row r="121" ht="15.9" customHeight="1"/>
    <row r="122" ht="15.9" customHeight="1"/>
    <row r="123" ht="15.9" customHeight="1"/>
    <row r="124" ht="15.9" customHeight="1"/>
    <row r="125" ht="15.9" customHeight="1"/>
    <row r="126" ht="15.9" customHeight="1"/>
    <row r="127" ht="15.9" customHeight="1"/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9B634-A95B-4D65-BBBB-5392504E8A18}">
  <sheetPr>
    <pageSetUpPr fitToPage="1"/>
  </sheetPr>
  <dimension ref="A1:T43"/>
  <sheetViews>
    <sheetView showGridLines="0" tabSelected="1" zoomScale="90" zoomScaleNormal="90" workbookViewId="0">
      <pane xSplit="1" ySplit="13" topLeftCell="B14" activePane="bottomRight" state="frozen"/>
      <selection pane="topRight" activeCell="C1" sqref="C1"/>
      <selection pane="bottomLeft" activeCell="A11" sqref="A11"/>
      <selection pane="bottomRight"/>
    </sheetView>
  </sheetViews>
  <sheetFormatPr defaultColWidth="15.453125" defaultRowHeight="15.9" customHeight="1" outlineLevelRow="1"/>
  <cols>
    <col min="1" max="1" width="50.81640625" style="4" customWidth="1"/>
    <col min="2" max="16" width="14.6328125" style="4" customWidth="1"/>
    <col min="17" max="17" width="11.90625" style="4" customWidth="1"/>
    <col min="18" max="18" width="12.08984375" style="4" customWidth="1"/>
    <col min="19" max="20" width="15.453125" style="4"/>
  </cols>
  <sheetData>
    <row r="1" spans="1:20" ht="20.149999999999999" customHeight="1">
      <c r="A1" s="26" t="s">
        <v>142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20.149999999999999" customHeight="1">
      <c r="A2" s="97" t="s">
        <v>143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4" spans="1:20" ht="15.9" customHeight="1">
      <c r="B4" s="41" t="s">
        <v>12</v>
      </c>
    </row>
    <row r="5" spans="1:20" ht="15.9" customHeight="1">
      <c r="A5" s="9"/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9" t="s">
        <v>0</v>
      </c>
      <c r="H5" s="19" t="s">
        <v>1</v>
      </c>
      <c r="I5" s="19" t="s">
        <v>2</v>
      </c>
      <c r="J5" s="19" t="s">
        <v>3</v>
      </c>
      <c r="K5" s="19" t="s">
        <v>4</v>
      </c>
      <c r="L5" s="18" t="s">
        <v>0</v>
      </c>
      <c r="M5" s="18" t="s">
        <v>1</v>
      </c>
      <c r="N5" s="18" t="s">
        <v>2</v>
      </c>
      <c r="O5" s="18" t="s">
        <v>3</v>
      </c>
      <c r="P5" s="18" t="s">
        <v>4</v>
      </c>
    </row>
    <row r="6" spans="1:20" ht="20.149999999999999" customHeight="1">
      <c r="A6" s="36" t="s">
        <v>5</v>
      </c>
      <c r="B6" s="38">
        <v>0.06</v>
      </c>
      <c r="C6" s="38">
        <v>7.0000000000000007E-2</v>
      </c>
      <c r="D6" s="38">
        <v>6.5000000000000002E-2</v>
      </c>
      <c r="E6" s="38">
        <v>0.05</v>
      </c>
      <c r="F6" s="38">
        <v>0.04</v>
      </c>
      <c r="G6" s="38">
        <v>4.4999999999999998E-2</v>
      </c>
      <c r="H6" s="38">
        <v>0.05</v>
      </c>
      <c r="I6" s="38">
        <v>4.4999999999999998E-2</v>
      </c>
      <c r="J6" s="38">
        <v>0.04</v>
      </c>
      <c r="K6" s="38">
        <v>3.5000000000000003E-2</v>
      </c>
      <c r="L6" s="38">
        <v>0.03</v>
      </c>
      <c r="M6" s="38">
        <v>0.04</v>
      </c>
      <c r="N6" s="38">
        <v>0.05</v>
      </c>
      <c r="O6" s="38">
        <v>5.5E-2</v>
      </c>
      <c r="P6" s="38">
        <v>0.06</v>
      </c>
    </row>
    <row r="7" spans="1:20" ht="15.9" customHeight="1">
      <c r="A7" s="9" t="s">
        <v>129</v>
      </c>
      <c r="B7" s="39">
        <v>1000</v>
      </c>
      <c r="C7" s="39">
        <v>1250</v>
      </c>
      <c r="D7" s="39">
        <v>1800</v>
      </c>
      <c r="E7" s="39">
        <v>2000</v>
      </c>
      <c r="F7" s="39">
        <v>2050</v>
      </c>
      <c r="G7" s="42">
        <f>G11</f>
        <v>2200</v>
      </c>
      <c r="H7" s="39">
        <v>2300</v>
      </c>
      <c r="I7" s="39">
        <v>2350</v>
      </c>
      <c r="J7" s="39">
        <v>3200</v>
      </c>
      <c r="K7" s="39">
        <v>3250</v>
      </c>
      <c r="L7" s="42">
        <f>L11</f>
        <v>3300</v>
      </c>
      <c r="M7" s="39">
        <v>3220</v>
      </c>
      <c r="N7" s="39">
        <v>3145</v>
      </c>
      <c r="O7" s="39">
        <v>3085</v>
      </c>
      <c r="P7" s="39">
        <v>2985</v>
      </c>
      <c r="Q7" s="10"/>
    </row>
    <row r="8" spans="1:20" ht="15.9" customHeight="1">
      <c r="A8" s="9" t="s">
        <v>139</v>
      </c>
      <c r="B8" s="33"/>
      <c r="C8" s="22">
        <f>C7-B7</f>
        <v>250</v>
      </c>
      <c r="D8" s="22">
        <f t="shared" ref="D8:F8" si="0">D7-C7</f>
        <v>550</v>
      </c>
      <c r="E8" s="22">
        <f t="shared" si="0"/>
        <v>200</v>
      </c>
      <c r="F8" s="22">
        <f t="shared" si="0"/>
        <v>50</v>
      </c>
      <c r="G8" s="33"/>
      <c r="H8" s="22">
        <f t="shared" ref="H8" si="1">H7-G7</f>
        <v>100</v>
      </c>
      <c r="I8" s="22">
        <f t="shared" ref="I8" si="2">I7-H7</f>
        <v>50</v>
      </c>
      <c r="J8" s="22">
        <f t="shared" ref="J8" si="3">J7-I7</f>
        <v>850</v>
      </c>
      <c r="K8" s="22">
        <f t="shared" ref="K8" si="4">K7-J7</f>
        <v>50</v>
      </c>
      <c r="L8" s="33"/>
      <c r="M8" s="22">
        <f t="shared" ref="M8" si="5">M7-L7</f>
        <v>-80</v>
      </c>
      <c r="N8" s="22">
        <f t="shared" ref="N8" si="6">N7-M7</f>
        <v>-75</v>
      </c>
      <c r="O8" s="22">
        <f t="shared" ref="O8" si="7">O7-N7</f>
        <v>-60</v>
      </c>
      <c r="P8" s="22">
        <f t="shared" ref="P8" si="8">P7-O7</f>
        <v>-100</v>
      </c>
      <c r="Q8" s="10"/>
    </row>
    <row r="9" spans="1:20" ht="15.9" customHeight="1">
      <c r="A9" s="9" t="s">
        <v>130</v>
      </c>
      <c r="B9" s="33"/>
      <c r="C9" s="20">
        <f>MAX(0,C8/C7)</f>
        <v>0.2</v>
      </c>
      <c r="D9" s="20">
        <f t="shared" ref="D9:P9" si="9">MAX(0,D8/D7)</f>
        <v>0.30555555555555558</v>
      </c>
      <c r="E9" s="20">
        <f t="shared" si="9"/>
        <v>0.1</v>
      </c>
      <c r="F9" s="20">
        <f t="shared" si="9"/>
        <v>2.4390243902439025E-2</v>
      </c>
      <c r="G9" s="33"/>
      <c r="H9" s="20">
        <f t="shared" si="9"/>
        <v>4.3478260869565216E-2</v>
      </c>
      <c r="I9" s="20">
        <f t="shared" si="9"/>
        <v>2.1276595744680851E-2</v>
      </c>
      <c r="J9" s="20">
        <f t="shared" si="9"/>
        <v>0.265625</v>
      </c>
      <c r="K9" s="20">
        <f t="shared" si="9"/>
        <v>1.5384615384615385E-2</v>
      </c>
      <c r="L9" s="33"/>
      <c r="M9" s="20">
        <f t="shared" si="9"/>
        <v>0</v>
      </c>
      <c r="N9" s="20">
        <f t="shared" si="9"/>
        <v>0</v>
      </c>
      <c r="O9" s="20">
        <f t="shared" si="9"/>
        <v>0</v>
      </c>
      <c r="P9" s="20">
        <f t="shared" si="9"/>
        <v>0</v>
      </c>
    </row>
    <row r="10" spans="1:20" ht="15.9" customHeight="1">
      <c r="A10" s="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20" ht="15.9" customHeight="1">
      <c r="A11" s="9" t="s">
        <v>131</v>
      </c>
      <c r="B11" s="15">
        <f>B7</f>
        <v>1000</v>
      </c>
      <c r="C11" s="39">
        <v>1500</v>
      </c>
      <c r="D11" s="39">
        <v>1750</v>
      </c>
      <c r="E11" s="39">
        <v>2100</v>
      </c>
      <c r="F11" s="39">
        <v>2125</v>
      </c>
      <c r="G11" s="39">
        <v>2200</v>
      </c>
      <c r="H11" s="39">
        <v>2300</v>
      </c>
      <c r="I11" s="39">
        <v>2700</v>
      </c>
      <c r="J11" s="39">
        <v>2800</v>
      </c>
      <c r="K11" s="39">
        <v>3200</v>
      </c>
      <c r="L11" s="39">
        <v>3300</v>
      </c>
      <c r="M11" s="39">
        <v>3200</v>
      </c>
      <c r="N11" s="39">
        <v>3130</v>
      </c>
      <c r="O11" s="39">
        <v>3050</v>
      </c>
      <c r="P11" s="39">
        <v>2985</v>
      </c>
    </row>
    <row r="12" spans="1:20" ht="15.9" customHeight="1">
      <c r="A12" s="9" t="s">
        <v>140</v>
      </c>
      <c r="B12" s="33"/>
      <c r="C12" s="22">
        <f>C11-B11</f>
        <v>500</v>
      </c>
      <c r="D12" s="22">
        <f t="shared" ref="D12:P12" si="10">D11-C11</f>
        <v>250</v>
      </c>
      <c r="E12" s="22">
        <f t="shared" si="10"/>
        <v>350</v>
      </c>
      <c r="F12" s="22">
        <f t="shared" si="10"/>
        <v>25</v>
      </c>
      <c r="G12" s="22">
        <f t="shared" si="10"/>
        <v>75</v>
      </c>
      <c r="H12" s="22">
        <f t="shared" si="10"/>
        <v>100</v>
      </c>
      <c r="I12" s="22">
        <f t="shared" si="10"/>
        <v>400</v>
      </c>
      <c r="J12" s="22">
        <f t="shared" si="10"/>
        <v>100</v>
      </c>
      <c r="K12" s="22">
        <f t="shared" si="10"/>
        <v>400</v>
      </c>
      <c r="L12" s="22">
        <f t="shared" si="10"/>
        <v>100</v>
      </c>
      <c r="M12" s="22">
        <f t="shared" si="10"/>
        <v>-100</v>
      </c>
      <c r="N12" s="22">
        <f t="shared" si="10"/>
        <v>-70</v>
      </c>
      <c r="O12" s="22">
        <f t="shared" si="10"/>
        <v>-80</v>
      </c>
      <c r="P12" s="22">
        <f t="shared" si="10"/>
        <v>-65</v>
      </c>
    </row>
    <row r="13" spans="1:20" ht="15.9" customHeight="1">
      <c r="A13" s="9" t="s">
        <v>132</v>
      </c>
      <c r="B13" s="33"/>
      <c r="C13" s="20">
        <f>MAX(0,C12/C11)</f>
        <v>0.33333333333333331</v>
      </c>
      <c r="D13" s="20">
        <f t="shared" ref="D13:P13" si="11">MAX(0,D12/D11)</f>
        <v>0.14285714285714285</v>
      </c>
      <c r="E13" s="20">
        <f t="shared" si="11"/>
        <v>0.16666666666666666</v>
      </c>
      <c r="F13" s="20">
        <f t="shared" si="11"/>
        <v>1.1764705882352941E-2</v>
      </c>
      <c r="G13" s="20">
        <f t="shared" si="11"/>
        <v>3.4090909090909088E-2</v>
      </c>
      <c r="H13" s="20">
        <f t="shared" si="11"/>
        <v>4.3478260869565216E-2</v>
      </c>
      <c r="I13" s="20">
        <f t="shared" si="11"/>
        <v>0.14814814814814814</v>
      </c>
      <c r="J13" s="20">
        <f t="shared" si="11"/>
        <v>3.5714285714285712E-2</v>
      </c>
      <c r="K13" s="20">
        <f t="shared" si="11"/>
        <v>0.125</v>
      </c>
      <c r="L13" s="20">
        <f t="shared" si="11"/>
        <v>3.0303030303030304E-2</v>
      </c>
      <c r="M13" s="20">
        <f t="shared" si="11"/>
        <v>0</v>
      </c>
      <c r="N13" s="20">
        <f t="shared" si="11"/>
        <v>0</v>
      </c>
      <c r="O13" s="20">
        <f t="shared" si="11"/>
        <v>0</v>
      </c>
      <c r="P13" s="20">
        <f t="shared" si="11"/>
        <v>0</v>
      </c>
      <c r="R13" s="11"/>
    </row>
    <row r="14" spans="1:20" ht="15.9" customHeight="1">
      <c r="A14" s="12"/>
    </row>
    <row r="15" spans="1:20" ht="15.9" customHeight="1">
      <c r="A15" s="21" t="s">
        <v>133</v>
      </c>
      <c r="B15" s="35">
        <f t="shared" ref="B15:P15" si="12">AVERAGE(B16:B25)</f>
        <v>4.6950000000000006E-2</v>
      </c>
      <c r="C15" s="30">
        <f t="shared" si="12"/>
        <v>5.3480000000000007E-2</v>
      </c>
      <c r="D15" s="30">
        <f t="shared" si="12"/>
        <v>5.8069444444444437E-2</v>
      </c>
      <c r="E15" s="30">
        <f t="shared" si="12"/>
        <v>5.6849999999999998E-2</v>
      </c>
      <c r="F15" s="30">
        <f t="shared" si="12"/>
        <v>5.5646341463414642E-2</v>
      </c>
      <c r="G15" s="35">
        <f t="shared" si="12"/>
        <v>5.5232954545454557E-2</v>
      </c>
      <c r="H15" s="30">
        <f t="shared" si="12"/>
        <v>5.5369565217391316E-2</v>
      </c>
      <c r="I15" s="30">
        <f t="shared" si="12"/>
        <v>5.3462765957446826E-2</v>
      </c>
      <c r="J15" s="30">
        <f t="shared" si="12"/>
        <v>4.8343750000000005E-2</v>
      </c>
      <c r="K15" s="30">
        <f t="shared" si="12"/>
        <v>4.6296153846153855E-2</v>
      </c>
      <c r="L15" s="35">
        <f t="shared" si="12"/>
        <v>4.3484848484848494E-2</v>
      </c>
      <c r="M15" s="30">
        <f t="shared" si="12"/>
        <v>4.181439393939395E-2</v>
      </c>
      <c r="N15" s="30">
        <f t="shared" si="12"/>
        <v>4.1371212121212121E-2</v>
      </c>
      <c r="O15" s="30">
        <f t="shared" si="12"/>
        <v>4.2223484848484844E-2</v>
      </c>
      <c r="P15" s="30">
        <f t="shared" si="12"/>
        <v>4.4212121212121216E-2</v>
      </c>
    </row>
    <row r="16" spans="1:20" ht="20.149999999999999" customHeight="1" outlineLevel="1">
      <c r="A16" s="4">
        <v>1</v>
      </c>
      <c r="B16" s="46">
        <v>4.5999999999999999E-2</v>
      </c>
      <c r="C16" s="28">
        <f t="shared" ref="C16:F24" si="13">C$6*C$9+B17*(1-C$9)</f>
        <v>4.9600000000000005E-2</v>
      </c>
      <c r="D16" s="28">
        <f t="shared" si="13"/>
        <v>5.4583333333333338E-2</v>
      </c>
      <c r="E16" s="28">
        <f t="shared" si="13"/>
        <v>4.8125000000000015E-2</v>
      </c>
      <c r="F16" s="28">
        <f t="shared" si="13"/>
        <v>4.4999999999999998E-2</v>
      </c>
      <c r="G16" s="51">
        <f>G28</f>
        <v>4.6193181818181828E-2</v>
      </c>
      <c r="H16" s="28">
        <f t="shared" ref="H16:K24" si="14">H$6*H$9+G17*(1-H$9)</f>
        <v>6.2228260869565254E-2</v>
      </c>
      <c r="I16" s="28">
        <f t="shared" si="14"/>
        <v>6.1010638297872358E-2</v>
      </c>
      <c r="J16" s="28">
        <f t="shared" si="14"/>
        <v>5.3710937500000014E-2</v>
      </c>
      <c r="K16" s="28">
        <f t="shared" si="14"/>
        <v>5.4192307692307706E-2</v>
      </c>
      <c r="L16" s="51">
        <f>L28</f>
        <v>5.6704545454545473E-2</v>
      </c>
      <c r="M16" s="28">
        <f t="shared" ref="M16:P24" si="15">M$6*M$9+L17*(1-M$9)</f>
        <v>5.4431818181818192E-2</v>
      </c>
      <c r="N16" s="28">
        <f t="shared" si="15"/>
        <v>4.6477272727272735E-2</v>
      </c>
      <c r="O16" s="28">
        <f t="shared" si="15"/>
        <v>4.0113636363636372E-2</v>
      </c>
      <c r="P16" s="28">
        <f t="shared" si="15"/>
        <v>4.3333333333333342E-2</v>
      </c>
    </row>
    <row r="17" spans="1:16" ht="15.9" customHeight="1" outlineLevel="1">
      <c r="A17" s="4">
        <v>2</v>
      </c>
      <c r="B17" s="46">
        <v>4.4499999999999998E-2</v>
      </c>
      <c r="C17" s="28">
        <f t="shared" si="13"/>
        <v>0.05</v>
      </c>
      <c r="D17" s="28">
        <f t="shared" si="13"/>
        <v>4.7916666666666677E-2</v>
      </c>
      <c r="E17" s="28">
        <f t="shared" si="13"/>
        <v>4.5124999999999998E-2</v>
      </c>
      <c r="F17" s="28">
        <f t="shared" si="13"/>
        <v>4.573170731707317E-2</v>
      </c>
      <c r="G17" s="51">
        <f t="shared" ref="G17:G24" si="16">G29</f>
        <v>6.2784090909090942E-2</v>
      </c>
      <c r="H17" s="28">
        <f t="shared" si="14"/>
        <v>6.1358695652173931E-2</v>
      </c>
      <c r="I17" s="28">
        <f t="shared" si="14"/>
        <v>5.8670212765957463E-2</v>
      </c>
      <c r="J17" s="28">
        <f t="shared" si="14"/>
        <v>5.4492187500000011E-2</v>
      </c>
      <c r="K17" s="28">
        <f t="shared" si="14"/>
        <v>5.7269230769230774E-2</v>
      </c>
      <c r="L17" s="51">
        <f>L29</f>
        <v>5.4431818181818192E-2</v>
      </c>
      <c r="M17" s="28">
        <f t="shared" si="15"/>
        <v>4.6477272727272735E-2</v>
      </c>
      <c r="N17" s="28">
        <f t="shared" si="15"/>
        <v>4.0113636363636372E-2</v>
      </c>
      <c r="O17" s="28">
        <f t="shared" si="15"/>
        <v>4.3333333333333342E-2</v>
      </c>
      <c r="P17" s="28">
        <f t="shared" si="15"/>
        <v>4.6666666666666676E-2</v>
      </c>
    </row>
    <row r="18" spans="1:16" ht="15.9" customHeight="1" outlineLevel="1">
      <c r="A18" s="4">
        <v>3</v>
      </c>
      <c r="B18" s="46">
        <v>4.4999999999999998E-2</v>
      </c>
      <c r="C18" s="28">
        <f t="shared" si="13"/>
        <v>4.0400000000000005E-2</v>
      </c>
      <c r="D18" s="28">
        <f t="shared" si="13"/>
        <v>4.4583333333333336E-2</v>
      </c>
      <c r="E18" s="28">
        <f t="shared" si="13"/>
        <v>4.5874999999999999E-2</v>
      </c>
      <c r="F18" s="28">
        <f t="shared" si="13"/>
        <v>6.3536585365853659E-2</v>
      </c>
      <c r="G18" s="51">
        <f t="shared" si="16"/>
        <v>6.1875000000000013E-2</v>
      </c>
      <c r="H18" s="28">
        <f t="shared" si="14"/>
        <v>5.896739130434784E-2</v>
      </c>
      <c r="I18" s="28">
        <f t="shared" si="14"/>
        <v>5.9734042553191501E-2</v>
      </c>
      <c r="J18" s="28">
        <f t="shared" si="14"/>
        <v>5.7617187500000007E-2</v>
      </c>
      <c r="K18" s="28">
        <f t="shared" si="14"/>
        <v>5.4961538461538471E-2</v>
      </c>
      <c r="L18" s="51">
        <f t="shared" ref="L18:L24" si="17">L30</f>
        <v>4.6477272727272735E-2</v>
      </c>
      <c r="M18" s="28">
        <f t="shared" si="15"/>
        <v>4.0113636363636372E-2</v>
      </c>
      <c r="N18" s="28">
        <f t="shared" si="15"/>
        <v>4.3333333333333342E-2</v>
      </c>
      <c r="O18" s="28">
        <f t="shared" si="15"/>
        <v>4.6666666666666676E-2</v>
      </c>
      <c r="P18" s="28">
        <f t="shared" si="15"/>
        <v>4.3181818181818182E-2</v>
      </c>
    </row>
    <row r="19" spans="1:16" ht="15.9" customHeight="1" outlineLevel="1">
      <c r="A19" s="4">
        <v>4</v>
      </c>
      <c r="B19" s="46">
        <v>3.3000000000000002E-2</v>
      </c>
      <c r="C19" s="28">
        <f t="shared" si="13"/>
        <v>3.5600000000000007E-2</v>
      </c>
      <c r="D19" s="28">
        <f t="shared" si="13"/>
        <v>4.5416666666666668E-2</v>
      </c>
      <c r="E19" s="28">
        <f t="shared" si="13"/>
        <v>6.4125000000000001E-2</v>
      </c>
      <c r="F19" s="28">
        <f t="shared" si="13"/>
        <v>6.2560975609756098E-2</v>
      </c>
      <c r="G19" s="51">
        <f t="shared" si="16"/>
        <v>5.9375000000000011E-2</v>
      </c>
      <c r="H19" s="28">
        <f t="shared" si="14"/>
        <v>6.0054347826086971E-2</v>
      </c>
      <c r="I19" s="28">
        <f t="shared" si="14"/>
        <v>6.398936170212767E-2</v>
      </c>
      <c r="J19" s="28">
        <f t="shared" si="14"/>
        <v>5.5273437500000008E-2</v>
      </c>
      <c r="K19" s="28">
        <f t="shared" si="14"/>
        <v>4.6884615384615386E-2</v>
      </c>
      <c r="L19" s="51">
        <f t="shared" si="17"/>
        <v>4.0113636363636372E-2</v>
      </c>
      <c r="M19" s="28">
        <f t="shared" si="15"/>
        <v>4.3333333333333342E-2</v>
      </c>
      <c r="N19" s="28">
        <f t="shared" si="15"/>
        <v>4.6666666666666676E-2</v>
      </c>
      <c r="O19" s="28">
        <f t="shared" si="15"/>
        <v>4.3181818181818182E-2</v>
      </c>
      <c r="P19" s="28">
        <f t="shared" si="15"/>
        <v>3.90909090909091E-2</v>
      </c>
    </row>
    <row r="20" spans="1:16" ht="15.9" customHeight="1" outlineLevel="1">
      <c r="A20" s="4">
        <v>5</v>
      </c>
      <c r="B20" s="46">
        <v>2.7E-2</v>
      </c>
      <c r="C20" s="28">
        <f t="shared" si="13"/>
        <v>3.6799999999999999E-2</v>
      </c>
      <c r="D20" s="28">
        <f t="shared" si="13"/>
        <v>6.5694444444444444E-2</v>
      </c>
      <c r="E20" s="28">
        <f t="shared" si="13"/>
        <v>6.3125000000000001E-2</v>
      </c>
      <c r="F20" s="28">
        <f t="shared" si="13"/>
        <v>5.9878048780487816E-2</v>
      </c>
      <c r="G20" s="51">
        <f t="shared" si="16"/>
        <v>6.0511363636363648E-2</v>
      </c>
      <c r="H20" s="28">
        <f t="shared" si="14"/>
        <v>6.4402173913043495E-2</v>
      </c>
      <c r="I20" s="28">
        <f t="shared" si="14"/>
        <v>6.0797872340425538E-2</v>
      </c>
      <c r="J20" s="28">
        <f t="shared" si="14"/>
        <v>4.7070312500000003E-2</v>
      </c>
      <c r="K20" s="28">
        <f t="shared" si="14"/>
        <v>4.042307692307693E-2</v>
      </c>
      <c r="L20" s="51">
        <f t="shared" si="17"/>
        <v>4.3333333333333342E-2</v>
      </c>
      <c r="M20" s="28">
        <f t="shared" si="15"/>
        <v>4.6666666666666676E-2</v>
      </c>
      <c r="N20" s="28">
        <f t="shared" si="15"/>
        <v>4.3181818181818182E-2</v>
      </c>
      <c r="O20" s="28">
        <f t="shared" si="15"/>
        <v>3.90909090909091E-2</v>
      </c>
      <c r="P20" s="28">
        <f t="shared" si="15"/>
        <v>3.4848484848484851E-2</v>
      </c>
    </row>
    <row r="21" spans="1:16" ht="15.9" customHeight="1" outlineLevel="1">
      <c r="A21" s="4">
        <v>6</v>
      </c>
      <c r="B21" s="46">
        <v>2.8500000000000001E-2</v>
      </c>
      <c r="C21" s="28">
        <f t="shared" si="13"/>
        <v>6.6000000000000003E-2</v>
      </c>
      <c r="D21" s="28">
        <f t="shared" si="13"/>
        <v>6.4583333333333326E-2</v>
      </c>
      <c r="E21" s="28">
        <f t="shared" si="13"/>
        <v>6.0375000000000012E-2</v>
      </c>
      <c r="F21" s="28">
        <f t="shared" si="13"/>
        <v>6.1097560975609769E-2</v>
      </c>
      <c r="G21" s="51">
        <f t="shared" si="16"/>
        <v>6.5056818181818202E-2</v>
      </c>
      <c r="H21" s="28">
        <f t="shared" si="14"/>
        <v>6.1141304347826095E-2</v>
      </c>
      <c r="I21" s="28">
        <f t="shared" si="14"/>
        <v>4.9627659574468089E-2</v>
      </c>
      <c r="J21" s="28">
        <f t="shared" si="14"/>
        <v>4.0507812500000004E-2</v>
      </c>
      <c r="K21" s="28">
        <f t="shared" si="14"/>
        <v>4.3692307692307697E-2</v>
      </c>
      <c r="L21" s="51">
        <f t="shared" si="17"/>
        <v>4.6666666666666676E-2</v>
      </c>
      <c r="M21" s="28">
        <f t="shared" si="15"/>
        <v>4.3181818181818182E-2</v>
      </c>
      <c r="N21" s="28">
        <f t="shared" si="15"/>
        <v>3.90909090909091E-2</v>
      </c>
      <c r="O21" s="28">
        <f t="shared" si="15"/>
        <v>3.4848484848484851E-2</v>
      </c>
      <c r="P21" s="28">
        <f t="shared" si="15"/>
        <v>0.03</v>
      </c>
    </row>
    <row r="22" spans="1:16" ht="15.9" customHeight="1" outlineLevel="1">
      <c r="A22" s="4">
        <v>7</v>
      </c>
      <c r="B22" s="46">
        <v>6.5000000000000002E-2</v>
      </c>
      <c r="C22" s="28">
        <f t="shared" si="13"/>
        <v>6.4399999999999999E-2</v>
      </c>
      <c r="D22" s="28">
        <f t="shared" si="13"/>
        <v>6.1527777777777785E-2</v>
      </c>
      <c r="E22" s="28">
        <f t="shared" si="13"/>
        <v>6.1625000000000013E-2</v>
      </c>
      <c r="F22" s="28">
        <f t="shared" si="13"/>
        <v>6.5975609756097564E-2</v>
      </c>
      <c r="G22" s="51">
        <f t="shared" si="16"/>
        <v>6.1647727272727278E-2</v>
      </c>
      <c r="H22" s="28">
        <f t="shared" si="14"/>
        <v>4.9728260869565222E-2</v>
      </c>
      <c r="I22" s="28">
        <f t="shared" si="14"/>
        <v>4.0691489361702131E-2</v>
      </c>
      <c r="J22" s="28">
        <f t="shared" si="14"/>
        <v>4.3828125000000002E-2</v>
      </c>
      <c r="K22" s="28">
        <f t="shared" si="14"/>
        <v>4.7076923076923086E-2</v>
      </c>
      <c r="L22" s="51">
        <f t="shared" si="17"/>
        <v>4.3181818181818182E-2</v>
      </c>
      <c r="M22" s="28">
        <f t="shared" si="15"/>
        <v>3.90909090909091E-2</v>
      </c>
      <c r="N22" s="28">
        <f t="shared" si="15"/>
        <v>3.4848484848484851E-2</v>
      </c>
      <c r="O22" s="28">
        <f t="shared" si="15"/>
        <v>0.03</v>
      </c>
      <c r="P22" s="28">
        <f t="shared" si="15"/>
        <v>0.04</v>
      </c>
    </row>
    <row r="23" spans="1:16" ht="15.9" customHeight="1" outlineLevel="1">
      <c r="A23" s="4">
        <v>8</v>
      </c>
      <c r="B23" s="46">
        <v>6.3E-2</v>
      </c>
      <c r="C23" s="28">
        <f t="shared" si="13"/>
        <v>6.0000000000000012E-2</v>
      </c>
      <c r="D23" s="28">
        <f t="shared" si="13"/>
        <v>6.2916666666666676E-2</v>
      </c>
      <c r="E23" s="28">
        <f t="shared" si="13"/>
        <v>6.6625000000000004E-2</v>
      </c>
      <c r="F23" s="28">
        <f t="shared" si="13"/>
        <v>6.2926829268292683E-2</v>
      </c>
      <c r="G23" s="51">
        <f t="shared" si="16"/>
        <v>4.9715909090909095E-2</v>
      </c>
      <c r="H23" s="28">
        <f t="shared" si="14"/>
        <v>4.0597826086956522E-2</v>
      </c>
      <c r="I23" s="28">
        <f t="shared" si="14"/>
        <v>4.5212765957446811E-2</v>
      </c>
      <c r="J23" s="28">
        <f t="shared" si="14"/>
        <v>4.7265625000000006E-2</v>
      </c>
      <c r="K23" s="28">
        <f t="shared" si="14"/>
        <v>4.353846153846154E-2</v>
      </c>
      <c r="L23" s="51">
        <f t="shared" si="17"/>
        <v>3.90909090909091E-2</v>
      </c>
      <c r="M23" s="28">
        <f t="shared" si="15"/>
        <v>3.4848484848484851E-2</v>
      </c>
      <c r="N23" s="28">
        <f t="shared" si="15"/>
        <v>0.03</v>
      </c>
      <c r="O23" s="28">
        <f t="shared" si="15"/>
        <v>0.04</v>
      </c>
      <c r="P23" s="28">
        <f t="shared" si="15"/>
        <v>0.05</v>
      </c>
    </row>
    <row r="24" spans="1:16" ht="15.9" customHeight="1" outlineLevel="1">
      <c r="A24" s="4">
        <v>9</v>
      </c>
      <c r="B24" s="46">
        <v>5.7500000000000002E-2</v>
      </c>
      <c r="C24" s="28">
        <f t="shared" si="13"/>
        <v>6.2E-2</v>
      </c>
      <c r="D24" s="28">
        <f t="shared" si="13"/>
        <v>6.8472222222222226E-2</v>
      </c>
      <c r="E24" s="28">
        <f t="shared" si="13"/>
        <v>6.3500000000000001E-2</v>
      </c>
      <c r="F24" s="28">
        <f t="shared" si="13"/>
        <v>4.9756097560975612E-2</v>
      </c>
      <c r="G24" s="51">
        <f t="shared" si="16"/>
        <v>4.0170454545454544E-2</v>
      </c>
      <c r="H24" s="28">
        <f t="shared" si="14"/>
        <v>4.5217391304347827E-2</v>
      </c>
      <c r="I24" s="28">
        <f t="shared" si="14"/>
        <v>4.98936170212766E-2</v>
      </c>
      <c r="J24" s="28">
        <f t="shared" si="14"/>
        <v>4.3671874999999999E-2</v>
      </c>
      <c r="K24" s="28">
        <f t="shared" si="14"/>
        <v>3.9923076923076922E-2</v>
      </c>
      <c r="L24" s="51">
        <f t="shared" si="17"/>
        <v>3.4848484848484851E-2</v>
      </c>
      <c r="M24" s="28">
        <f t="shared" si="15"/>
        <v>0.03</v>
      </c>
      <c r="N24" s="28">
        <f t="shared" si="15"/>
        <v>0.04</v>
      </c>
      <c r="O24" s="28">
        <f t="shared" si="15"/>
        <v>0.05</v>
      </c>
      <c r="P24" s="28">
        <f t="shared" si="15"/>
        <v>5.5E-2</v>
      </c>
    </row>
    <row r="25" spans="1:16" ht="15.9" customHeight="1" outlineLevel="1">
      <c r="A25" s="4" t="s">
        <v>5</v>
      </c>
      <c r="B25" s="28">
        <f>B6</f>
        <v>0.06</v>
      </c>
      <c r="C25" s="28">
        <f t="shared" ref="C25:P25" si="18">C6</f>
        <v>7.0000000000000007E-2</v>
      </c>
      <c r="D25" s="28">
        <f t="shared" si="18"/>
        <v>6.5000000000000002E-2</v>
      </c>
      <c r="E25" s="28">
        <f t="shared" si="18"/>
        <v>0.05</v>
      </c>
      <c r="F25" s="28">
        <f t="shared" si="18"/>
        <v>0.04</v>
      </c>
      <c r="G25" s="51">
        <f t="shared" si="18"/>
        <v>4.4999999999999998E-2</v>
      </c>
      <c r="H25" s="28">
        <f t="shared" si="18"/>
        <v>0.05</v>
      </c>
      <c r="I25" s="28">
        <f t="shared" si="18"/>
        <v>4.4999999999999998E-2</v>
      </c>
      <c r="J25" s="28">
        <f t="shared" si="18"/>
        <v>0.04</v>
      </c>
      <c r="K25" s="28">
        <f t="shared" si="18"/>
        <v>3.5000000000000003E-2</v>
      </c>
      <c r="L25" s="51">
        <f t="shared" si="18"/>
        <v>0.03</v>
      </c>
      <c r="M25" s="28">
        <f t="shared" si="18"/>
        <v>0.04</v>
      </c>
      <c r="N25" s="28">
        <f t="shared" si="18"/>
        <v>0.05</v>
      </c>
      <c r="O25" s="28">
        <f t="shared" si="18"/>
        <v>5.5E-2</v>
      </c>
      <c r="P25" s="28">
        <f t="shared" si="18"/>
        <v>0.06</v>
      </c>
    </row>
    <row r="26" spans="1:16" ht="15.9" customHeight="1">
      <c r="A26" s="8"/>
      <c r="L26" s="14"/>
    </row>
    <row r="27" spans="1:16" ht="15.9" customHeight="1">
      <c r="A27" s="21" t="s">
        <v>134</v>
      </c>
      <c r="B27" s="35">
        <f t="shared" ref="B27:P27" si="19">AVERAGE(B28:B37)</f>
        <v>4.6950000000000006E-2</v>
      </c>
      <c r="C27" s="30">
        <f t="shared" si="19"/>
        <v>5.6233333333333337E-2</v>
      </c>
      <c r="D27" s="30">
        <f t="shared" si="19"/>
        <v>5.851428571428572E-2</v>
      </c>
      <c r="E27" s="30">
        <f t="shared" si="19"/>
        <v>5.6678571428571432E-2</v>
      </c>
      <c r="F27" s="30">
        <f t="shared" si="19"/>
        <v>5.5647058823529424E-2</v>
      </c>
      <c r="G27" s="35">
        <f t="shared" si="19"/>
        <v>5.5232954545454557E-2</v>
      </c>
      <c r="H27" s="30">
        <f t="shared" si="19"/>
        <v>5.5369565217391316E-2</v>
      </c>
      <c r="I27" s="30">
        <f t="shared" si="19"/>
        <v>5.2365740740740754E-2</v>
      </c>
      <c r="J27" s="30">
        <f t="shared" si="19"/>
        <v>5.0098214285714295E-2</v>
      </c>
      <c r="K27" s="30">
        <f t="shared" si="19"/>
        <v>4.6347656250000001E-2</v>
      </c>
      <c r="L27" s="35">
        <f t="shared" si="19"/>
        <v>4.3484848484848494E-2</v>
      </c>
      <c r="M27" s="30">
        <f t="shared" si="19"/>
        <v>4.181439393939395E-2</v>
      </c>
      <c r="N27" s="30">
        <f t="shared" si="19"/>
        <v>4.1371212121212121E-2</v>
      </c>
      <c r="O27" s="30">
        <f t="shared" si="19"/>
        <v>4.2223484848484844E-2</v>
      </c>
      <c r="P27" s="30">
        <f t="shared" si="19"/>
        <v>4.4212121212121216E-2</v>
      </c>
    </row>
    <row r="28" spans="1:16" ht="20.149999999999999" customHeight="1" outlineLevel="1">
      <c r="A28" s="4">
        <v>1</v>
      </c>
      <c r="B28" s="28">
        <f t="shared" ref="B28:B36" si="20">B16</f>
        <v>4.5999999999999999E-2</v>
      </c>
      <c r="C28" s="28">
        <f t="shared" ref="C28:P36" si="21">C$6*C$13+B29*(1-C$13)</f>
        <v>5.3000000000000005E-2</v>
      </c>
      <c r="D28" s="28">
        <f t="shared" si="21"/>
        <v>5.5000000000000007E-2</v>
      </c>
      <c r="E28" s="28">
        <f t="shared" si="21"/>
        <v>4.8452380952380955E-2</v>
      </c>
      <c r="F28" s="28">
        <f t="shared" si="21"/>
        <v>4.5529411764705888E-2</v>
      </c>
      <c r="G28" s="51">
        <f t="shared" si="21"/>
        <v>4.6193181818181828E-2</v>
      </c>
      <c r="H28" s="28">
        <f t="shared" si="21"/>
        <v>6.2228260869565254E-2</v>
      </c>
      <c r="I28" s="28">
        <f t="shared" si="21"/>
        <v>5.8935185185185202E-2</v>
      </c>
      <c r="J28" s="28">
        <f t="shared" si="21"/>
        <v>5.6294642857142876E-2</v>
      </c>
      <c r="K28" s="28">
        <f t="shared" si="21"/>
        <v>5.4414062500000027E-2</v>
      </c>
      <c r="L28" s="51">
        <f t="shared" si="21"/>
        <v>5.6704545454545473E-2</v>
      </c>
      <c r="M28" s="28">
        <f t="shared" si="21"/>
        <v>5.4431818181818192E-2</v>
      </c>
      <c r="N28" s="28">
        <f t="shared" si="21"/>
        <v>4.6477272727272735E-2</v>
      </c>
      <c r="O28" s="28">
        <f t="shared" si="21"/>
        <v>4.0113636363636372E-2</v>
      </c>
      <c r="P28" s="28">
        <f t="shared" si="21"/>
        <v>4.3333333333333342E-2</v>
      </c>
    </row>
    <row r="29" spans="1:16" ht="15.9" customHeight="1" outlineLevel="1">
      <c r="A29" s="4">
        <v>2</v>
      </c>
      <c r="B29" s="28">
        <f t="shared" si="20"/>
        <v>4.4499999999999998E-2</v>
      </c>
      <c r="C29" s="28">
        <f t="shared" si="21"/>
        <v>5.3333333333333337E-2</v>
      </c>
      <c r="D29" s="28">
        <f t="shared" si="21"/>
        <v>4.8142857142857147E-2</v>
      </c>
      <c r="E29" s="28">
        <f t="shared" si="21"/>
        <v>4.5595238095238098E-2</v>
      </c>
      <c r="F29" s="28">
        <f t="shared" si="21"/>
        <v>4.6235294117647069E-2</v>
      </c>
      <c r="G29" s="51">
        <f t="shared" si="21"/>
        <v>6.2784090909090942E-2</v>
      </c>
      <c r="H29" s="28">
        <f t="shared" si="21"/>
        <v>6.1358695652173931E-2</v>
      </c>
      <c r="I29" s="28">
        <f t="shared" si="21"/>
        <v>5.6898148148148163E-2</v>
      </c>
      <c r="J29" s="28">
        <f t="shared" si="21"/>
        <v>5.7187500000000023E-2</v>
      </c>
      <c r="K29" s="28">
        <f t="shared" si="21"/>
        <v>5.7539062500000016E-2</v>
      </c>
      <c r="L29" s="51">
        <f t="shared" si="21"/>
        <v>5.4431818181818192E-2</v>
      </c>
      <c r="M29" s="28">
        <f t="shared" si="21"/>
        <v>4.6477272727272735E-2</v>
      </c>
      <c r="N29" s="28">
        <f t="shared" si="21"/>
        <v>4.0113636363636372E-2</v>
      </c>
      <c r="O29" s="28">
        <f t="shared" si="21"/>
        <v>4.3333333333333342E-2</v>
      </c>
      <c r="P29" s="28">
        <f t="shared" si="21"/>
        <v>4.6666666666666676E-2</v>
      </c>
    </row>
    <row r="30" spans="1:16" ht="15.9" customHeight="1" outlineLevel="1">
      <c r="A30" s="4">
        <v>3</v>
      </c>
      <c r="B30" s="28">
        <f t="shared" si="20"/>
        <v>4.4999999999999998E-2</v>
      </c>
      <c r="C30" s="28">
        <f t="shared" si="21"/>
        <v>4.5333333333333337E-2</v>
      </c>
      <c r="D30" s="28">
        <f t="shared" si="21"/>
        <v>4.471428571428572E-2</v>
      </c>
      <c r="E30" s="28">
        <f t="shared" si="21"/>
        <v>4.6309523809523814E-2</v>
      </c>
      <c r="F30" s="28">
        <f t="shared" si="21"/>
        <v>6.3411764705882376E-2</v>
      </c>
      <c r="G30" s="51">
        <f t="shared" si="21"/>
        <v>6.1875000000000013E-2</v>
      </c>
      <c r="H30" s="28">
        <f t="shared" si="21"/>
        <v>5.896739130434784E-2</v>
      </c>
      <c r="I30" s="28">
        <f t="shared" si="21"/>
        <v>5.782407407407409E-2</v>
      </c>
      <c r="J30" s="28">
        <f t="shared" si="21"/>
        <v>6.0758928571428589E-2</v>
      </c>
      <c r="K30" s="28">
        <f t="shared" si="21"/>
        <v>5.519531250000001E-2</v>
      </c>
      <c r="L30" s="51">
        <f t="shared" si="21"/>
        <v>4.6477272727272735E-2</v>
      </c>
      <c r="M30" s="28">
        <f t="shared" si="21"/>
        <v>4.0113636363636372E-2</v>
      </c>
      <c r="N30" s="28">
        <f t="shared" si="21"/>
        <v>4.3333333333333342E-2</v>
      </c>
      <c r="O30" s="28">
        <f t="shared" si="21"/>
        <v>4.6666666666666676E-2</v>
      </c>
      <c r="P30" s="28">
        <f t="shared" si="21"/>
        <v>4.3181818181818182E-2</v>
      </c>
    </row>
    <row r="31" spans="1:16" ht="15.9" customHeight="1" outlineLevel="1">
      <c r="A31" s="4">
        <v>4</v>
      </c>
      <c r="B31" s="28">
        <f t="shared" si="20"/>
        <v>3.3000000000000002E-2</v>
      </c>
      <c r="C31" s="28">
        <f t="shared" si="21"/>
        <v>4.1333333333333333E-2</v>
      </c>
      <c r="D31" s="28">
        <f t="shared" si="21"/>
        <v>4.5571428571428575E-2</v>
      </c>
      <c r="E31" s="28">
        <f t="shared" si="21"/>
        <v>6.3690476190476214E-2</v>
      </c>
      <c r="F31" s="28">
        <f t="shared" si="21"/>
        <v>6.2470588235294132E-2</v>
      </c>
      <c r="G31" s="51">
        <f t="shared" si="21"/>
        <v>5.9375000000000011E-2</v>
      </c>
      <c r="H31" s="28">
        <f t="shared" si="21"/>
        <v>6.0054347826086971E-2</v>
      </c>
      <c r="I31" s="28">
        <f t="shared" si="21"/>
        <v>6.1527777777777792E-2</v>
      </c>
      <c r="J31" s="28">
        <f t="shared" si="21"/>
        <v>5.8080357142857156E-2</v>
      </c>
      <c r="K31" s="28">
        <f t="shared" si="21"/>
        <v>4.6992187500000004E-2</v>
      </c>
      <c r="L31" s="51">
        <f t="shared" si="21"/>
        <v>4.0113636363636372E-2</v>
      </c>
      <c r="M31" s="28">
        <f t="shared" si="21"/>
        <v>4.3333333333333342E-2</v>
      </c>
      <c r="N31" s="28">
        <f t="shared" si="21"/>
        <v>4.6666666666666676E-2</v>
      </c>
      <c r="O31" s="28">
        <f t="shared" si="21"/>
        <v>4.3181818181818182E-2</v>
      </c>
      <c r="P31" s="28">
        <f t="shared" si="21"/>
        <v>3.90909090909091E-2</v>
      </c>
    </row>
    <row r="32" spans="1:16" ht="15.9" customHeight="1" outlineLevel="1">
      <c r="A32" s="4">
        <v>5</v>
      </c>
      <c r="B32" s="28">
        <f t="shared" si="20"/>
        <v>2.7E-2</v>
      </c>
      <c r="C32" s="28">
        <f t="shared" si="21"/>
        <v>4.2333333333333334E-2</v>
      </c>
      <c r="D32" s="28">
        <f t="shared" si="21"/>
        <v>6.6428571428571448E-2</v>
      </c>
      <c r="E32" s="28">
        <f t="shared" si="21"/>
        <v>6.2738095238095246E-2</v>
      </c>
      <c r="F32" s="28">
        <f t="shared" si="21"/>
        <v>5.9882352941176484E-2</v>
      </c>
      <c r="G32" s="51">
        <f t="shared" si="21"/>
        <v>6.0511363636363648E-2</v>
      </c>
      <c r="H32" s="28">
        <f t="shared" si="21"/>
        <v>6.4402173913043495E-2</v>
      </c>
      <c r="I32" s="28">
        <f t="shared" si="21"/>
        <v>5.8750000000000011E-2</v>
      </c>
      <c r="J32" s="28">
        <f t="shared" si="21"/>
        <v>4.8705357142857147E-2</v>
      </c>
      <c r="K32" s="28">
        <f t="shared" si="21"/>
        <v>4.0429687500000006E-2</v>
      </c>
      <c r="L32" s="51">
        <f t="shared" si="21"/>
        <v>4.3333333333333342E-2</v>
      </c>
      <c r="M32" s="28">
        <f t="shared" si="21"/>
        <v>4.6666666666666676E-2</v>
      </c>
      <c r="N32" s="28">
        <f t="shared" si="21"/>
        <v>4.3181818181818182E-2</v>
      </c>
      <c r="O32" s="28">
        <f t="shared" si="21"/>
        <v>3.90909090909091E-2</v>
      </c>
      <c r="P32" s="28">
        <f t="shared" si="21"/>
        <v>3.4848484848484851E-2</v>
      </c>
    </row>
    <row r="33" spans="1:16" ht="15.9" customHeight="1" outlineLevel="1">
      <c r="A33" s="4">
        <v>6</v>
      </c>
      <c r="B33" s="28">
        <f t="shared" si="20"/>
        <v>2.8500000000000001E-2</v>
      </c>
      <c r="C33" s="28">
        <f t="shared" si="21"/>
        <v>6.666666666666668E-2</v>
      </c>
      <c r="D33" s="28">
        <f t="shared" si="21"/>
        <v>6.5285714285714294E-2</v>
      </c>
      <c r="E33" s="28">
        <f t="shared" si="21"/>
        <v>6.0119047619047628E-2</v>
      </c>
      <c r="F33" s="28">
        <f t="shared" si="21"/>
        <v>6.1058823529411776E-2</v>
      </c>
      <c r="G33" s="51">
        <f t="shared" si="21"/>
        <v>6.5056818181818202E-2</v>
      </c>
      <c r="H33" s="28">
        <f t="shared" si="21"/>
        <v>6.1141304347826095E-2</v>
      </c>
      <c r="I33" s="28">
        <f t="shared" si="21"/>
        <v>4.9027777777777781E-2</v>
      </c>
      <c r="J33" s="28">
        <f t="shared" si="21"/>
        <v>4.1205357142857148E-2</v>
      </c>
      <c r="K33" s="28">
        <f t="shared" si="21"/>
        <v>4.3750000000000011E-2</v>
      </c>
      <c r="L33" s="51">
        <f t="shared" si="21"/>
        <v>4.6666666666666676E-2</v>
      </c>
      <c r="M33" s="28">
        <f t="shared" si="21"/>
        <v>4.3181818181818182E-2</v>
      </c>
      <c r="N33" s="28">
        <f t="shared" si="21"/>
        <v>3.90909090909091E-2</v>
      </c>
      <c r="O33" s="28">
        <f t="shared" si="21"/>
        <v>3.4848484848484851E-2</v>
      </c>
      <c r="P33" s="28">
        <f t="shared" si="21"/>
        <v>0.03</v>
      </c>
    </row>
    <row r="34" spans="1:16" ht="15.9" customHeight="1" outlineLevel="1">
      <c r="A34" s="4">
        <v>7</v>
      </c>
      <c r="B34" s="28">
        <f t="shared" si="20"/>
        <v>6.5000000000000002E-2</v>
      </c>
      <c r="C34" s="28">
        <f t="shared" si="21"/>
        <v>6.533333333333334E-2</v>
      </c>
      <c r="D34" s="28">
        <f t="shared" si="21"/>
        <v>6.2142857142857152E-2</v>
      </c>
      <c r="E34" s="28">
        <f t="shared" si="21"/>
        <v>6.1309523809523821E-2</v>
      </c>
      <c r="F34" s="28">
        <f t="shared" si="21"/>
        <v>6.5764705882352947E-2</v>
      </c>
      <c r="G34" s="51">
        <f t="shared" si="21"/>
        <v>6.1647727272727278E-2</v>
      </c>
      <c r="H34" s="28">
        <f t="shared" si="21"/>
        <v>4.9728260869565222E-2</v>
      </c>
      <c r="I34" s="28">
        <f t="shared" si="21"/>
        <v>4.1250000000000002E-2</v>
      </c>
      <c r="J34" s="28">
        <f t="shared" si="21"/>
        <v>4.5000000000000005E-2</v>
      </c>
      <c r="K34" s="28">
        <f t="shared" si="21"/>
        <v>4.7187500000000007E-2</v>
      </c>
      <c r="L34" s="51">
        <f t="shared" si="21"/>
        <v>4.3181818181818182E-2</v>
      </c>
      <c r="M34" s="28">
        <f t="shared" si="21"/>
        <v>3.90909090909091E-2</v>
      </c>
      <c r="N34" s="28">
        <f t="shared" si="21"/>
        <v>3.4848484848484851E-2</v>
      </c>
      <c r="O34" s="28">
        <f t="shared" si="21"/>
        <v>0.03</v>
      </c>
      <c r="P34" s="28">
        <f t="shared" si="21"/>
        <v>0.04</v>
      </c>
    </row>
    <row r="35" spans="1:16" ht="15.9" customHeight="1" outlineLevel="1">
      <c r="A35" s="4">
        <v>8</v>
      </c>
      <c r="B35" s="28">
        <f t="shared" si="20"/>
        <v>6.3E-2</v>
      </c>
      <c r="C35" s="28">
        <f t="shared" si="21"/>
        <v>6.1666666666666675E-2</v>
      </c>
      <c r="D35" s="28">
        <f t="shared" si="21"/>
        <v>6.3571428571428584E-2</v>
      </c>
      <c r="E35" s="28">
        <f t="shared" si="21"/>
        <v>6.6071428571428586E-2</v>
      </c>
      <c r="F35" s="28">
        <f t="shared" si="21"/>
        <v>6.2235294117647062E-2</v>
      </c>
      <c r="G35" s="51">
        <f t="shared" si="21"/>
        <v>4.9715909090909095E-2</v>
      </c>
      <c r="H35" s="28">
        <f t="shared" si="21"/>
        <v>4.0597826086956522E-2</v>
      </c>
      <c r="I35" s="28">
        <f t="shared" si="21"/>
        <v>4.5185185185185189E-2</v>
      </c>
      <c r="J35" s="28">
        <f t="shared" si="21"/>
        <v>4.8928571428571439E-2</v>
      </c>
      <c r="K35" s="28">
        <f t="shared" si="21"/>
        <v>4.3593750000000001E-2</v>
      </c>
      <c r="L35" s="51">
        <f t="shared" si="21"/>
        <v>3.90909090909091E-2</v>
      </c>
      <c r="M35" s="28">
        <f t="shared" si="21"/>
        <v>3.4848484848484851E-2</v>
      </c>
      <c r="N35" s="28">
        <f t="shared" si="21"/>
        <v>0.03</v>
      </c>
      <c r="O35" s="28">
        <f t="shared" si="21"/>
        <v>0.04</v>
      </c>
      <c r="P35" s="28">
        <f t="shared" si="21"/>
        <v>0.05</v>
      </c>
    </row>
    <row r="36" spans="1:16" ht="15.9" customHeight="1" outlineLevel="1">
      <c r="A36" s="4">
        <v>9</v>
      </c>
      <c r="B36" s="28">
        <f t="shared" si="20"/>
        <v>5.7500000000000002E-2</v>
      </c>
      <c r="C36" s="28">
        <f t="shared" si="21"/>
        <v>6.3333333333333339E-2</v>
      </c>
      <c r="D36" s="28">
        <f t="shared" si="21"/>
        <v>6.9285714285714298E-2</v>
      </c>
      <c r="E36" s="28">
        <f t="shared" si="21"/>
        <v>6.25E-2</v>
      </c>
      <c r="F36" s="28">
        <f t="shared" si="21"/>
        <v>4.9882352941176475E-2</v>
      </c>
      <c r="G36" s="51">
        <f t="shared" si="21"/>
        <v>4.0170454545454544E-2</v>
      </c>
      <c r="H36" s="28">
        <f t="shared" si="21"/>
        <v>4.5217391304347827E-2</v>
      </c>
      <c r="I36" s="28">
        <f t="shared" si="21"/>
        <v>4.9259259259259267E-2</v>
      </c>
      <c r="J36" s="28">
        <f t="shared" si="21"/>
        <v>4.4821428571428575E-2</v>
      </c>
      <c r="K36" s="28">
        <f t="shared" si="21"/>
        <v>3.9375000000000007E-2</v>
      </c>
      <c r="L36" s="51">
        <f t="shared" si="21"/>
        <v>3.4848484848484851E-2</v>
      </c>
      <c r="M36" s="28">
        <f t="shared" si="21"/>
        <v>0.03</v>
      </c>
      <c r="N36" s="28">
        <f t="shared" si="21"/>
        <v>0.04</v>
      </c>
      <c r="O36" s="28">
        <f t="shared" si="21"/>
        <v>0.05</v>
      </c>
      <c r="P36" s="28">
        <f t="shared" si="21"/>
        <v>5.5E-2</v>
      </c>
    </row>
    <row r="37" spans="1:16" ht="15.9" customHeight="1" outlineLevel="1">
      <c r="A37" s="4" t="s">
        <v>5</v>
      </c>
      <c r="B37" s="28">
        <f>B6</f>
        <v>0.06</v>
      </c>
      <c r="C37" s="28">
        <f t="shared" ref="C37:P37" si="22">C6</f>
        <v>7.0000000000000007E-2</v>
      </c>
      <c r="D37" s="28">
        <f t="shared" si="22"/>
        <v>6.5000000000000002E-2</v>
      </c>
      <c r="E37" s="28">
        <f t="shared" si="22"/>
        <v>0.05</v>
      </c>
      <c r="F37" s="28">
        <f t="shared" si="22"/>
        <v>0.04</v>
      </c>
      <c r="G37" s="51">
        <f t="shared" si="22"/>
        <v>4.4999999999999998E-2</v>
      </c>
      <c r="H37" s="28">
        <f t="shared" si="22"/>
        <v>0.05</v>
      </c>
      <c r="I37" s="28">
        <f t="shared" si="22"/>
        <v>4.4999999999999998E-2</v>
      </c>
      <c r="J37" s="28">
        <f t="shared" si="22"/>
        <v>0.04</v>
      </c>
      <c r="K37" s="28">
        <f t="shared" si="22"/>
        <v>3.5000000000000003E-2</v>
      </c>
      <c r="L37" s="51">
        <f t="shared" si="22"/>
        <v>0.03</v>
      </c>
      <c r="M37" s="28">
        <f t="shared" si="22"/>
        <v>0.04</v>
      </c>
      <c r="N37" s="28">
        <f t="shared" si="22"/>
        <v>0.05</v>
      </c>
      <c r="O37" s="28">
        <f t="shared" si="22"/>
        <v>5.5E-2</v>
      </c>
      <c r="P37" s="28">
        <f t="shared" si="22"/>
        <v>0.06</v>
      </c>
    </row>
    <row r="38" spans="1:16" ht="15.9" customHeight="1">
      <c r="A38" s="12"/>
    </row>
    <row r="42" spans="1:16" ht="15.9" customHeight="1"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 ht="15.9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</sheetData>
  <phoneticPr fontId="6" type="noConversion"/>
  <conditionalFormatting sqref="B8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3AA9-6B79-A443-B890-F60B0E0AB4AC}">
  <sheetPr>
    <pageSetUpPr fitToPage="1"/>
  </sheetPr>
  <dimension ref="A1:P65"/>
  <sheetViews>
    <sheetView showGridLines="0" zoomScale="90" zoomScaleNormal="90" workbookViewId="0">
      <pane xSplit="1" ySplit="12" topLeftCell="B13" activePane="bottomRight" state="frozen"/>
      <selection pane="topRight" activeCell="C1" sqref="C1"/>
      <selection pane="bottomLeft" activeCell="A9" sqref="A9"/>
      <selection pane="bottomRight"/>
    </sheetView>
  </sheetViews>
  <sheetFormatPr defaultColWidth="11.453125" defaultRowHeight="15.9" customHeight="1" outlineLevelRow="1"/>
  <cols>
    <col min="1" max="1" width="50.81640625" style="4" customWidth="1"/>
    <col min="2" max="16" width="14.6328125" style="4" customWidth="1"/>
  </cols>
  <sheetData>
    <row r="1" spans="1:16" ht="20.149999999999999" customHeight="1">
      <c r="A1" s="26" t="s">
        <v>141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20.149999999999999" customHeight="1">
      <c r="A2" s="96"/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4" spans="1:16" ht="15.9" customHeight="1">
      <c r="B4" s="43" t="s">
        <v>12</v>
      </c>
    </row>
    <row r="5" spans="1:16" ht="15.9" customHeight="1">
      <c r="A5" s="9"/>
      <c r="B5" s="17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9" t="s">
        <v>0</v>
      </c>
      <c r="H5" s="19" t="s">
        <v>1</v>
      </c>
      <c r="I5" s="19" t="s">
        <v>2</v>
      </c>
      <c r="J5" s="19" t="s">
        <v>3</v>
      </c>
      <c r="K5" s="19" t="s">
        <v>4</v>
      </c>
      <c r="L5" s="18" t="s">
        <v>0</v>
      </c>
      <c r="M5" s="18" t="s">
        <v>1</v>
      </c>
      <c r="N5" s="18" t="s">
        <v>2</v>
      </c>
      <c r="O5" s="18" t="s">
        <v>3</v>
      </c>
      <c r="P5" s="18" t="s">
        <v>4</v>
      </c>
    </row>
    <row r="6" spans="1:16" ht="20.149999999999999" customHeight="1">
      <c r="A6" s="36" t="s">
        <v>5</v>
      </c>
      <c r="B6" s="38">
        <v>0.06</v>
      </c>
      <c r="C6" s="38">
        <v>7.0000000000000007E-2</v>
      </c>
      <c r="D6" s="38">
        <v>6.5000000000000002E-2</v>
      </c>
      <c r="E6" s="38">
        <v>0.05</v>
      </c>
      <c r="F6" s="38">
        <v>0.04</v>
      </c>
      <c r="G6" s="38">
        <v>4.4999999999999998E-2</v>
      </c>
      <c r="H6" s="38">
        <v>0.05</v>
      </c>
      <c r="I6" s="38">
        <v>4.4999999999999998E-2</v>
      </c>
      <c r="J6" s="38">
        <v>0.04</v>
      </c>
      <c r="K6" s="38">
        <v>3.5000000000000003E-2</v>
      </c>
      <c r="L6" s="38">
        <v>0.03</v>
      </c>
      <c r="M6" s="38">
        <v>0.04</v>
      </c>
      <c r="N6" s="38">
        <v>0.05</v>
      </c>
      <c r="O6" s="38">
        <v>5.5E-2</v>
      </c>
      <c r="P6" s="38">
        <v>0.06</v>
      </c>
    </row>
    <row r="7" spans="1:16" ht="15.9" customHeight="1">
      <c r="A7" s="9" t="s">
        <v>129</v>
      </c>
      <c r="B7" s="39">
        <v>1000</v>
      </c>
      <c r="C7" s="39">
        <v>1250</v>
      </c>
      <c r="D7" s="39">
        <v>1800</v>
      </c>
      <c r="E7" s="39">
        <v>2000</v>
      </c>
      <c r="F7" s="39">
        <v>2050</v>
      </c>
      <c r="G7" s="40">
        <f>G11</f>
        <v>2200</v>
      </c>
      <c r="H7" s="39">
        <v>2300</v>
      </c>
      <c r="I7" s="39">
        <v>2350</v>
      </c>
      <c r="J7" s="39">
        <v>3200</v>
      </c>
      <c r="K7" s="39">
        <v>3250</v>
      </c>
      <c r="L7" s="10">
        <f>L11</f>
        <v>3300</v>
      </c>
      <c r="M7" s="39">
        <v>3220</v>
      </c>
      <c r="N7" s="39">
        <v>3145</v>
      </c>
      <c r="O7" s="39">
        <v>3085</v>
      </c>
      <c r="P7" s="39">
        <v>2985</v>
      </c>
    </row>
    <row r="8" spans="1:16" ht="15.9" customHeight="1">
      <c r="A8" s="9" t="s">
        <v>139</v>
      </c>
      <c r="B8" s="33"/>
      <c r="C8" s="22">
        <f>C7-B7</f>
        <v>250</v>
      </c>
      <c r="D8" s="22">
        <f t="shared" ref="D8:F8" si="0">D7-C7</f>
        <v>550</v>
      </c>
      <c r="E8" s="22">
        <f t="shared" si="0"/>
        <v>200</v>
      </c>
      <c r="F8" s="22">
        <f t="shared" si="0"/>
        <v>50</v>
      </c>
      <c r="G8" s="33"/>
      <c r="H8" s="22">
        <f t="shared" ref="H8:K8" si="1">H7-G7</f>
        <v>100</v>
      </c>
      <c r="I8" s="22">
        <f t="shared" si="1"/>
        <v>50</v>
      </c>
      <c r="J8" s="22">
        <f t="shared" si="1"/>
        <v>850</v>
      </c>
      <c r="K8" s="22">
        <f t="shared" si="1"/>
        <v>50</v>
      </c>
      <c r="L8" s="33"/>
      <c r="M8" s="22">
        <f>M7-L7</f>
        <v>-80</v>
      </c>
      <c r="N8" s="22">
        <f t="shared" ref="N8:P8" si="2">N7-M7</f>
        <v>-75</v>
      </c>
      <c r="O8" s="22">
        <f t="shared" si="2"/>
        <v>-60</v>
      </c>
      <c r="P8" s="22">
        <f t="shared" si="2"/>
        <v>-100</v>
      </c>
    </row>
    <row r="9" spans="1:16" ht="15.9" customHeight="1">
      <c r="A9" s="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ht="15.9" customHeight="1">
      <c r="A10" s="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15.9" customHeight="1">
      <c r="A11" s="9" t="s">
        <v>131</v>
      </c>
      <c r="B11" s="15">
        <f>B7</f>
        <v>1000</v>
      </c>
      <c r="C11" s="39">
        <v>1500</v>
      </c>
      <c r="D11" s="39">
        <v>1750</v>
      </c>
      <c r="E11" s="39">
        <v>2100</v>
      </c>
      <c r="F11" s="39">
        <v>2125</v>
      </c>
      <c r="G11" s="39">
        <v>2200</v>
      </c>
      <c r="H11" s="39">
        <v>2300</v>
      </c>
      <c r="I11" s="39">
        <v>2700</v>
      </c>
      <c r="J11" s="39">
        <v>2800</v>
      </c>
      <c r="K11" s="39">
        <v>3200</v>
      </c>
      <c r="L11" s="39">
        <v>3300</v>
      </c>
      <c r="M11" s="39">
        <v>3200</v>
      </c>
      <c r="N11" s="39">
        <v>3130</v>
      </c>
      <c r="O11" s="39">
        <v>3050</v>
      </c>
      <c r="P11" s="39">
        <v>2985</v>
      </c>
    </row>
    <row r="12" spans="1:16" ht="15.9" customHeight="1">
      <c r="A12" s="9" t="s">
        <v>140</v>
      </c>
      <c r="B12" s="33"/>
      <c r="C12" s="22">
        <f>C11-B11</f>
        <v>500</v>
      </c>
      <c r="D12" s="22">
        <f t="shared" ref="D12:L12" si="3">D11-C11</f>
        <v>250</v>
      </c>
      <c r="E12" s="22">
        <f t="shared" si="3"/>
        <v>350</v>
      </c>
      <c r="F12" s="22">
        <f t="shared" si="3"/>
        <v>25</v>
      </c>
      <c r="G12" s="22">
        <f t="shared" si="3"/>
        <v>75</v>
      </c>
      <c r="H12" s="22">
        <f t="shared" si="3"/>
        <v>100</v>
      </c>
      <c r="I12" s="22">
        <f t="shared" si="3"/>
        <v>400</v>
      </c>
      <c r="J12" s="22">
        <f t="shared" si="3"/>
        <v>100</v>
      </c>
      <c r="K12" s="22">
        <f t="shared" si="3"/>
        <v>400</v>
      </c>
      <c r="L12" s="22">
        <f t="shared" si="3"/>
        <v>100</v>
      </c>
      <c r="M12" s="22">
        <f>M11-L11</f>
        <v>-100</v>
      </c>
      <c r="N12" s="22">
        <f t="shared" ref="N12:P12" si="4">N11-M11</f>
        <v>-70</v>
      </c>
      <c r="O12" s="22">
        <f t="shared" si="4"/>
        <v>-80</v>
      </c>
      <c r="P12" s="22">
        <f t="shared" si="4"/>
        <v>-65</v>
      </c>
    </row>
    <row r="13" spans="1:16" ht="15.9" customHeight="1">
      <c r="A13" s="8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 ht="15.9" customHeight="1">
      <c r="A14" s="12"/>
    </row>
    <row r="15" spans="1:16" ht="15.9" customHeight="1">
      <c r="A15" s="21" t="s">
        <v>135</v>
      </c>
      <c r="B15" s="35">
        <f>SUMPRODUCT(B16:B25,B28:B37)/SUM(B28:B37)</f>
        <v>4.6950000000000006E-2</v>
      </c>
      <c r="C15" s="30">
        <f t="shared" ref="C15:P15" si="5">SUMPRODUCT(C16:C25,C28:C37)/SUM(C28:C37)</f>
        <v>5.3479999999999993E-2</v>
      </c>
      <c r="D15" s="30">
        <f t="shared" si="5"/>
        <v>5.8069444444444458E-2</v>
      </c>
      <c r="E15" s="30">
        <f t="shared" si="5"/>
        <v>5.6850000000000012E-2</v>
      </c>
      <c r="F15" s="30">
        <f t="shared" si="5"/>
        <v>5.5646341463414635E-2</v>
      </c>
      <c r="G15" s="35">
        <f t="shared" si="5"/>
        <v>5.523295454545455E-2</v>
      </c>
      <c r="H15" s="30">
        <f t="shared" si="5"/>
        <v>5.5369565217391316E-2</v>
      </c>
      <c r="I15" s="30">
        <f t="shared" si="5"/>
        <v>5.3462765957446805E-2</v>
      </c>
      <c r="J15" s="30">
        <f t="shared" si="5"/>
        <v>4.8343750000000005E-2</v>
      </c>
      <c r="K15" s="30">
        <f t="shared" si="5"/>
        <v>4.6296153846153848E-2</v>
      </c>
      <c r="L15" s="35">
        <f t="shared" si="5"/>
        <v>4.3484848484848494E-2</v>
      </c>
      <c r="M15" s="30">
        <f t="shared" si="5"/>
        <v>4.1859472049689449E-2</v>
      </c>
      <c r="N15" s="30">
        <f t="shared" si="5"/>
        <v>4.1200317965023853E-2</v>
      </c>
      <c r="O15" s="30">
        <f t="shared" si="5"/>
        <v>4.1843598055105354E-2</v>
      </c>
      <c r="P15" s="30">
        <f t="shared" si="5"/>
        <v>4.3433835845896149E-2</v>
      </c>
    </row>
    <row r="16" spans="1:16" ht="20.149999999999999" customHeight="1" outlineLevel="1">
      <c r="A16" s="4">
        <v>1</v>
      </c>
      <c r="B16" s="46">
        <v>4.5999999999999999E-2</v>
      </c>
      <c r="C16" s="28">
        <f t="shared" ref="C16:F24" si="6">(B17*B29+C$6*(C28-B29))/C28</f>
        <v>4.9599999999999998E-2</v>
      </c>
      <c r="D16" s="28">
        <f t="shared" si="6"/>
        <v>5.4583333333333331E-2</v>
      </c>
      <c r="E16" s="28">
        <f t="shared" si="6"/>
        <v>4.8125000000000001E-2</v>
      </c>
      <c r="F16" s="28">
        <f t="shared" si="6"/>
        <v>4.4999999999999998E-2</v>
      </c>
      <c r="G16" s="51">
        <f>G40</f>
        <v>4.6193181818181814E-2</v>
      </c>
      <c r="H16" s="28">
        <f t="shared" ref="H16:K24" si="7">(G17*G29+H$6*(H28-G29))/H28</f>
        <v>6.2228260869565226E-2</v>
      </c>
      <c r="I16" s="28">
        <f t="shared" si="7"/>
        <v>6.1010638297872344E-2</v>
      </c>
      <c r="J16" s="28">
        <f t="shared" si="7"/>
        <v>5.37109375E-2</v>
      </c>
      <c r="K16" s="28">
        <f t="shared" si="7"/>
        <v>5.4192307692307692E-2</v>
      </c>
      <c r="L16" s="51">
        <f>L40</f>
        <v>5.6704545454545459E-2</v>
      </c>
      <c r="M16" s="28">
        <f t="shared" ref="M16:P24" si="8">(L17*L29+M$6*(M28-L29))/M28</f>
        <v>5.4431818181818178E-2</v>
      </c>
      <c r="N16" s="28">
        <f t="shared" si="8"/>
        <v>4.6477272727272735E-2</v>
      </c>
      <c r="O16" s="28">
        <f t="shared" si="8"/>
        <v>4.0113636363636365E-2</v>
      </c>
      <c r="P16" s="28">
        <f t="shared" si="8"/>
        <v>4.3333333333333335E-2</v>
      </c>
    </row>
    <row r="17" spans="1:16" ht="15.9" customHeight="1" outlineLevel="1">
      <c r="A17" s="4">
        <v>2</v>
      </c>
      <c r="B17" s="46">
        <v>4.4499999999999998E-2</v>
      </c>
      <c r="C17" s="28">
        <f t="shared" si="6"/>
        <v>0.05</v>
      </c>
      <c r="D17" s="28">
        <f t="shared" si="6"/>
        <v>4.791666666666667E-2</v>
      </c>
      <c r="E17" s="28">
        <f t="shared" si="6"/>
        <v>4.5124999999999998E-2</v>
      </c>
      <c r="F17" s="28">
        <f t="shared" si="6"/>
        <v>4.573170731707317E-2</v>
      </c>
      <c r="G17" s="51">
        <f t="shared" ref="G17:G24" si="9">G41</f>
        <v>6.2784090909090914E-2</v>
      </c>
      <c r="H17" s="28">
        <f t="shared" si="7"/>
        <v>6.1358695652173917E-2</v>
      </c>
      <c r="I17" s="28">
        <f t="shared" si="7"/>
        <v>5.8670212765957443E-2</v>
      </c>
      <c r="J17" s="28">
        <f t="shared" si="7"/>
        <v>5.4492187499999997E-2</v>
      </c>
      <c r="K17" s="28">
        <f t="shared" si="7"/>
        <v>5.7269230769230781E-2</v>
      </c>
      <c r="L17" s="51">
        <f t="shared" ref="L17:L24" si="10">L41</f>
        <v>5.4431818181818178E-2</v>
      </c>
      <c r="M17" s="28">
        <f t="shared" si="8"/>
        <v>4.6477272727272735E-2</v>
      </c>
      <c r="N17" s="28">
        <f t="shared" si="8"/>
        <v>4.0113636363636365E-2</v>
      </c>
      <c r="O17" s="28">
        <f t="shared" si="8"/>
        <v>4.3333333333333335E-2</v>
      </c>
      <c r="P17" s="28">
        <f t="shared" si="8"/>
        <v>4.6666666666666676E-2</v>
      </c>
    </row>
    <row r="18" spans="1:16" ht="15.9" customHeight="1" outlineLevel="1">
      <c r="A18" s="4">
        <v>3</v>
      </c>
      <c r="B18" s="46">
        <v>4.4999999999999998E-2</v>
      </c>
      <c r="C18" s="28">
        <f t="shared" si="6"/>
        <v>4.0400000000000005E-2</v>
      </c>
      <c r="D18" s="28">
        <f t="shared" si="6"/>
        <v>4.4583333333333336E-2</v>
      </c>
      <c r="E18" s="28">
        <f t="shared" si="6"/>
        <v>4.5875000000000006E-2</v>
      </c>
      <c r="F18" s="28">
        <f t="shared" si="6"/>
        <v>6.3536585365853659E-2</v>
      </c>
      <c r="G18" s="51">
        <f t="shared" si="9"/>
        <v>6.1875000000000006E-2</v>
      </c>
      <c r="H18" s="28">
        <f t="shared" si="7"/>
        <v>5.8967391304347826E-2</v>
      </c>
      <c r="I18" s="28">
        <f t="shared" si="7"/>
        <v>5.9734042553191487E-2</v>
      </c>
      <c r="J18" s="28">
        <f t="shared" si="7"/>
        <v>5.7617187500000014E-2</v>
      </c>
      <c r="K18" s="28">
        <f t="shared" si="7"/>
        <v>5.4961538461538464E-2</v>
      </c>
      <c r="L18" s="51">
        <f t="shared" si="10"/>
        <v>4.6477272727272735E-2</v>
      </c>
      <c r="M18" s="28">
        <f t="shared" si="8"/>
        <v>4.0113636363636365E-2</v>
      </c>
      <c r="N18" s="28">
        <f t="shared" si="8"/>
        <v>4.3333333333333335E-2</v>
      </c>
      <c r="O18" s="28">
        <f t="shared" si="8"/>
        <v>4.6666666666666676E-2</v>
      </c>
      <c r="P18" s="28">
        <f t="shared" si="8"/>
        <v>4.3181818181818182E-2</v>
      </c>
    </row>
    <row r="19" spans="1:16" ht="15.9" customHeight="1" outlineLevel="1">
      <c r="A19" s="4">
        <v>4</v>
      </c>
      <c r="B19" s="46">
        <v>3.3000000000000002E-2</v>
      </c>
      <c r="C19" s="28">
        <f t="shared" si="6"/>
        <v>3.56E-2</v>
      </c>
      <c r="D19" s="28">
        <f t="shared" si="6"/>
        <v>4.5416666666666668E-2</v>
      </c>
      <c r="E19" s="28">
        <f t="shared" si="6"/>
        <v>6.4125000000000001E-2</v>
      </c>
      <c r="F19" s="28">
        <f t="shared" si="6"/>
        <v>6.2560975609756111E-2</v>
      </c>
      <c r="G19" s="51">
        <f t="shared" si="9"/>
        <v>5.9374999999999997E-2</v>
      </c>
      <c r="H19" s="28">
        <f t="shared" si="7"/>
        <v>6.0054347826086957E-2</v>
      </c>
      <c r="I19" s="28">
        <f t="shared" si="7"/>
        <v>6.398936170212767E-2</v>
      </c>
      <c r="J19" s="28">
        <f t="shared" si="7"/>
        <v>5.5273437500000001E-2</v>
      </c>
      <c r="K19" s="28">
        <f t="shared" si="7"/>
        <v>4.6884615384615386E-2</v>
      </c>
      <c r="L19" s="51">
        <f t="shared" si="10"/>
        <v>4.0113636363636365E-2</v>
      </c>
      <c r="M19" s="28">
        <f t="shared" si="8"/>
        <v>4.3333333333333335E-2</v>
      </c>
      <c r="N19" s="28">
        <f t="shared" si="8"/>
        <v>4.6666666666666676E-2</v>
      </c>
      <c r="O19" s="28">
        <f t="shared" si="8"/>
        <v>4.3181818181818182E-2</v>
      </c>
      <c r="P19" s="28">
        <f t="shared" si="8"/>
        <v>3.90909090909091E-2</v>
      </c>
    </row>
    <row r="20" spans="1:16" ht="15.9" customHeight="1" outlineLevel="1">
      <c r="A20" s="4">
        <v>5</v>
      </c>
      <c r="B20" s="46">
        <v>2.7E-2</v>
      </c>
      <c r="C20" s="28">
        <f t="shared" si="6"/>
        <v>3.6800000000000006E-2</v>
      </c>
      <c r="D20" s="28">
        <f t="shared" si="6"/>
        <v>6.5694444444444444E-2</v>
      </c>
      <c r="E20" s="28">
        <f t="shared" si="6"/>
        <v>6.3125000000000014E-2</v>
      </c>
      <c r="F20" s="28">
        <f t="shared" si="6"/>
        <v>5.9878048780487796E-2</v>
      </c>
      <c r="G20" s="51">
        <f t="shared" si="9"/>
        <v>6.0511363636363634E-2</v>
      </c>
      <c r="H20" s="28">
        <f t="shared" si="7"/>
        <v>6.4402173913043495E-2</v>
      </c>
      <c r="I20" s="28">
        <f t="shared" si="7"/>
        <v>6.0797872340425531E-2</v>
      </c>
      <c r="J20" s="28">
        <f t="shared" si="7"/>
        <v>4.7070312500000003E-2</v>
      </c>
      <c r="K20" s="28">
        <f t="shared" si="7"/>
        <v>4.042307692307693E-2</v>
      </c>
      <c r="L20" s="51">
        <f t="shared" si="10"/>
        <v>4.3333333333333335E-2</v>
      </c>
      <c r="M20" s="28">
        <f t="shared" si="8"/>
        <v>4.6666666666666676E-2</v>
      </c>
      <c r="N20" s="28">
        <f t="shared" si="8"/>
        <v>4.3181818181818182E-2</v>
      </c>
      <c r="O20" s="28">
        <f t="shared" si="8"/>
        <v>3.90909090909091E-2</v>
      </c>
      <c r="P20" s="28">
        <f t="shared" si="8"/>
        <v>3.4848484848484851E-2</v>
      </c>
    </row>
    <row r="21" spans="1:16" ht="15.9" customHeight="1" outlineLevel="1">
      <c r="A21" s="4">
        <v>6</v>
      </c>
      <c r="B21" s="46">
        <v>2.8500000000000001E-2</v>
      </c>
      <c r="C21" s="28">
        <f t="shared" si="6"/>
        <v>6.6000000000000003E-2</v>
      </c>
      <c r="D21" s="28">
        <f t="shared" si="6"/>
        <v>6.458333333333334E-2</v>
      </c>
      <c r="E21" s="28">
        <f t="shared" si="6"/>
        <v>6.0374999999999998E-2</v>
      </c>
      <c r="F21" s="28">
        <f t="shared" si="6"/>
        <v>6.1097560975609748E-2</v>
      </c>
      <c r="G21" s="51">
        <f t="shared" si="9"/>
        <v>6.5056818181818202E-2</v>
      </c>
      <c r="H21" s="28">
        <f t="shared" si="7"/>
        <v>6.1141304347826088E-2</v>
      </c>
      <c r="I21" s="28">
        <f t="shared" si="7"/>
        <v>4.9627659574468082E-2</v>
      </c>
      <c r="J21" s="28">
        <f t="shared" si="7"/>
        <v>4.0507812500000004E-2</v>
      </c>
      <c r="K21" s="28">
        <f t="shared" si="7"/>
        <v>4.3692307692307697E-2</v>
      </c>
      <c r="L21" s="51">
        <f t="shared" si="10"/>
        <v>4.6666666666666676E-2</v>
      </c>
      <c r="M21" s="28">
        <f t="shared" si="8"/>
        <v>4.3181818181818182E-2</v>
      </c>
      <c r="N21" s="28">
        <f t="shared" si="8"/>
        <v>3.90909090909091E-2</v>
      </c>
      <c r="O21" s="28">
        <f t="shared" si="8"/>
        <v>3.4848484848484851E-2</v>
      </c>
      <c r="P21" s="28">
        <f t="shared" si="8"/>
        <v>3.0000000000000002E-2</v>
      </c>
    </row>
    <row r="22" spans="1:16" ht="15.9" customHeight="1" outlineLevel="1">
      <c r="A22" s="4">
        <v>7</v>
      </c>
      <c r="B22" s="46">
        <v>6.5000000000000002E-2</v>
      </c>
      <c r="C22" s="28">
        <f t="shared" si="6"/>
        <v>6.4399999999999999E-2</v>
      </c>
      <c r="D22" s="28">
        <f t="shared" si="6"/>
        <v>6.1527777777777772E-2</v>
      </c>
      <c r="E22" s="28">
        <f t="shared" si="6"/>
        <v>6.1624999999999999E-2</v>
      </c>
      <c r="F22" s="28">
        <f t="shared" si="6"/>
        <v>6.597560975609755E-2</v>
      </c>
      <c r="G22" s="51">
        <f t="shared" si="9"/>
        <v>6.1647727272727271E-2</v>
      </c>
      <c r="H22" s="28">
        <f t="shared" si="7"/>
        <v>4.9728260869565215E-2</v>
      </c>
      <c r="I22" s="28">
        <f t="shared" si="7"/>
        <v>4.0691489361702131E-2</v>
      </c>
      <c r="J22" s="28">
        <f t="shared" si="7"/>
        <v>4.3828125000000002E-2</v>
      </c>
      <c r="K22" s="28">
        <f t="shared" si="7"/>
        <v>4.7076923076923079E-2</v>
      </c>
      <c r="L22" s="51">
        <f t="shared" si="10"/>
        <v>4.3181818181818182E-2</v>
      </c>
      <c r="M22" s="28">
        <f t="shared" si="8"/>
        <v>3.90909090909091E-2</v>
      </c>
      <c r="N22" s="28">
        <f t="shared" si="8"/>
        <v>3.4848484848484851E-2</v>
      </c>
      <c r="O22" s="28">
        <f t="shared" si="8"/>
        <v>3.0000000000000002E-2</v>
      </c>
      <c r="P22" s="28">
        <f t="shared" si="8"/>
        <v>0.04</v>
      </c>
    </row>
    <row r="23" spans="1:16" ht="15.9" customHeight="1" outlineLevel="1">
      <c r="A23" s="4">
        <v>8</v>
      </c>
      <c r="B23" s="46">
        <v>6.3E-2</v>
      </c>
      <c r="C23" s="28">
        <f t="shared" si="6"/>
        <v>0.06</v>
      </c>
      <c r="D23" s="28">
        <f t="shared" si="6"/>
        <v>6.2916666666666662E-2</v>
      </c>
      <c r="E23" s="28">
        <f t="shared" si="6"/>
        <v>6.662499999999999E-2</v>
      </c>
      <c r="F23" s="28">
        <f t="shared" si="6"/>
        <v>6.2926829268292669E-2</v>
      </c>
      <c r="G23" s="51">
        <f t="shared" si="9"/>
        <v>4.9715909090909088E-2</v>
      </c>
      <c r="H23" s="28">
        <f t="shared" si="7"/>
        <v>4.0597826086956522E-2</v>
      </c>
      <c r="I23" s="28">
        <f t="shared" si="7"/>
        <v>4.5212765957446811E-2</v>
      </c>
      <c r="J23" s="28">
        <f t="shared" si="7"/>
        <v>4.7265624999999999E-2</v>
      </c>
      <c r="K23" s="28">
        <f t="shared" si="7"/>
        <v>4.353846153846154E-2</v>
      </c>
      <c r="L23" s="51">
        <f t="shared" si="10"/>
        <v>3.90909090909091E-2</v>
      </c>
      <c r="M23" s="28">
        <f t="shared" si="8"/>
        <v>3.4848484848484851E-2</v>
      </c>
      <c r="N23" s="28">
        <f t="shared" si="8"/>
        <v>3.0000000000000002E-2</v>
      </c>
      <c r="O23" s="28">
        <f t="shared" si="8"/>
        <v>0.04</v>
      </c>
      <c r="P23" s="28">
        <f t="shared" si="8"/>
        <v>0.05</v>
      </c>
    </row>
    <row r="24" spans="1:16" ht="15.9" customHeight="1" outlineLevel="1">
      <c r="A24" s="4">
        <v>9</v>
      </c>
      <c r="B24" s="46">
        <v>5.7500000000000002E-2</v>
      </c>
      <c r="C24" s="28">
        <f t="shared" si="6"/>
        <v>6.2E-2</v>
      </c>
      <c r="D24" s="28">
        <f t="shared" si="6"/>
        <v>6.8472222222222212E-2</v>
      </c>
      <c r="E24" s="28">
        <f t="shared" si="6"/>
        <v>6.3500000000000001E-2</v>
      </c>
      <c r="F24" s="28">
        <f t="shared" si="6"/>
        <v>4.9756097560975605E-2</v>
      </c>
      <c r="G24" s="51">
        <f t="shared" si="9"/>
        <v>4.0170454545454544E-2</v>
      </c>
      <c r="H24" s="28">
        <f t="shared" si="7"/>
        <v>4.5217391304347827E-2</v>
      </c>
      <c r="I24" s="28">
        <f t="shared" si="7"/>
        <v>4.9893617021276593E-2</v>
      </c>
      <c r="J24" s="28">
        <f t="shared" si="7"/>
        <v>4.3671874999999999E-2</v>
      </c>
      <c r="K24" s="28">
        <f t="shared" si="7"/>
        <v>3.9923076923076929E-2</v>
      </c>
      <c r="L24" s="51">
        <f t="shared" si="10"/>
        <v>3.4848484848484851E-2</v>
      </c>
      <c r="M24" s="28">
        <f t="shared" si="8"/>
        <v>3.0000000000000002E-2</v>
      </c>
      <c r="N24" s="28">
        <f t="shared" si="8"/>
        <v>0.04</v>
      </c>
      <c r="O24" s="28">
        <f t="shared" si="8"/>
        <v>0.05</v>
      </c>
      <c r="P24" s="28">
        <f t="shared" si="8"/>
        <v>5.5E-2</v>
      </c>
    </row>
    <row r="25" spans="1:16" ht="15.9" customHeight="1" outlineLevel="1">
      <c r="A25" s="4" t="s">
        <v>5</v>
      </c>
      <c r="B25" s="28">
        <f>B6</f>
        <v>0.06</v>
      </c>
      <c r="C25" s="28">
        <f t="shared" ref="C25:P25" si="11">C6</f>
        <v>7.0000000000000007E-2</v>
      </c>
      <c r="D25" s="28">
        <f t="shared" si="11"/>
        <v>6.5000000000000002E-2</v>
      </c>
      <c r="E25" s="28">
        <f t="shared" si="11"/>
        <v>0.05</v>
      </c>
      <c r="F25" s="28">
        <f t="shared" si="11"/>
        <v>0.04</v>
      </c>
      <c r="G25" s="51">
        <f t="shared" si="11"/>
        <v>4.4999999999999998E-2</v>
      </c>
      <c r="H25" s="28">
        <f t="shared" si="11"/>
        <v>0.05</v>
      </c>
      <c r="I25" s="28">
        <f t="shared" si="11"/>
        <v>4.4999999999999998E-2</v>
      </c>
      <c r="J25" s="28">
        <f t="shared" si="11"/>
        <v>0.04</v>
      </c>
      <c r="K25" s="28">
        <f t="shared" si="11"/>
        <v>3.5000000000000003E-2</v>
      </c>
      <c r="L25" s="51">
        <f t="shared" si="11"/>
        <v>0.03</v>
      </c>
      <c r="M25" s="28">
        <f t="shared" si="11"/>
        <v>0.04</v>
      </c>
      <c r="N25" s="28">
        <f t="shared" si="11"/>
        <v>0.05</v>
      </c>
      <c r="O25" s="28">
        <f t="shared" si="11"/>
        <v>5.5E-2</v>
      </c>
      <c r="P25" s="28">
        <f t="shared" si="11"/>
        <v>0.06</v>
      </c>
    </row>
    <row r="26" spans="1:16" ht="15.9" customHeight="1" outlineLevel="1">
      <c r="A26" s="7"/>
      <c r="B26" s="11"/>
      <c r="C26" s="13"/>
      <c r="D26" s="13"/>
      <c r="E26" s="13"/>
      <c r="F26" s="13"/>
      <c r="G26" s="11"/>
      <c r="H26" s="16"/>
      <c r="I26" s="16"/>
      <c r="J26" s="16"/>
      <c r="K26" s="16"/>
      <c r="L26" s="11"/>
      <c r="M26" s="13"/>
      <c r="N26" s="13"/>
      <c r="O26" s="13"/>
      <c r="P26" s="13"/>
    </row>
    <row r="27" spans="1:16" ht="15.9" customHeight="1" outlineLevel="1">
      <c r="A27" s="7" t="s">
        <v>136</v>
      </c>
      <c r="B27" s="11"/>
      <c r="C27" s="13"/>
      <c r="D27" s="13"/>
      <c r="E27" s="13"/>
      <c r="F27" s="13"/>
      <c r="G27" s="11"/>
      <c r="H27" s="16"/>
      <c r="I27" s="16"/>
      <c r="J27" s="16"/>
      <c r="K27" s="16"/>
      <c r="L27" s="11"/>
      <c r="M27" s="13"/>
      <c r="N27" s="13"/>
      <c r="O27" s="13"/>
      <c r="P27" s="13"/>
    </row>
    <row r="28" spans="1:16" ht="15.9" customHeight="1" outlineLevel="1">
      <c r="A28" s="9">
        <v>1</v>
      </c>
      <c r="B28" s="47">
        <f>B$7/10</f>
        <v>100</v>
      </c>
      <c r="C28" s="47">
        <f>IF(C$8&lt;0,B29,B29+C$8/10)</f>
        <v>125</v>
      </c>
      <c r="D28" s="47">
        <f>IF(D$8&lt;0,C29,C29+D$8/10)</f>
        <v>180</v>
      </c>
      <c r="E28" s="47">
        <f t="shared" ref="E28:F28" si="12">IF(E$8&lt;0,D29,D29+E$8/10)</f>
        <v>200</v>
      </c>
      <c r="F28" s="47">
        <f t="shared" si="12"/>
        <v>205</v>
      </c>
      <c r="G28" s="52">
        <f>G52</f>
        <v>220</v>
      </c>
      <c r="H28" s="47">
        <f>IF(H$8&lt;0,G29,G29+H$8/10)</f>
        <v>230</v>
      </c>
      <c r="I28" s="47">
        <f t="shared" ref="I28:P28" si="13">IF(I$8&lt;0,H29,H29+I$8/10)</f>
        <v>235</v>
      </c>
      <c r="J28" s="47">
        <f t="shared" si="13"/>
        <v>320</v>
      </c>
      <c r="K28" s="47">
        <f t="shared" si="13"/>
        <v>325</v>
      </c>
      <c r="L28" s="52">
        <f>L52</f>
        <v>330</v>
      </c>
      <c r="M28" s="47">
        <f t="shared" si="13"/>
        <v>330</v>
      </c>
      <c r="N28" s="47">
        <f t="shared" si="13"/>
        <v>330</v>
      </c>
      <c r="O28" s="47">
        <f t="shared" si="13"/>
        <v>330</v>
      </c>
      <c r="P28" s="47">
        <f t="shared" si="13"/>
        <v>330</v>
      </c>
    </row>
    <row r="29" spans="1:16" ht="15.9" customHeight="1" outlineLevel="1">
      <c r="A29" s="9">
        <v>2</v>
      </c>
      <c r="B29" s="47">
        <f t="shared" ref="B29:B37" si="14">B$7/10</f>
        <v>100</v>
      </c>
      <c r="C29" s="47">
        <f t="shared" ref="C29:F36" si="15">IF(C$8&lt;0,B30,B30+C$8/10)</f>
        <v>125</v>
      </c>
      <c r="D29" s="47">
        <f t="shared" si="15"/>
        <v>180</v>
      </c>
      <c r="E29" s="47">
        <f t="shared" si="15"/>
        <v>200</v>
      </c>
      <c r="F29" s="47">
        <f t="shared" si="15"/>
        <v>205</v>
      </c>
      <c r="G29" s="52">
        <f t="shared" ref="G29:G37" si="16">G53</f>
        <v>220</v>
      </c>
      <c r="H29" s="47">
        <f t="shared" ref="H29:P36" si="17">IF(H$8&lt;0,G30,G30+H$8/10)</f>
        <v>230</v>
      </c>
      <c r="I29" s="47">
        <f t="shared" si="17"/>
        <v>235</v>
      </c>
      <c r="J29" s="47">
        <f t="shared" si="17"/>
        <v>320</v>
      </c>
      <c r="K29" s="47">
        <f t="shared" si="17"/>
        <v>325</v>
      </c>
      <c r="L29" s="52">
        <f t="shared" ref="L29:L37" si="18">L53</f>
        <v>330</v>
      </c>
      <c r="M29" s="47">
        <f t="shared" si="17"/>
        <v>330</v>
      </c>
      <c r="N29" s="47">
        <f t="shared" si="17"/>
        <v>330</v>
      </c>
      <c r="O29" s="47">
        <f t="shared" si="17"/>
        <v>330</v>
      </c>
      <c r="P29" s="47">
        <f t="shared" si="17"/>
        <v>330</v>
      </c>
    </row>
    <row r="30" spans="1:16" ht="15.9" customHeight="1" outlineLevel="1">
      <c r="A30" s="9">
        <v>3</v>
      </c>
      <c r="B30" s="47">
        <f t="shared" si="14"/>
        <v>100</v>
      </c>
      <c r="C30" s="47">
        <f t="shared" si="15"/>
        <v>125</v>
      </c>
      <c r="D30" s="47">
        <f t="shared" si="15"/>
        <v>180</v>
      </c>
      <c r="E30" s="47">
        <f t="shared" si="15"/>
        <v>200</v>
      </c>
      <c r="F30" s="47">
        <f t="shared" si="15"/>
        <v>205</v>
      </c>
      <c r="G30" s="52">
        <f t="shared" si="16"/>
        <v>220</v>
      </c>
      <c r="H30" s="47">
        <f t="shared" si="17"/>
        <v>230</v>
      </c>
      <c r="I30" s="47">
        <f t="shared" si="17"/>
        <v>235</v>
      </c>
      <c r="J30" s="47">
        <f t="shared" si="17"/>
        <v>320</v>
      </c>
      <c r="K30" s="47">
        <f t="shared" si="17"/>
        <v>325</v>
      </c>
      <c r="L30" s="52">
        <f t="shared" si="18"/>
        <v>330</v>
      </c>
      <c r="M30" s="47">
        <f t="shared" si="17"/>
        <v>330</v>
      </c>
      <c r="N30" s="47">
        <f t="shared" si="17"/>
        <v>330</v>
      </c>
      <c r="O30" s="47">
        <f t="shared" si="17"/>
        <v>330</v>
      </c>
      <c r="P30" s="47">
        <f t="shared" si="17"/>
        <v>330</v>
      </c>
    </row>
    <row r="31" spans="1:16" ht="15.9" customHeight="1" outlineLevel="1">
      <c r="A31" s="9">
        <v>4</v>
      </c>
      <c r="B31" s="47">
        <f t="shared" si="14"/>
        <v>100</v>
      </c>
      <c r="C31" s="47">
        <f t="shared" si="15"/>
        <v>125</v>
      </c>
      <c r="D31" s="47">
        <f t="shared" si="15"/>
        <v>180</v>
      </c>
      <c r="E31" s="47">
        <f t="shared" si="15"/>
        <v>200</v>
      </c>
      <c r="F31" s="47">
        <f t="shared" si="15"/>
        <v>205</v>
      </c>
      <c r="G31" s="52">
        <f t="shared" si="16"/>
        <v>220</v>
      </c>
      <c r="H31" s="47">
        <f t="shared" si="17"/>
        <v>230</v>
      </c>
      <c r="I31" s="47">
        <f t="shared" si="17"/>
        <v>235</v>
      </c>
      <c r="J31" s="47">
        <f t="shared" si="17"/>
        <v>320</v>
      </c>
      <c r="K31" s="47">
        <f t="shared" si="17"/>
        <v>325</v>
      </c>
      <c r="L31" s="52">
        <f t="shared" si="18"/>
        <v>330</v>
      </c>
      <c r="M31" s="47">
        <f t="shared" si="17"/>
        <v>330</v>
      </c>
      <c r="N31" s="47">
        <f t="shared" si="17"/>
        <v>330</v>
      </c>
      <c r="O31" s="47">
        <f t="shared" si="17"/>
        <v>330</v>
      </c>
      <c r="P31" s="47">
        <f t="shared" si="17"/>
        <v>330</v>
      </c>
    </row>
    <row r="32" spans="1:16" ht="15.9" customHeight="1" outlineLevel="1">
      <c r="A32" s="9">
        <v>5</v>
      </c>
      <c r="B32" s="47">
        <f t="shared" si="14"/>
        <v>100</v>
      </c>
      <c r="C32" s="47">
        <f t="shared" si="15"/>
        <v>125</v>
      </c>
      <c r="D32" s="47">
        <f t="shared" si="15"/>
        <v>180</v>
      </c>
      <c r="E32" s="47">
        <f t="shared" si="15"/>
        <v>200</v>
      </c>
      <c r="F32" s="47">
        <f t="shared" si="15"/>
        <v>205</v>
      </c>
      <c r="G32" s="52">
        <f t="shared" si="16"/>
        <v>220</v>
      </c>
      <c r="H32" s="47">
        <f t="shared" si="17"/>
        <v>230</v>
      </c>
      <c r="I32" s="47">
        <f t="shared" si="17"/>
        <v>235</v>
      </c>
      <c r="J32" s="47">
        <f t="shared" si="17"/>
        <v>320</v>
      </c>
      <c r="K32" s="47">
        <f t="shared" si="17"/>
        <v>325</v>
      </c>
      <c r="L32" s="52">
        <f t="shared" si="18"/>
        <v>330</v>
      </c>
      <c r="M32" s="47">
        <f t="shared" si="17"/>
        <v>330</v>
      </c>
      <c r="N32" s="47">
        <f t="shared" si="17"/>
        <v>330</v>
      </c>
      <c r="O32" s="47">
        <f t="shared" si="17"/>
        <v>330</v>
      </c>
      <c r="P32" s="47">
        <f t="shared" si="17"/>
        <v>330</v>
      </c>
    </row>
    <row r="33" spans="1:16" ht="15.9" customHeight="1" outlineLevel="1">
      <c r="A33" s="9">
        <v>6</v>
      </c>
      <c r="B33" s="47">
        <f t="shared" si="14"/>
        <v>100</v>
      </c>
      <c r="C33" s="47">
        <f t="shared" si="15"/>
        <v>125</v>
      </c>
      <c r="D33" s="47">
        <f t="shared" si="15"/>
        <v>180</v>
      </c>
      <c r="E33" s="47">
        <f t="shared" si="15"/>
        <v>200</v>
      </c>
      <c r="F33" s="47">
        <f t="shared" si="15"/>
        <v>205</v>
      </c>
      <c r="G33" s="52">
        <f t="shared" si="16"/>
        <v>220</v>
      </c>
      <c r="H33" s="47">
        <f t="shared" si="17"/>
        <v>230</v>
      </c>
      <c r="I33" s="47">
        <f t="shared" si="17"/>
        <v>235</v>
      </c>
      <c r="J33" s="47">
        <f t="shared" si="17"/>
        <v>320</v>
      </c>
      <c r="K33" s="47">
        <f t="shared" si="17"/>
        <v>325</v>
      </c>
      <c r="L33" s="52">
        <f t="shared" si="18"/>
        <v>330</v>
      </c>
      <c r="M33" s="47">
        <f t="shared" si="17"/>
        <v>330</v>
      </c>
      <c r="N33" s="47">
        <f t="shared" si="17"/>
        <v>330</v>
      </c>
      <c r="O33" s="47">
        <f t="shared" si="17"/>
        <v>330</v>
      </c>
      <c r="P33" s="47">
        <f t="shared" si="17"/>
        <v>330</v>
      </c>
    </row>
    <row r="34" spans="1:16" ht="15.9" customHeight="1" outlineLevel="1">
      <c r="A34" s="9">
        <v>7</v>
      </c>
      <c r="B34" s="47">
        <f t="shared" si="14"/>
        <v>100</v>
      </c>
      <c r="C34" s="47">
        <f t="shared" si="15"/>
        <v>125</v>
      </c>
      <c r="D34" s="47">
        <f t="shared" si="15"/>
        <v>180</v>
      </c>
      <c r="E34" s="47">
        <f t="shared" si="15"/>
        <v>200</v>
      </c>
      <c r="F34" s="47">
        <f t="shared" si="15"/>
        <v>205</v>
      </c>
      <c r="G34" s="52">
        <f t="shared" si="16"/>
        <v>220</v>
      </c>
      <c r="H34" s="47">
        <f t="shared" si="17"/>
        <v>230</v>
      </c>
      <c r="I34" s="47">
        <f t="shared" si="17"/>
        <v>235</v>
      </c>
      <c r="J34" s="47">
        <f t="shared" si="17"/>
        <v>320</v>
      </c>
      <c r="K34" s="47">
        <f t="shared" si="17"/>
        <v>325</v>
      </c>
      <c r="L34" s="52">
        <f t="shared" si="18"/>
        <v>330</v>
      </c>
      <c r="M34" s="47">
        <f t="shared" si="17"/>
        <v>330</v>
      </c>
      <c r="N34" s="47">
        <f t="shared" si="17"/>
        <v>330</v>
      </c>
      <c r="O34" s="47">
        <f t="shared" si="17"/>
        <v>330</v>
      </c>
      <c r="P34" s="47">
        <f t="shared" si="17"/>
        <v>250</v>
      </c>
    </row>
    <row r="35" spans="1:16" ht="15.9" customHeight="1" outlineLevel="1">
      <c r="A35" s="9">
        <v>8</v>
      </c>
      <c r="B35" s="47">
        <f t="shared" si="14"/>
        <v>100</v>
      </c>
      <c r="C35" s="47">
        <f t="shared" si="15"/>
        <v>125</v>
      </c>
      <c r="D35" s="47">
        <f t="shared" si="15"/>
        <v>180</v>
      </c>
      <c r="E35" s="47">
        <f t="shared" si="15"/>
        <v>200</v>
      </c>
      <c r="F35" s="47">
        <f t="shared" si="15"/>
        <v>205</v>
      </c>
      <c r="G35" s="52">
        <f t="shared" si="16"/>
        <v>220</v>
      </c>
      <c r="H35" s="47">
        <f t="shared" si="17"/>
        <v>230</v>
      </c>
      <c r="I35" s="47">
        <f t="shared" si="17"/>
        <v>235</v>
      </c>
      <c r="J35" s="47">
        <f t="shared" si="17"/>
        <v>320</v>
      </c>
      <c r="K35" s="47">
        <f t="shared" si="17"/>
        <v>325</v>
      </c>
      <c r="L35" s="52">
        <f t="shared" si="18"/>
        <v>330</v>
      </c>
      <c r="M35" s="47">
        <f t="shared" si="17"/>
        <v>330</v>
      </c>
      <c r="N35" s="47">
        <f t="shared" si="17"/>
        <v>330</v>
      </c>
      <c r="O35" s="47">
        <f t="shared" si="17"/>
        <v>250</v>
      </c>
      <c r="P35" s="47">
        <f t="shared" si="17"/>
        <v>255</v>
      </c>
    </row>
    <row r="36" spans="1:16" ht="15.9" customHeight="1" outlineLevel="1">
      <c r="A36" s="9">
        <v>9</v>
      </c>
      <c r="B36" s="47">
        <f t="shared" si="14"/>
        <v>100</v>
      </c>
      <c r="C36" s="47">
        <f t="shared" si="15"/>
        <v>125</v>
      </c>
      <c r="D36" s="47">
        <f t="shared" si="15"/>
        <v>180</v>
      </c>
      <c r="E36" s="47">
        <f t="shared" si="15"/>
        <v>200</v>
      </c>
      <c r="F36" s="47">
        <f t="shared" si="15"/>
        <v>205</v>
      </c>
      <c r="G36" s="52">
        <f t="shared" si="16"/>
        <v>220</v>
      </c>
      <c r="H36" s="47">
        <f t="shared" si="17"/>
        <v>230</v>
      </c>
      <c r="I36" s="47">
        <f t="shared" si="17"/>
        <v>235</v>
      </c>
      <c r="J36" s="47">
        <f t="shared" si="17"/>
        <v>320</v>
      </c>
      <c r="K36" s="47">
        <f t="shared" si="17"/>
        <v>325</v>
      </c>
      <c r="L36" s="52">
        <f t="shared" si="18"/>
        <v>330</v>
      </c>
      <c r="M36" s="47">
        <f t="shared" si="17"/>
        <v>330</v>
      </c>
      <c r="N36" s="47">
        <f t="shared" si="17"/>
        <v>250</v>
      </c>
      <c r="O36" s="47">
        <f t="shared" si="17"/>
        <v>255</v>
      </c>
      <c r="P36" s="47">
        <f t="shared" si="17"/>
        <v>270</v>
      </c>
    </row>
    <row r="37" spans="1:16" ht="15.9" customHeight="1" outlineLevel="1">
      <c r="A37" s="9">
        <v>10</v>
      </c>
      <c r="B37" s="47">
        <f t="shared" si="14"/>
        <v>100</v>
      </c>
      <c r="C37" s="47">
        <f>IF(C$8&lt;0,B28+C$8,B28+C$8/10)</f>
        <v>125</v>
      </c>
      <c r="D37" s="47">
        <f t="shared" ref="D37:H37" si="19">IF(D$8&lt;0,C28+D$8,C28+D$8/10)</f>
        <v>180</v>
      </c>
      <c r="E37" s="47">
        <f t="shared" si="19"/>
        <v>200</v>
      </c>
      <c r="F37" s="47">
        <f t="shared" si="19"/>
        <v>205</v>
      </c>
      <c r="G37" s="52">
        <f t="shared" si="16"/>
        <v>220</v>
      </c>
      <c r="H37" s="47">
        <f t="shared" si="19"/>
        <v>230</v>
      </c>
      <c r="I37" s="47">
        <f t="shared" ref="I37:K37" si="20">IF(I$8&lt;0,H28+I$8,H28+I$8/10)</f>
        <v>235</v>
      </c>
      <c r="J37" s="47">
        <f t="shared" si="20"/>
        <v>320</v>
      </c>
      <c r="K37" s="47">
        <f t="shared" si="20"/>
        <v>325</v>
      </c>
      <c r="L37" s="52">
        <f t="shared" si="18"/>
        <v>330</v>
      </c>
      <c r="M37" s="47">
        <f t="shared" ref="M37:P37" si="21">IF(M$8&lt;0,L28+M$8,L28+M$8/10)</f>
        <v>250</v>
      </c>
      <c r="N37" s="47">
        <f t="shared" si="21"/>
        <v>255</v>
      </c>
      <c r="O37" s="47">
        <f t="shared" si="21"/>
        <v>270</v>
      </c>
      <c r="P37" s="47">
        <f t="shared" si="21"/>
        <v>230</v>
      </c>
    </row>
    <row r="38" spans="1:16" ht="15.9" customHeight="1">
      <c r="A38" s="8"/>
      <c r="G38" s="14"/>
      <c r="L38" s="14"/>
    </row>
    <row r="39" spans="1:16" ht="15.9" customHeight="1">
      <c r="A39" s="21" t="s">
        <v>137</v>
      </c>
      <c r="B39" s="35">
        <f>SUMPRODUCT(B40:B49,B52:B61)/SUM(B52:B61)</f>
        <v>4.6950000000000006E-2</v>
      </c>
      <c r="C39" s="30">
        <f t="shared" ref="C39:P39" si="22">SUMPRODUCT(C40:C49,C52:C61)/SUM(C52:C61)</f>
        <v>5.6233333333333337E-2</v>
      </c>
      <c r="D39" s="30">
        <f t="shared" si="22"/>
        <v>5.851428571428572E-2</v>
      </c>
      <c r="E39" s="30">
        <f t="shared" si="22"/>
        <v>5.6678571428571432E-2</v>
      </c>
      <c r="F39" s="30">
        <f t="shared" si="22"/>
        <v>5.5647058823529411E-2</v>
      </c>
      <c r="G39" s="35">
        <f t="shared" si="22"/>
        <v>5.523295454545455E-2</v>
      </c>
      <c r="H39" s="30">
        <f t="shared" si="22"/>
        <v>5.5369565217391316E-2</v>
      </c>
      <c r="I39" s="30">
        <f t="shared" si="22"/>
        <v>5.2365740740740747E-2</v>
      </c>
      <c r="J39" s="30">
        <f t="shared" si="22"/>
        <v>5.0098214285714281E-2</v>
      </c>
      <c r="K39" s="30">
        <f t="shared" si="22"/>
        <v>4.6347656250000001E-2</v>
      </c>
      <c r="L39" s="35">
        <f t="shared" si="22"/>
        <v>4.3484848484848494E-2</v>
      </c>
      <c r="M39" s="30">
        <f t="shared" si="22"/>
        <v>4.1871093750000005E-2</v>
      </c>
      <c r="N39" s="30">
        <f t="shared" si="22"/>
        <v>4.1222044728434513E-2</v>
      </c>
      <c r="O39" s="30">
        <f t="shared" si="22"/>
        <v>4.1782786885245907E-2</v>
      </c>
      <c r="P39" s="30">
        <f t="shared" si="22"/>
        <v>4.3584589614740377E-2</v>
      </c>
    </row>
    <row r="40" spans="1:16" ht="20.149999999999999" customHeight="1" outlineLevel="1">
      <c r="A40" s="4">
        <v>1</v>
      </c>
      <c r="B40" s="28">
        <f t="shared" ref="B40:B48" si="23">B16</f>
        <v>4.5999999999999999E-2</v>
      </c>
      <c r="C40" s="28">
        <f t="shared" ref="C40:F48" si="24">(B41*B53+C$6*(C52-B53))/C52</f>
        <v>5.3000000000000005E-2</v>
      </c>
      <c r="D40" s="28">
        <f t="shared" si="24"/>
        <v>5.5E-2</v>
      </c>
      <c r="E40" s="28">
        <f t="shared" si="24"/>
        <v>4.8452380952380955E-2</v>
      </c>
      <c r="F40" s="28">
        <f t="shared" si="24"/>
        <v>4.5529411764705888E-2</v>
      </c>
      <c r="G40" s="51">
        <f t="shared" ref="G40:G48" si="25">(F41*F53+(G52-F53)*G$6)/G52</f>
        <v>4.6193181818181814E-2</v>
      </c>
      <c r="H40" s="28">
        <f t="shared" ref="H40:K48" si="26">(G41*G53+H$6*(H52-G53))/H52</f>
        <v>6.2228260869565226E-2</v>
      </c>
      <c r="I40" s="28">
        <f t="shared" si="26"/>
        <v>5.8935185185185188E-2</v>
      </c>
      <c r="J40" s="28">
        <f t="shared" si="26"/>
        <v>5.6294642857142863E-2</v>
      </c>
      <c r="K40" s="28">
        <f t="shared" si="26"/>
        <v>5.4414062499999992E-2</v>
      </c>
      <c r="L40" s="51">
        <f t="shared" ref="L40:L48" si="27">(K41*K53+(L52-K53)*L$6)/L52</f>
        <v>5.6704545454545459E-2</v>
      </c>
      <c r="M40" s="28">
        <f t="shared" ref="M40:P48" si="28">(L41*L53+M$6*(M52-L53))/M52</f>
        <v>5.4431818181818178E-2</v>
      </c>
      <c r="N40" s="28">
        <f t="shared" si="28"/>
        <v>4.6477272727272735E-2</v>
      </c>
      <c r="O40" s="28">
        <f t="shared" si="28"/>
        <v>4.0113636363636365E-2</v>
      </c>
      <c r="P40" s="28">
        <f t="shared" si="28"/>
        <v>4.3333333333333335E-2</v>
      </c>
    </row>
    <row r="41" spans="1:16" ht="15.9" customHeight="1" outlineLevel="1">
      <c r="A41" s="4">
        <v>2</v>
      </c>
      <c r="B41" s="28">
        <f t="shared" si="23"/>
        <v>4.4499999999999998E-2</v>
      </c>
      <c r="C41" s="28">
        <f t="shared" si="24"/>
        <v>5.3333333333333337E-2</v>
      </c>
      <c r="D41" s="28">
        <f t="shared" si="24"/>
        <v>4.8142857142857147E-2</v>
      </c>
      <c r="E41" s="28">
        <f t="shared" si="24"/>
        <v>4.5595238095238098E-2</v>
      </c>
      <c r="F41" s="28">
        <f t="shared" si="24"/>
        <v>4.6235294117647055E-2</v>
      </c>
      <c r="G41" s="51">
        <f t="shared" si="25"/>
        <v>6.2784090909090914E-2</v>
      </c>
      <c r="H41" s="28">
        <f t="shared" si="26"/>
        <v>6.1358695652173917E-2</v>
      </c>
      <c r="I41" s="28">
        <f t="shared" si="26"/>
        <v>5.6898148148148149E-2</v>
      </c>
      <c r="J41" s="28">
        <f t="shared" si="26"/>
        <v>5.7187499999999995E-2</v>
      </c>
      <c r="K41" s="28">
        <f t="shared" si="26"/>
        <v>5.7539062500000002E-2</v>
      </c>
      <c r="L41" s="51">
        <f t="shared" si="27"/>
        <v>5.4431818181818178E-2</v>
      </c>
      <c r="M41" s="28">
        <f t="shared" si="28"/>
        <v>4.6477272727272735E-2</v>
      </c>
      <c r="N41" s="28">
        <f t="shared" si="28"/>
        <v>4.0113636363636365E-2</v>
      </c>
      <c r="O41" s="28">
        <f t="shared" si="28"/>
        <v>4.3333333333333335E-2</v>
      </c>
      <c r="P41" s="28">
        <f t="shared" si="28"/>
        <v>4.6666666666666676E-2</v>
      </c>
    </row>
    <row r="42" spans="1:16" ht="15.9" customHeight="1" outlineLevel="1">
      <c r="A42" s="4">
        <v>3</v>
      </c>
      <c r="B42" s="28">
        <f t="shared" si="23"/>
        <v>4.4999999999999998E-2</v>
      </c>
      <c r="C42" s="28">
        <f t="shared" si="24"/>
        <v>4.5333333333333337E-2</v>
      </c>
      <c r="D42" s="28">
        <f t="shared" si="24"/>
        <v>4.471428571428572E-2</v>
      </c>
      <c r="E42" s="28">
        <f t="shared" si="24"/>
        <v>4.6309523809523807E-2</v>
      </c>
      <c r="F42" s="28">
        <f t="shared" si="24"/>
        <v>6.3411764705882362E-2</v>
      </c>
      <c r="G42" s="51">
        <f t="shared" si="25"/>
        <v>6.1875000000000006E-2</v>
      </c>
      <c r="H42" s="28">
        <f t="shared" si="26"/>
        <v>5.8967391304347826E-2</v>
      </c>
      <c r="I42" s="28">
        <f t="shared" si="26"/>
        <v>5.7824074074074076E-2</v>
      </c>
      <c r="J42" s="28">
        <f t="shared" si="26"/>
        <v>6.0758928571428582E-2</v>
      </c>
      <c r="K42" s="28">
        <f t="shared" si="26"/>
        <v>5.5195312499999996E-2</v>
      </c>
      <c r="L42" s="51">
        <f t="shared" si="27"/>
        <v>4.6477272727272735E-2</v>
      </c>
      <c r="M42" s="28">
        <f t="shared" si="28"/>
        <v>4.0113636363636365E-2</v>
      </c>
      <c r="N42" s="28">
        <f t="shared" si="28"/>
        <v>4.3333333333333335E-2</v>
      </c>
      <c r="O42" s="28">
        <f t="shared" si="28"/>
        <v>4.6666666666666676E-2</v>
      </c>
      <c r="P42" s="28">
        <f t="shared" si="28"/>
        <v>4.3181818181818182E-2</v>
      </c>
    </row>
    <row r="43" spans="1:16" ht="15.9" customHeight="1" outlineLevel="1">
      <c r="A43" s="4">
        <v>4</v>
      </c>
      <c r="B43" s="28">
        <f t="shared" si="23"/>
        <v>3.3000000000000002E-2</v>
      </c>
      <c r="C43" s="28">
        <f t="shared" si="24"/>
        <v>4.133333333333334E-2</v>
      </c>
      <c r="D43" s="28">
        <f t="shared" si="24"/>
        <v>4.5571428571428568E-2</v>
      </c>
      <c r="E43" s="28">
        <f t="shared" si="24"/>
        <v>6.36904761904762E-2</v>
      </c>
      <c r="F43" s="28">
        <f t="shared" si="24"/>
        <v>6.2470588235294118E-2</v>
      </c>
      <c r="G43" s="51">
        <f t="shared" si="25"/>
        <v>5.9374999999999997E-2</v>
      </c>
      <c r="H43" s="28">
        <f t="shared" si="26"/>
        <v>6.0054347826086957E-2</v>
      </c>
      <c r="I43" s="28">
        <f t="shared" si="26"/>
        <v>6.1527777777777792E-2</v>
      </c>
      <c r="J43" s="28">
        <f t="shared" si="26"/>
        <v>5.8080357142857142E-2</v>
      </c>
      <c r="K43" s="28">
        <f t="shared" si="26"/>
        <v>4.6992187500000004E-2</v>
      </c>
      <c r="L43" s="51">
        <f t="shared" si="27"/>
        <v>4.0113636363636365E-2</v>
      </c>
      <c r="M43" s="28">
        <f t="shared" si="28"/>
        <v>4.3333333333333335E-2</v>
      </c>
      <c r="N43" s="28">
        <f t="shared" si="28"/>
        <v>4.6666666666666676E-2</v>
      </c>
      <c r="O43" s="28">
        <f t="shared" si="28"/>
        <v>4.3181818181818182E-2</v>
      </c>
      <c r="P43" s="28">
        <f t="shared" si="28"/>
        <v>3.90909090909091E-2</v>
      </c>
    </row>
    <row r="44" spans="1:16" ht="15.9" customHeight="1" outlineLevel="1">
      <c r="A44" s="4">
        <v>5</v>
      </c>
      <c r="B44" s="28">
        <f t="shared" si="23"/>
        <v>2.7E-2</v>
      </c>
      <c r="C44" s="28">
        <f t="shared" si="24"/>
        <v>4.2333333333333334E-2</v>
      </c>
      <c r="D44" s="28">
        <f t="shared" si="24"/>
        <v>6.6428571428571434E-2</v>
      </c>
      <c r="E44" s="28">
        <f t="shared" si="24"/>
        <v>6.2738095238095246E-2</v>
      </c>
      <c r="F44" s="28">
        <f t="shared" si="24"/>
        <v>5.988235294117647E-2</v>
      </c>
      <c r="G44" s="51">
        <f t="shared" si="25"/>
        <v>6.0511363636363634E-2</v>
      </c>
      <c r="H44" s="28">
        <f t="shared" si="26"/>
        <v>6.4402173913043495E-2</v>
      </c>
      <c r="I44" s="28">
        <f t="shared" si="26"/>
        <v>5.8750000000000004E-2</v>
      </c>
      <c r="J44" s="28">
        <f t="shared" si="26"/>
        <v>4.8705357142857147E-2</v>
      </c>
      <c r="K44" s="28">
        <f t="shared" si="26"/>
        <v>4.0429687499999999E-2</v>
      </c>
      <c r="L44" s="51">
        <f t="shared" si="27"/>
        <v>4.3333333333333335E-2</v>
      </c>
      <c r="M44" s="28">
        <f t="shared" si="28"/>
        <v>4.6666666666666676E-2</v>
      </c>
      <c r="N44" s="28">
        <f t="shared" si="28"/>
        <v>4.3181818181818182E-2</v>
      </c>
      <c r="O44" s="28">
        <f t="shared" si="28"/>
        <v>3.90909090909091E-2</v>
      </c>
      <c r="P44" s="28">
        <f t="shared" si="28"/>
        <v>3.4848484848484851E-2</v>
      </c>
    </row>
    <row r="45" spans="1:16" ht="15.9" customHeight="1" outlineLevel="1">
      <c r="A45" s="4">
        <v>6</v>
      </c>
      <c r="B45" s="28">
        <f t="shared" si="23"/>
        <v>2.8500000000000001E-2</v>
      </c>
      <c r="C45" s="28">
        <f t="shared" si="24"/>
        <v>6.6666666666666666E-2</v>
      </c>
      <c r="D45" s="28">
        <f t="shared" si="24"/>
        <v>6.5285714285714294E-2</v>
      </c>
      <c r="E45" s="28">
        <f t="shared" si="24"/>
        <v>6.0119047619047621E-2</v>
      </c>
      <c r="F45" s="28">
        <f t="shared" si="24"/>
        <v>6.1058823529411763E-2</v>
      </c>
      <c r="G45" s="51">
        <f t="shared" si="25"/>
        <v>6.5056818181818202E-2</v>
      </c>
      <c r="H45" s="28">
        <f t="shared" si="26"/>
        <v>6.1141304347826088E-2</v>
      </c>
      <c r="I45" s="28">
        <f t="shared" si="26"/>
        <v>4.9027777777777781E-2</v>
      </c>
      <c r="J45" s="28">
        <f t="shared" si="26"/>
        <v>4.1205357142857141E-2</v>
      </c>
      <c r="K45" s="28">
        <f t="shared" si="26"/>
        <v>4.3749999999999997E-2</v>
      </c>
      <c r="L45" s="51">
        <f t="shared" si="27"/>
        <v>4.6666666666666676E-2</v>
      </c>
      <c r="M45" s="28">
        <f t="shared" si="28"/>
        <v>4.3181818181818182E-2</v>
      </c>
      <c r="N45" s="28">
        <f t="shared" si="28"/>
        <v>3.90909090909091E-2</v>
      </c>
      <c r="O45" s="28">
        <f t="shared" si="28"/>
        <v>3.4848484848484851E-2</v>
      </c>
      <c r="P45" s="28">
        <f t="shared" si="28"/>
        <v>3.0000000000000002E-2</v>
      </c>
    </row>
    <row r="46" spans="1:16" ht="15.9" customHeight="1" outlineLevel="1">
      <c r="A46" s="4">
        <v>7</v>
      </c>
      <c r="B46" s="28">
        <f t="shared" si="23"/>
        <v>6.5000000000000002E-2</v>
      </c>
      <c r="C46" s="28">
        <f t="shared" si="24"/>
        <v>6.533333333333334E-2</v>
      </c>
      <c r="D46" s="28">
        <f t="shared" si="24"/>
        <v>6.2142857142857146E-2</v>
      </c>
      <c r="E46" s="28">
        <f t="shared" si="24"/>
        <v>6.1309523809523807E-2</v>
      </c>
      <c r="F46" s="28">
        <f t="shared" si="24"/>
        <v>6.5764705882352961E-2</v>
      </c>
      <c r="G46" s="51">
        <f t="shared" si="25"/>
        <v>6.1647727272727271E-2</v>
      </c>
      <c r="H46" s="28">
        <f t="shared" si="26"/>
        <v>4.9728260869565215E-2</v>
      </c>
      <c r="I46" s="28">
        <f t="shared" si="26"/>
        <v>4.1249999999999995E-2</v>
      </c>
      <c r="J46" s="28">
        <f t="shared" si="26"/>
        <v>4.4999999999999998E-2</v>
      </c>
      <c r="K46" s="28">
        <f t="shared" si="26"/>
        <v>4.7187500000000007E-2</v>
      </c>
      <c r="L46" s="51">
        <f t="shared" si="27"/>
        <v>4.3181818181818182E-2</v>
      </c>
      <c r="M46" s="28">
        <f t="shared" si="28"/>
        <v>3.90909090909091E-2</v>
      </c>
      <c r="N46" s="28">
        <f t="shared" si="28"/>
        <v>3.4848484848484851E-2</v>
      </c>
      <c r="O46" s="28">
        <f t="shared" si="28"/>
        <v>3.0000000000000002E-2</v>
      </c>
      <c r="P46" s="28">
        <f t="shared" si="28"/>
        <v>4.0000000000000008E-2</v>
      </c>
    </row>
    <row r="47" spans="1:16" ht="15.9" customHeight="1" outlineLevel="1">
      <c r="A47" s="4">
        <v>8</v>
      </c>
      <c r="B47" s="28">
        <f t="shared" si="23"/>
        <v>6.3E-2</v>
      </c>
      <c r="C47" s="28">
        <f t="shared" si="24"/>
        <v>6.1666666666666668E-2</v>
      </c>
      <c r="D47" s="28">
        <f t="shared" si="24"/>
        <v>6.357142857142857E-2</v>
      </c>
      <c r="E47" s="28">
        <f t="shared" si="24"/>
        <v>6.6071428571428586E-2</v>
      </c>
      <c r="F47" s="28">
        <f t="shared" si="24"/>
        <v>6.2235294117647055E-2</v>
      </c>
      <c r="G47" s="51">
        <f t="shared" si="25"/>
        <v>4.9715909090909088E-2</v>
      </c>
      <c r="H47" s="28">
        <f t="shared" si="26"/>
        <v>4.0597826086956522E-2</v>
      </c>
      <c r="I47" s="28">
        <f t="shared" si="26"/>
        <v>4.5185185185185182E-2</v>
      </c>
      <c r="J47" s="28">
        <f t="shared" si="26"/>
        <v>4.8928571428571432E-2</v>
      </c>
      <c r="K47" s="28">
        <f t="shared" si="26"/>
        <v>4.3593750000000001E-2</v>
      </c>
      <c r="L47" s="51">
        <f t="shared" si="27"/>
        <v>3.90909090909091E-2</v>
      </c>
      <c r="M47" s="28">
        <f t="shared" si="28"/>
        <v>3.4848484848484851E-2</v>
      </c>
      <c r="N47" s="28">
        <f t="shared" si="28"/>
        <v>3.0000000000000002E-2</v>
      </c>
      <c r="O47" s="28">
        <f t="shared" si="28"/>
        <v>4.0000000000000008E-2</v>
      </c>
      <c r="P47" s="28">
        <f t="shared" si="28"/>
        <v>0.05</v>
      </c>
    </row>
    <row r="48" spans="1:16" ht="15.9" customHeight="1" outlineLevel="1">
      <c r="A48" s="4">
        <v>9</v>
      </c>
      <c r="B48" s="28">
        <f t="shared" si="23"/>
        <v>5.7500000000000002E-2</v>
      </c>
      <c r="C48" s="28">
        <f t="shared" si="24"/>
        <v>6.3333333333333339E-2</v>
      </c>
      <c r="D48" s="28">
        <f t="shared" si="24"/>
        <v>6.9285714285714298E-2</v>
      </c>
      <c r="E48" s="28">
        <f t="shared" si="24"/>
        <v>6.25E-2</v>
      </c>
      <c r="F48" s="28">
        <f t="shared" si="24"/>
        <v>4.9882352941176468E-2</v>
      </c>
      <c r="G48" s="51">
        <f t="shared" si="25"/>
        <v>4.0170454545454544E-2</v>
      </c>
      <c r="H48" s="28">
        <f t="shared" si="26"/>
        <v>4.5217391304347827E-2</v>
      </c>
      <c r="I48" s="28">
        <f t="shared" si="26"/>
        <v>4.925925925925926E-2</v>
      </c>
      <c r="J48" s="28">
        <f t="shared" si="26"/>
        <v>4.4821428571428575E-2</v>
      </c>
      <c r="K48" s="28">
        <f t="shared" si="26"/>
        <v>3.9375000000000007E-2</v>
      </c>
      <c r="L48" s="51">
        <f t="shared" si="27"/>
        <v>3.4848484848484851E-2</v>
      </c>
      <c r="M48" s="28">
        <f t="shared" si="28"/>
        <v>3.0000000000000002E-2</v>
      </c>
      <c r="N48" s="28">
        <f t="shared" si="28"/>
        <v>4.0000000000000008E-2</v>
      </c>
      <c r="O48" s="28">
        <f t="shared" si="28"/>
        <v>0.05</v>
      </c>
      <c r="P48" s="28">
        <f t="shared" si="28"/>
        <v>5.5E-2</v>
      </c>
    </row>
    <row r="49" spans="1:16" ht="15.9" customHeight="1" outlineLevel="1">
      <c r="A49" s="4" t="s">
        <v>5</v>
      </c>
      <c r="B49" s="28">
        <f t="shared" ref="B49:P49" si="29">B6</f>
        <v>0.06</v>
      </c>
      <c r="C49" s="28">
        <f t="shared" si="29"/>
        <v>7.0000000000000007E-2</v>
      </c>
      <c r="D49" s="28">
        <f t="shared" si="29"/>
        <v>6.5000000000000002E-2</v>
      </c>
      <c r="E49" s="28">
        <f t="shared" si="29"/>
        <v>0.05</v>
      </c>
      <c r="F49" s="28">
        <f t="shared" si="29"/>
        <v>0.04</v>
      </c>
      <c r="G49" s="51">
        <f t="shared" si="29"/>
        <v>4.4999999999999998E-2</v>
      </c>
      <c r="H49" s="28">
        <f t="shared" si="29"/>
        <v>0.05</v>
      </c>
      <c r="I49" s="28">
        <f t="shared" si="29"/>
        <v>4.4999999999999998E-2</v>
      </c>
      <c r="J49" s="28">
        <f t="shared" si="29"/>
        <v>0.04</v>
      </c>
      <c r="K49" s="28">
        <f t="shared" si="29"/>
        <v>3.5000000000000003E-2</v>
      </c>
      <c r="L49" s="51">
        <f t="shared" si="29"/>
        <v>0.03</v>
      </c>
      <c r="M49" s="28">
        <f t="shared" si="29"/>
        <v>0.04</v>
      </c>
      <c r="N49" s="28">
        <f t="shared" si="29"/>
        <v>0.05</v>
      </c>
      <c r="O49" s="28">
        <f t="shared" si="29"/>
        <v>5.5E-2</v>
      </c>
      <c r="P49" s="28">
        <f t="shared" si="29"/>
        <v>0.06</v>
      </c>
    </row>
    <row r="50" spans="1:16" ht="15.9" customHeight="1" outlineLevel="1">
      <c r="A50" s="12"/>
      <c r="G50" s="14"/>
      <c r="L50" s="14"/>
    </row>
    <row r="51" spans="1:16" ht="15.9" customHeight="1" outlineLevel="1">
      <c r="A51" s="7" t="s">
        <v>138</v>
      </c>
      <c r="G51" s="14"/>
      <c r="L51" s="14"/>
    </row>
    <row r="52" spans="1:16" ht="15.9" customHeight="1" outlineLevel="1">
      <c r="A52" s="9">
        <v>1</v>
      </c>
      <c r="B52" s="47">
        <f>B$11/10</f>
        <v>100</v>
      </c>
      <c r="C52" s="47">
        <f>IF(C$12&lt;0,B53,B53+C$12/10)</f>
        <v>150</v>
      </c>
      <c r="D52" s="47">
        <f t="shared" ref="D52:P52" si="30">IF(D$12&lt;0,C53,C53+D$12/10)</f>
        <v>175</v>
      </c>
      <c r="E52" s="47">
        <f t="shared" si="30"/>
        <v>210</v>
      </c>
      <c r="F52" s="47">
        <f t="shared" si="30"/>
        <v>212.5</v>
      </c>
      <c r="G52" s="52">
        <f t="shared" si="30"/>
        <v>220</v>
      </c>
      <c r="H52" s="47">
        <f t="shared" si="30"/>
        <v>230</v>
      </c>
      <c r="I52" s="47">
        <f t="shared" si="30"/>
        <v>270</v>
      </c>
      <c r="J52" s="47">
        <f t="shared" si="30"/>
        <v>280</v>
      </c>
      <c r="K52" s="47">
        <f t="shared" si="30"/>
        <v>320</v>
      </c>
      <c r="L52" s="52">
        <f t="shared" si="30"/>
        <v>330</v>
      </c>
      <c r="M52" s="47">
        <f t="shared" si="30"/>
        <v>330</v>
      </c>
      <c r="N52" s="47">
        <f t="shared" si="30"/>
        <v>330</v>
      </c>
      <c r="O52" s="47">
        <f t="shared" si="30"/>
        <v>330</v>
      </c>
      <c r="P52" s="47">
        <f t="shared" si="30"/>
        <v>330</v>
      </c>
    </row>
    <row r="53" spans="1:16" ht="15.9" customHeight="1" outlineLevel="1">
      <c r="A53" s="9">
        <v>2</v>
      </c>
      <c r="B53" s="47">
        <f t="shared" ref="B53:B61" si="31">B$11/10</f>
        <v>100</v>
      </c>
      <c r="C53" s="47">
        <f t="shared" ref="C53:P60" si="32">IF(C$12&lt;0,B54,B54+C$12/10)</f>
        <v>150</v>
      </c>
      <c r="D53" s="47">
        <f t="shared" si="32"/>
        <v>175</v>
      </c>
      <c r="E53" s="47">
        <f t="shared" si="32"/>
        <v>210</v>
      </c>
      <c r="F53" s="47">
        <f t="shared" si="32"/>
        <v>212.5</v>
      </c>
      <c r="G53" s="52">
        <f t="shared" si="32"/>
        <v>220</v>
      </c>
      <c r="H53" s="47">
        <f t="shared" si="32"/>
        <v>230</v>
      </c>
      <c r="I53" s="47">
        <f t="shared" si="32"/>
        <v>270</v>
      </c>
      <c r="J53" s="47">
        <f t="shared" si="32"/>
        <v>280</v>
      </c>
      <c r="K53" s="47">
        <f t="shared" si="32"/>
        <v>320</v>
      </c>
      <c r="L53" s="52">
        <f t="shared" si="32"/>
        <v>330</v>
      </c>
      <c r="M53" s="47">
        <f t="shared" si="32"/>
        <v>330</v>
      </c>
      <c r="N53" s="47">
        <f t="shared" si="32"/>
        <v>330</v>
      </c>
      <c r="O53" s="47">
        <f t="shared" si="32"/>
        <v>330</v>
      </c>
      <c r="P53" s="47">
        <f t="shared" si="32"/>
        <v>330</v>
      </c>
    </row>
    <row r="54" spans="1:16" ht="15.9" customHeight="1" outlineLevel="1">
      <c r="A54" s="9">
        <v>3</v>
      </c>
      <c r="B54" s="47">
        <f t="shared" si="31"/>
        <v>100</v>
      </c>
      <c r="C54" s="47">
        <f t="shared" si="32"/>
        <v>150</v>
      </c>
      <c r="D54" s="47">
        <f t="shared" si="32"/>
        <v>175</v>
      </c>
      <c r="E54" s="47">
        <f t="shared" si="32"/>
        <v>210</v>
      </c>
      <c r="F54" s="47">
        <f t="shared" si="32"/>
        <v>212.5</v>
      </c>
      <c r="G54" s="52">
        <f t="shared" si="32"/>
        <v>220</v>
      </c>
      <c r="H54" s="47">
        <f t="shared" si="32"/>
        <v>230</v>
      </c>
      <c r="I54" s="47">
        <f t="shared" si="32"/>
        <v>270</v>
      </c>
      <c r="J54" s="47">
        <f t="shared" si="32"/>
        <v>280</v>
      </c>
      <c r="K54" s="47">
        <f t="shared" si="32"/>
        <v>320</v>
      </c>
      <c r="L54" s="52">
        <f t="shared" si="32"/>
        <v>330</v>
      </c>
      <c r="M54" s="47">
        <f t="shared" si="32"/>
        <v>330</v>
      </c>
      <c r="N54" s="47">
        <f t="shared" si="32"/>
        <v>330</v>
      </c>
      <c r="O54" s="47">
        <f t="shared" si="32"/>
        <v>330</v>
      </c>
      <c r="P54" s="47">
        <f t="shared" si="32"/>
        <v>330</v>
      </c>
    </row>
    <row r="55" spans="1:16" ht="15.9" customHeight="1" outlineLevel="1">
      <c r="A55" s="9">
        <v>4</v>
      </c>
      <c r="B55" s="47">
        <f t="shared" si="31"/>
        <v>100</v>
      </c>
      <c r="C55" s="47">
        <f t="shared" si="32"/>
        <v>150</v>
      </c>
      <c r="D55" s="47">
        <f t="shared" si="32"/>
        <v>175</v>
      </c>
      <c r="E55" s="47">
        <f t="shared" si="32"/>
        <v>210</v>
      </c>
      <c r="F55" s="47">
        <f t="shared" si="32"/>
        <v>212.5</v>
      </c>
      <c r="G55" s="52">
        <f t="shared" si="32"/>
        <v>220</v>
      </c>
      <c r="H55" s="47">
        <f t="shared" si="32"/>
        <v>230</v>
      </c>
      <c r="I55" s="47">
        <f t="shared" si="32"/>
        <v>270</v>
      </c>
      <c r="J55" s="47">
        <f t="shared" si="32"/>
        <v>280</v>
      </c>
      <c r="K55" s="47">
        <f t="shared" si="32"/>
        <v>320</v>
      </c>
      <c r="L55" s="52">
        <f t="shared" si="32"/>
        <v>330</v>
      </c>
      <c r="M55" s="47">
        <f t="shared" si="32"/>
        <v>330</v>
      </c>
      <c r="N55" s="47">
        <f t="shared" si="32"/>
        <v>330</v>
      </c>
      <c r="O55" s="47">
        <f t="shared" si="32"/>
        <v>330</v>
      </c>
      <c r="P55" s="47">
        <f t="shared" si="32"/>
        <v>330</v>
      </c>
    </row>
    <row r="56" spans="1:16" ht="15.9" customHeight="1" outlineLevel="1">
      <c r="A56" s="9">
        <v>5</v>
      </c>
      <c r="B56" s="47">
        <f t="shared" si="31"/>
        <v>100</v>
      </c>
      <c r="C56" s="47">
        <f t="shared" si="32"/>
        <v>150</v>
      </c>
      <c r="D56" s="47">
        <f t="shared" si="32"/>
        <v>175</v>
      </c>
      <c r="E56" s="47">
        <f t="shared" si="32"/>
        <v>210</v>
      </c>
      <c r="F56" s="47">
        <f t="shared" si="32"/>
        <v>212.5</v>
      </c>
      <c r="G56" s="52">
        <f t="shared" si="32"/>
        <v>220</v>
      </c>
      <c r="H56" s="47">
        <f t="shared" si="32"/>
        <v>230</v>
      </c>
      <c r="I56" s="47">
        <f t="shared" si="32"/>
        <v>270</v>
      </c>
      <c r="J56" s="47">
        <f t="shared" si="32"/>
        <v>280</v>
      </c>
      <c r="K56" s="47">
        <f t="shared" si="32"/>
        <v>320</v>
      </c>
      <c r="L56" s="52">
        <f t="shared" si="32"/>
        <v>330</v>
      </c>
      <c r="M56" s="47">
        <f t="shared" si="32"/>
        <v>330</v>
      </c>
      <c r="N56" s="47">
        <f t="shared" si="32"/>
        <v>330</v>
      </c>
      <c r="O56" s="47">
        <f t="shared" si="32"/>
        <v>330</v>
      </c>
      <c r="P56" s="47">
        <f t="shared" si="32"/>
        <v>330</v>
      </c>
    </row>
    <row r="57" spans="1:16" ht="15.9" customHeight="1" outlineLevel="1">
      <c r="A57" s="9">
        <v>6</v>
      </c>
      <c r="B57" s="47">
        <f t="shared" si="31"/>
        <v>100</v>
      </c>
      <c r="C57" s="47">
        <f t="shared" si="32"/>
        <v>150</v>
      </c>
      <c r="D57" s="47">
        <f t="shared" si="32"/>
        <v>175</v>
      </c>
      <c r="E57" s="47">
        <f t="shared" si="32"/>
        <v>210</v>
      </c>
      <c r="F57" s="47">
        <f t="shared" si="32"/>
        <v>212.5</v>
      </c>
      <c r="G57" s="52">
        <f t="shared" si="32"/>
        <v>220</v>
      </c>
      <c r="H57" s="47">
        <f t="shared" si="32"/>
        <v>230</v>
      </c>
      <c r="I57" s="47">
        <f t="shared" si="32"/>
        <v>270</v>
      </c>
      <c r="J57" s="47">
        <f t="shared" si="32"/>
        <v>280</v>
      </c>
      <c r="K57" s="47">
        <f t="shared" si="32"/>
        <v>320</v>
      </c>
      <c r="L57" s="52">
        <f t="shared" si="32"/>
        <v>330</v>
      </c>
      <c r="M57" s="47">
        <f t="shared" si="32"/>
        <v>330</v>
      </c>
      <c r="N57" s="47">
        <f t="shared" si="32"/>
        <v>330</v>
      </c>
      <c r="O57" s="47">
        <f t="shared" si="32"/>
        <v>330</v>
      </c>
      <c r="P57" s="47">
        <f t="shared" si="32"/>
        <v>330</v>
      </c>
    </row>
    <row r="58" spans="1:16" ht="15.9" customHeight="1" outlineLevel="1">
      <c r="A58" s="9">
        <v>7</v>
      </c>
      <c r="B58" s="47">
        <f t="shared" si="31"/>
        <v>100</v>
      </c>
      <c r="C58" s="47">
        <f t="shared" si="32"/>
        <v>150</v>
      </c>
      <c r="D58" s="47">
        <f t="shared" si="32"/>
        <v>175</v>
      </c>
      <c r="E58" s="47">
        <f t="shared" si="32"/>
        <v>210</v>
      </c>
      <c r="F58" s="47">
        <f t="shared" si="32"/>
        <v>212.5</v>
      </c>
      <c r="G58" s="52">
        <f t="shared" si="32"/>
        <v>220</v>
      </c>
      <c r="H58" s="47">
        <f t="shared" si="32"/>
        <v>230</v>
      </c>
      <c r="I58" s="47">
        <f t="shared" si="32"/>
        <v>270</v>
      </c>
      <c r="J58" s="47">
        <f t="shared" si="32"/>
        <v>280</v>
      </c>
      <c r="K58" s="47">
        <f t="shared" si="32"/>
        <v>320</v>
      </c>
      <c r="L58" s="52">
        <f t="shared" si="32"/>
        <v>330</v>
      </c>
      <c r="M58" s="47">
        <f t="shared" si="32"/>
        <v>330</v>
      </c>
      <c r="N58" s="47">
        <f t="shared" si="32"/>
        <v>330</v>
      </c>
      <c r="O58" s="47">
        <f t="shared" si="32"/>
        <v>330</v>
      </c>
      <c r="P58" s="47">
        <f t="shared" si="32"/>
        <v>230</v>
      </c>
    </row>
    <row r="59" spans="1:16" ht="15.9" customHeight="1" outlineLevel="1">
      <c r="A59" s="9">
        <v>8</v>
      </c>
      <c r="B59" s="47">
        <f t="shared" si="31"/>
        <v>100</v>
      </c>
      <c r="C59" s="47">
        <f t="shared" si="32"/>
        <v>150</v>
      </c>
      <c r="D59" s="47">
        <f t="shared" si="32"/>
        <v>175</v>
      </c>
      <c r="E59" s="47">
        <f t="shared" si="32"/>
        <v>210</v>
      </c>
      <c r="F59" s="47">
        <f t="shared" si="32"/>
        <v>212.5</v>
      </c>
      <c r="G59" s="52">
        <f t="shared" si="32"/>
        <v>220</v>
      </c>
      <c r="H59" s="47">
        <f t="shared" si="32"/>
        <v>230</v>
      </c>
      <c r="I59" s="47">
        <f t="shared" si="32"/>
        <v>270</v>
      </c>
      <c r="J59" s="47">
        <f t="shared" si="32"/>
        <v>280</v>
      </c>
      <c r="K59" s="47">
        <f t="shared" si="32"/>
        <v>320</v>
      </c>
      <c r="L59" s="52">
        <f t="shared" si="32"/>
        <v>330</v>
      </c>
      <c r="M59" s="47">
        <f t="shared" si="32"/>
        <v>330</v>
      </c>
      <c r="N59" s="47">
        <f t="shared" si="32"/>
        <v>330</v>
      </c>
      <c r="O59" s="47">
        <f t="shared" si="32"/>
        <v>230</v>
      </c>
      <c r="P59" s="47">
        <f t="shared" si="32"/>
        <v>260</v>
      </c>
    </row>
    <row r="60" spans="1:16" ht="15.9" customHeight="1" outlineLevel="1">
      <c r="A60" s="9">
        <v>9</v>
      </c>
      <c r="B60" s="47">
        <f t="shared" si="31"/>
        <v>100</v>
      </c>
      <c r="C60" s="47">
        <f t="shared" si="32"/>
        <v>150</v>
      </c>
      <c r="D60" s="47">
        <f t="shared" si="32"/>
        <v>175</v>
      </c>
      <c r="E60" s="47">
        <f t="shared" si="32"/>
        <v>210</v>
      </c>
      <c r="F60" s="47">
        <f t="shared" si="32"/>
        <v>212.5</v>
      </c>
      <c r="G60" s="52">
        <f t="shared" si="32"/>
        <v>220</v>
      </c>
      <c r="H60" s="47">
        <f t="shared" si="32"/>
        <v>230</v>
      </c>
      <c r="I60" s="47">
        <f t="shared" si="32"/>
        <v>270</v>
      </c>
      <c r="J60" s="47">
        <f t="shared" si="32"/>
        <v>280</v>
      </c>
      <c r="K60" s="47">
        <f t="shared" si="32"/>
        <v>320</v>
      </c>
      <c r="L60" s="52">
        <f t="shared" si="32"/>
        <v>330</v>
      </c>
      <c r="M60" s="47">
        <f t="shared" si="32"/>
        <v>330</v>
      </c>
      <c r="N60" s="47">
        <f t="shared" si="32"/>
        <v>230</v>
      </c>
      <c r="O60" s="47">
        <f t="shared" si="32"/>
        <v>260</v>
      </c>
      <c r="P60" s="47">
        <f t="shared" si="32"/>
        <v>250</v>
      </c>
    </row>
    <row r="61" spans="1:16" s="23" customFormat="1" ht="15.9" customHeight="1" outlineLevel="1">
      <c r="A61" s="9">
        <v>10</v>
      </c>
      <c r="B61" s="47">
        <f t="shared" si="31"/>
        <v>100</v>
      </c>
      <c r="C61" s="47">
        <f>IF(C$12&lt;0,B52+C$12,B52+C$12/10)</f>
        <v>150</v>
      </c>
      <c r="D61" s="47">
        <f t="shared" ref="D61:P61" si="33">IF(D$12&lt;0,C52+D$12,C52+D$12/10)</f>
        <v>175</v>
      </c>
      <c r="E61" s="47">
        <f t="shared" si="33"/>
        <v>210</v>
      </c>
      <c r="F61" s="47">
        <f t="shared" si="33"/>
        <v>212.5</v>
      </c>
      <c r="G61" s="52">
        <f t="shared" si="33"/>
        <v>220</v>
      </c>
      <c r="H61" s="47">
        <f t="shared" si="33"/>
        <v>230</v>
      </c>
      <c r="I61" s="47">
        <f t="shared" si="33"/>
        <v>270</v>
      </c>
      <c r="J61" s="47">
        <f t="shared" si="33"/>
        <v>280</v>
      </c>
      <c r="K61" s="47">
        <f t="shared" si="33"/>
        <v>320</v>
      </c>
      <c r="L61" s="52">
        <f t="shared" si="33"/>
        <v>330</v>
      </c>
      <c r="M61" s="47">
        <f t="shared" si="33"/>
        <v>230</v>
      </c>
      <c r="N61" s="47">
        <f t="shared" si="33"/>
        <v>260</v>
      </c>
      <c r="O61" s="47">
        <f t="shared" si="33"/>
        <v>250</v>
      </c>
      <c r="P61" s="47">
        <f t="shared" si="33"/>
        <v>265</v>
      </c>
    </row>
    <row r="62" spans="1:16" ht="15.9" customHeight="1">
      <c r="A62" s="12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4" spans="1:16" ht="15.9" customHeight="1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</row>
    <row r="65" spans="2:16" ht="15.9" customHeight="1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</row>
  </sheetData>
  <phoneticPr fontId="6" type="noConversion"/>
  <pageMargins left="0.7" right="0.7" top="0.75" bottom="0.75" header="0.3" footer="0.3"/>
  <pageSetup paperSize="9" scale="4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F3D5-F228-46C1-BB2C-571622559694}">
  <dimension ref="A1:AR510"/>
  <sheetViews>
    <sheetView showGridLines="0" zoomScale="90" zoomScaleNormal="90" workbookViewId="0">
      <pane xSplit="1" ySplit="11" topLeftCell="Y255" activePane="bottomRight" state="frozen"/>
      <selection pane="topRight" activeCell="B1" sqref="B1"/>
      <selection pane="bottomLeft" activeCell="A12" sqref="A12"/>
      <selection pane="bottomRight" activeCell="AD265" sqref="AD265"/>
    </sheetView>
  </sheetViews>
  <sheetFormatPr defaultColWidth="9.453125" defaultRowHeight="11.5"/>
  <cols>
    <col min="1" max="1" width="13.453125" style="71" customWidth="1"/>
    <col min="2" max="5" width="11.453125" style="68" customWidth="1"/>
    <col min="6" max="9" width="11.453125" style="90" customWidth="1"/>
    <col min="10" max="13" width="11.453125" style="68" customWidth="1"/>
    <col min="14" max="14" width="11.453125" style="73" customWidth="1"/>
    <col min="15" max="18" width="11.453125" style="68" customWidth="1"/>
    <col min="19" max="22" width="11.453125" style="90" customWidth="1"/>
    <col min="23" max="27" width="11.453125" style="68" customWidth="1"/>
    <col min="28" max="29" width="9.453125" style="68"/>
    <col min="30" max="41" width="11.81640625" style="68" customWidth="1"/>
    <col min="42" max="255" width="9.453125" style="68"/>
    <col min="256" max="256" width="13.453125" style="68" customWidth="1"/>
    <col min="257" max="282" width="11.453125" style="68" customWidth="1"/>
    <col min="283" max="511" width="9.453125" style="68"/>
    <col min="512" max="512" width="13.453125" style="68" customWidth="1"/>
    <col min="513" max="538" width="11.453125" style="68" customWidth="1"/>
    <col min="539" max="767" width="9.453125" style="68"/>
    <col min="768" max="768" width="13.453125" style="68" customWidth="1"/>
    <col min="769" max="794" width="11.453125" style="68" customWidth="1"/>
    <col min="795" max="1023" width="9.453125" style="68"/>
    <col min="1024" max="1024" width="13.453125" style="68" customWidth="1"/>
    <col min="1025" max="1050" width="11.453125" style="68" customWidth="1"/>
    <col min="1051" max="1279" width="9.453125" style="68"/>
    <col min="1280" max="1280" width="13.453125" style="68" customWidth="1"/>
    <col min="1281" max="1306" width="11.453125" style="68" customWidth="1"/>
    <col min="1307" max="1535" width="9.453125" style="68"/>
    <col min="1536" max="1536" width="13.453125" style="68" customWidth="1"/>
    <col min="1537" max="1562" width="11.453125" style="68" customWidth="1"/>
    <col min="1563" max="1791" width="9.453125" style="68"/>
    <col min="1792" max="1792" width="13.453125" style="68" customWidth="1"/>
    <col min="1793" max="1818" width="11.453125" style="68" customWidth="1"/>
    <col min="1819" max="2047" width="9.453125" style="68"/>
    <col min="2048" max="2048" width="13.453125" style="68" customWidth="1"/>
    <col min="2049" max="2074" width="11.453125" style="68" customWidth="1"/>
    <col min="2075" max="2303" width="9.453125" style="68"/>
    <col min="2304" max="2304" width="13.453125" style="68" customWidth="1"/>
    <col min="2305" max="2330" width="11.453125" style="68" customWidth="1"/>
    <col min="2331" max="2559" width="9.453125" style="68"/>
    <col min="2560" max="2560" width="13.453125" style="68" customWidth="1"/>
    <col min="2561" max="2586" width="11.453125" style="68" customWidth="1"/>
    <col min="2587" max="2815" width="9.453125" style="68"/>
    <col min="2816" max="2816" width="13.453125" style="68" customWidth="1"/>
    <col min="2817" max="2842" width="11.453125" style="68" customWidth="1"/>
    <col min="2843" max="3071" width="9.453125" style="68"/>
    <col min="3072" max="3072" width="13.453125" style="68" customWidth="1"/>
    <col min="3073" max="3098" width="11.453125" style="68" customWidth="1"/>
    <col min="3099" max="3327" width="9.453125" style="68"/>
    <col min="3328" max="3328" width="13.453125" style="68" customWidth="1"/>
    <col min="3329" max="3354" width="11.453125" style="68" customWidth="1"/>
    <col min="3355" max="3583" width="9.453125" style="68"/>
    <col min="3584" max="3584" width="13.453125" style="68" customWidth="1"/>
    <col min="3585" max="3610" width="11.453125" style="68" customWidth="1"/>
    <col min="3611" max="3839" width="9.453125" style="68"/>
    <col min="3840" max="3840" width="13.453125" style="68" customWidth="1"/>
    <col min="3841" max="3866" width="11.453125" style="68" customWidth="1"/>
    <col min="3867" max="4095" width="9.453125" style="68"/>
    <col min="4096" max="4096" width="13.453125" style="68" customWidth="1"/>
    <col min="4097" max="4122" width="11.453125" style="68" customWidth="1"/>
    <col min="4123" max="4351" width="9.453125" style="68"/>
    <col min="4352" max="4352" width="13.453125" style="68" customWidth="1"/>
    <col min="4353" max="4378" width="11.453125" style="68" customWidth="1"/>
    <col min="4379" max="4607" width="9.453125" style="68"/>
    <col min="4608" max="4608" width="13.453125" style="68" customWidth="1"/>
    <col min="4609" max="4634" width="11.453125" style="68" customWidth="1"/>
    <col min="4635" max="4863" width="9.453125" style="68"/>
    <col min="4864" max="4864" width="13.453125" style="68" customWidth="1"/>
    <col min="4865" max="4890" width="11.453125" style="68" customWidth="1"/>
    <col min="4891" max="5119" width="9.453125" style="68"/>
    <col min="5120" max="5120" width="13.453125" style="68" customWidth="1"/>
    <col min="5121" max="5146" width="11.453125" style="68" customWidth="1"/>
    <col min="5147" max="5375" width="9.453125" style="68"/>
    <col min="5376" max="5376" width="13.453125" style="68" customWidth="1"/>
    <col min="5377" max="5402" width="11.453125" style="68" customWidth="1"/>
    <col min="5403" max="5631" width="9.453125" style="68"/>
    <col min="5632" max="5632" width="13.453125" style="68" customWidth="1"/>
    <col min="5633" max="5658" width="11.453125" style="68" customWidth="1"/>
    <col min="5659" max="5887" width="9.453125" style="68"/>
    <col min="5888" max="5888" width="13.453125" style="68" customWidth="1"/>
    <col min="5889" max="5914" width="11.453125" style="68" customWidth="1"/>
    <col min="5915" max="6143" width="9.453125" style="68"/>
    <col min="6144" max="6144" width="13.453125" style="68" customWidth="1"/>
    <col min="6145" max="6170" width="11.453125" style="68" customWidth="1"/>
    <col min="6171" max="6399" width="9.453125" style="68"/>
    <col min="6400" max="6400" width="13.453125" style="68" customWidth="1"/>
    <col min="6401" max="6426" width="11.453125" style="68" customWidth="1"/>
    <col min="6427" max="6655" width="9.453125" style="68"/>
    <col min="6656" max="6656" width="13.453125" style="68" customWidth="1"/>
    <col min="6657" max="6682" width="11.453125" style="68" customWidth="1"/>
    <col min="6683" max="6911" width="9.453125" style="68"/>
    <col min="6912" max="6912" width="13.453125" style="68" customWidth="1"/>
    <col min="6913" max="6938" width="11.453125" style="68" customWidth="1"/>
    <col min="6939" max="7167" width="9.453125" style="68"/>
    <col min="7168" max="7168" width="13.453125" style="68" customWidth="1"/>
    <col min="7169" max="7194" width="11.453125" style="68" customWidth="1"/>
    <col min="7195" max="7423" width="9.453125" style="68"/>
    <col min="7424" max="7424" width="13.453125" style="68" customWidth="1"/>
    <col min="7425" max="7450" width="11.453125" style="68" customWidth="1"/>
    <col min="7451" max="7679" width="9.453125" style="68"/>
    <col min="7680" max="7680" width="13.453125" style="68" customWidth="1"/>
    <col min="7681" max="7706" width="11.453125" style="68" customWidth="1"/>
    <col min="7707" max="7935" width="9.453125" style="68"/>
    <col min="7936" max="7936" width="13.453125" style="68" customWidth="1"/>
    <col min="7937" max="7962" width="11.453125" style="68" customWidth="1"/>
    <col min="7963" max="8191" width="9.453125" style="68"/>
    <col min="8192" max="8192" width="13.453125" style="68" customWidth="1"/>
    <col min="8193" max="8218" width="11.453125" style="68" customWidth="1"/>
    <col min="8219" max="8447" width="9.453125" style="68"/>
    <col min="8448" max="8448" width="13.453125" style="68" customWidth="1"/>
    <col min="8449" max="8474" width="11.453125" style="68" customWidth="1"/>
    <col min="8475" max="8703" width="9.453125" style="68"/>
    <col min="8704" max="8704" width="13.453125" style="68" customWidth="1"/>
    <col min="8705" max="8730" width="11.453125" style="68" customWidth="1"/>
    <col min="8731" max="8959" width="9.453125" style="68"/>
    <col min="8960" max="8960" width="13.453125" style="68" customWidth="1"/>
    <col min="8961" max="8986" width="11.453125" style="68" customWidth="1"/>
    <col min="8987" max="9215" width="9.453125" style="68"/>
    <col min="9216" max="9216" width="13.453125" style="68" customWidth="1"/>
    <col min="9217" max="9242" width="11.453125" style="68" customWidth="1"/>
    <col min="9243" max="9471" width="9.453125" style="68"/>
    <col min="9472" max="9472" width="13.453125" style="68" customWidth="1"/>
    <col min="9473" max="9498" width="11.453125" style="68" customWidth="1"/>
    <col min="9499" max="9727" width="9.453125" style="68"/>
    <col min="9728" max="9728" width="13.453125" style="68" customWidth="1"/>
    <col min="9729" max="9754" width="11.453125" style="68" customWidth="1"/>
    <col min="9755" max="9983" width="9.453125" style="68"/>
    <col min="9984" max="9984" width="13.453125" style="68" customWidth="1"/>
    <col min="9985" max="10010" width="11.453125" style="68" customWidth="1"/>
    <col min="10011" max="10239" width="9.453125" style="68"/>
    <col min="10240" max="10240" width="13.453125" style="68" customWidth="1"/>
    <col min="10241" max="10266" width="11.453125" style="68" customWidth="1"/>
    <col min="10267" max="10495" width="9.453125" style="68"/>
    <col min="10496" max="10496" width="13.453125" style="68" customWidth="1"/>
    <col min="10497" max="10522" width="11.453125" style="68" customWidth="1"/>
    <col min="10523" max="10751" width="9.453125" style="68"/>
    <col min="10752" max="10752" width="13.453125" style="68" customWidth="1"/>
    <col min="10753" max="10778" width="11.453125" style="68" customWidth="1"/>
    <col min="10779" max="11007" width="9.453125" style="68"/>
    <col min="11008" max="11008" width="13.453125" style="68" customWidth="1"/>
    <col min="11009" max="11034" width="11.453125" style="68" customWidth="1"/>
    <col min="11035" max="11263" width="9.453125" style="68"/>
    <col min="11264" max="11264" width="13.453125" style="68" customWidth="1"/>
    <col min="11265" max="11290" width="11.453125" style="68" customWidth="1"/>
    <col min="11291" max="11519" width="9.453125" style="68"/>
    <col min="11520" max="11520" width="13.453125" style="68" customWidth="1"/>
    <col min="11521" max="11546" width="11.453125" style="68" customWidth="1"/>
    <col min="11547" max="11775" width="9.453125" style="68"/>
    <col min="11776" max="11776" width="13.453125" style="68" customWidth="1"/>
    <col min="11777" max="11802" width="11.453125" style="68" customWidth="1"/>
    <col min="11803" max="12031" width="9.453125" style="68"/>
    <col min="12032" max="12032" width="13.453125" style="68" customWidth="1"/>
    <col min="12033" max="12058" width="11.453125" style="68" customWidth="1"/>
    <col min="12059" max="12287" width="9.453125" style="68"/>
    <col min="12288" max="12288" width="13.453125" style="68" customWidth="1"/>
    <col min="12289" max="12314" width="11.453125" style="68" customWidth="1"/>
    <col min="12315" max="12543" width="9.453125" style="68"/>
    <col min="12544" max="12544" width="13.453125" style="68" customWidth="1"/>
    <col min="12545" max="12570" width="11.453125" style="68" customWidth="1"/>
    <col min="12571" max="12799" width="9.453125" style="68"/>
    <col min="12800" max="12800" width="13.453125" style="68" customWidth="1"/>
    <col min="12801" max="12826" width="11.453125" style="68" customWidth="1"/>
    <col min="12827" max="13055" width="9.453125" style="68"/>
    <col min="13056" max="13056" width="13.453125" style="68" customWidth="1"/>
    <col min="13057" max="13082" width="11.453125" style="68" customWidth="1"/>
    <col min="13083" max="13311" width="9.453125" style="68"/>
    <col min="13312" max="13312" width="13.453125" style="68" customWidth="1"/>
    <col min="13313" max="13338" width="11.453125" style="68" customWidth="1"/>
    <col min="13339" max="13567" width="9.453125" style="68"/>
    <col min="13568" max="13568" width="13.453125" style="68" customWidth="1"/>
    <col min="13569" max="13594" width="11.453125" style="68" customWidth="1"/>
    <col min="13595" max="13823" width="9.453125" style="68"/>
    <col min="13824" max="13824" width="13.453125" style="68" customWidth="1"/>
    <col min="13825" max="13850" width="11.453125" style="68" customWidth="1"/>
    <col min="13851" max="14079" width="9.453125" style="68"/>
    <col min="14080" max="14080" width="13.453125" style="68" customWidth="1"/>
    <col min="14081" max="14106" width="11.453125" style="68" customWidth="1"/>
    <col min="14107" max="14335" width="9.453125" style="68"/>
    <col min="14336" max="14336" width="13.453125" style="68" customWidth="1"/>
    <col min="14337" max="14362" width="11.453125" style="68" customWidth="1"/>
    <col min="14363" max="14591" width="9.453125" style="68"/>
    <col min="14592" max="14592" width="13.453125" style="68" customWidth="1"/>
    <col min="14593" max="14618" width="11.453125" style="68" customWidth="1"/>
    <col min="14619" max="14847" width="9.453125" style="68"/>
    <col min="14848" max="14848" width="13.453125" style="68" customWidth="1"/>
    <col min="14849" max="14874" width="11.453125" style="68" customWidth="1"/>
    <col min="14875" max="15103" width="9.453125" style="68"/>
    <col min="15104" max="15104" width="13.453125" style="68" customWidth="1"/>
    <col min="15105" max="15130" width="11.453125" style="68" customWidth="1"/>
    <col min="15131" max="15359" width="9.453125" style="68"/>
    <col min="15360" max="15360" width="13.453125" style="68" customWidth="1"/>
    <col min="15361" max="15386" width="11.453125" style="68" customWidth="1"/>
    <col min="15387" max="15615" width="9.453125" style="68"/>
    <col min="15616" max="15616" width="13.453125" style="68" customWidth="1"/>
    <col min="15617" max="15642" width="11.453125" style="68" customWidth="1"/>
    <col min="15643" max="15871" width="9.453125" style="68"/>
    <col min="15872" max="15872" width="13.453125" style="68" customWidth="1"/>
    <col min="15873" max="15898" width="11.453125" style="68" customWidth="1"/>
    <col min="15899" max="16127" width="9.453125" style="68"/>
    <col min="16128" max="16128" width="13.453125" style="68" customWidth="1"/>
    <col min="16129" max="16154" width="11.453125" style="68" customWidth="1"/>
    <col min="16155" max="16384" width="9.453125" style="68"/>
  </cols>
  <sheetData>
    <row r="1" spans="1:44" s="56" customFormat="1">
      <c r="A1" s="55" t="s">
        <v>24</v>
      </c>
      <c r="F1" s="82"/>
      <c r="G1" s="82"/>
      <c r="H1" s="82"/>
      <c r="I1" s="82"/>
      <c r="S1" s="82"/>
      <c r="T1" s="82"/>
      <c r="U1" s="82"/>
      <c r="V1" s="82"/>
    </row>
    <row r="2" spans="1:44" s="56" customFormat="1" ht="92">
      <c r="A2" s="57" t="s">
        <v>25</v>
      </c>
      <c r="B2" s="58" t="s">
        <v>26</v>
      </c>
      <c r="C2" s="74" t="s">
        <v>27</v>
      </c>
      <c r="D2" s="58" t="s">
        <v>28</v>
      </c>
      <c r="E2" s="74" t="s">
        <v>29</v>
      </c>
      <c r="F2" s="83" t="s">
        <v>30</v>
      </c>
      <c r="G2" s="83" t="s">
        <v>31</v>
      </c>
      <c r="H2" s="83" t="s">
        <v>32</v>
      </c>
      <c r="I2" s="83" t="s">
        <v>33</v>
      </c>
      <c r="J2" s="58" t="s">
        <v>34</v>
      </c>
      <c r="K2" s="58" t="s">
        <v>35</v>
      </c>
      <c r="L2" s="58" t="s">
        <v>36</v>
      </c>
      <c r="M2" s="58" t="s">
        <v>37</v>
      </c>
      <c r="N2" s="58" t="s">
        <v>38</v>
      </c>
      <c r="O2" s="58" t="s">
        <v>39</v>
      </c>
      <c r="P2" s="74" t="s">
        <v>40</v>
      </c>
      <c r="Q2" s="58" t="s">
        <v>41</v>
      </c>
      <c r="R2" s="74" t="s">
        <v>42</v>
      </c>
      <c r="S2" s="83" t="s">
        <v>43</v>
      </c>
      <c r="T2" s="83" t="s">
        <v>44</v>
      </c>
      <c r="U2" s="83" t="s">
        <v>45</v>
      </c>
      <c r="V2" s="83" t="s">
        <v>46</v>
      </c>
      <c r="W2" s="58" t="s">
        <v>47</v>
      </c>
      <c r="X2" s="58" t="s">
        <v>48</v>
      </c>
      <c r="Y2" s="58" t="s">
        <v>49</v>
      </c>
      <c r="Z2" s="58" t="s">
        <v>50</v>
      </c>
      <c r="AA2" s="58" t="s">
        <v>51</v>
      </c>
    </row>
    <row r="3" spans="1:44" s="56" customFormat="1">
      <c r="A3" s="59" t="s">
        <v>52</v>
      </c>
      <c r="B3" s="60" t="s">
        <v>53</v>
      </c>
      <c r="C3" s="75" t="s">
        <v>54</v>
      </c>
      <c r="D3" s="60" t="s">
        <v>55</v>
      </c>
      <c r="E3" s="75" t="s">
        <v>56</v>
      </c>
      <c r="F3" s="84" t="s">
        <v>57</v>
      </c>
      <c r="G3" s="84" t="s">
        <v>58</v>
      </c>
      <c r="H3" s="84" t="s">
        <v>59</v>
      </c>
      <c r="I3" s="84" t="s">
        <v>60</v>
      </c>
      <c r="J3" s="60" t="s">
        <v>61</v>
      </c>
      <c r="K3" s="60" t="s">
        <v>62</v>
      </c>
      <c r="L3" s="60" t="s">
        <v>63</v>
      </c>
      <c r="M3" s="60" t="s">
        <v>64</v>
      </c>
      <c r="N3" s="60" t="s">
        <v>65</v>
      </c>
      <c r="O3" s="60" t="s">
        <v>66</v>
      </c>
      <c r="P3" s="75" t="s">
        <v>67</v>
      </c>
      <c r="Q3" s="60" t="s">
        <v>68</v>
      </c>
      <c r="R3" s="75" t="s">
        <v>69</v>
      </c>
      <c r="S3" s="84" t="s">
        <v>70</v>
      </c>
      <c r="T3" s="84" t="s">
        <v>71</v>
      </c>
      <c r="U3" s="84" t="s">
        <v>72</v>
      </c>
      <c r="V3" s="84" t="s">
        <v>73</v>
      </c>
      <c r="W3" s="60" t="s">
        <v>74</v>
      </c>
      <c r="X3" s="60" t="s">
        <v>75</v>
      </c>
      <c r="Y3" s="60" t="s">
        <v>76</v>
      </c>
      <c r="Z3" s="60" t="s">
        <v>77</v>
      </c>
      <c r="AA3" s="60" t="s">
        <v>78</v>
      </c>
    </row>
    <row r="4" spans="1:44" s="56" customFormat="1">
      <c r="A4" s="59" t="s">
        <v>79</v>
      </c>
      <c r="B4" s="61" t="s">
        <v>80</v>
      </c>
      <c r="C4" s="61" t="s">
        <v>80</v>
      </c>
      <c r="D4" s="61" t="s">
        <v>80</v>
      </c>
      <c r="E4" s="61" t="s">
        <v>80</v>
      </c>
      <c r="F4" s="85" t="s">
        <v>80</v>
      </c>
      <c r="G4" s="85" t="s">
        <v>80</v>
      </c>
      <c r="H4" s="85" t="s">
        <v>80</v>
      </c>
      <c r="I4" s="85" t="s">
        <v>80</v>
      </c>
      <c r="J4" s="61" t="s">
        <v>80</v>
      </c>
      <c r="K4" s="61" t="s">
        <v>80</v>
      </c>
      <c r="L4" s="61" t="s">
        <v>80</v>
      </c>
      <c r="M4" s="61" t="s">
        <v>80</v>
      </c>
      <c r="N4" s="61" t="s">
        <v>80</v>
      </c>
      <c r="O4" s="61" t="s">
        <v>80</v>
      </c>
      <c r="P4" s="61" t="s">
        <v>80</v>
      </c>
      <c r="Q4" s="61" t="s">
        <v>80</v>
      </c>
      <c r="R4" s="61" t="s">
        <v>80</v>
      </c>
      <c r="S4" s="85" t="s">
        <v>80</v>
      </c>
      <c r="T4" s="85" t="s">
        <v>80</v>
      </c>
      <c r="U4" s="85" t="s">
        <v>80</v>
      </c>
      <c r="V4" s="85" t="s">
        <v>80</v>
      </c>
      <c r="W4" s="61" t="s">
        <v>80</v>
      </c>
      <c r="X4" s="61" t="s">
        <v>80</v>
      </c>
      <c r="Y4" s="61" t="s">
        <v>80</v>
      </c>
      <c r="Z4" s="61" t="s">
        <v>80</v>
      </c>
      <c r="AA4" s="61" t="s">
        <v>80</v>
      </c>
    </row>
    <row r="5" spans="1:44" s="56" customFormat="1">
      <c r="A5" s="59" t="s">
        <v>81</v>
      </c>
      <c r="B5" s="61" t="s">
        <v>82</v>
      </c>
      <c r="C5" s="61" t="s">
        <v>82</v>
      </c>
      <c r="D5" s="61" t="s">
        <v>82</v>
      </c>
      <c r="E5" s="61" t="s">
        <v>82</v>
      </c>
      <c r="F5" s="85" t="s">
        <v>82</v>
      </c>
      <c r="G5" s="85" t="s">
        <v>82</v>
      </c>
      <c r="H5" s="85" t="s">
        <v>82</v>
      </c>
      <c r="I5" s="85" t="s">
        <v>82</v>
      </c>
      <c r="J5" s="61" t="s">
        <v>82</v>
      </c>
      <c r="K5" s="61" t="s">
        <v>82</v>
      </c>
      <c r="L5" s="61" t="s">
        <v>82</v>
      </c>
      <c r="M5" s="61" t="s">
        <v>82</v>
      </c>
      <c r="N5" s="61" t="s">
        <v>82</v>
      </c>
      <c r="O5" s="61" t="s">
        <v>82</v>
      </c>
      <c r="P5" s="61" t="s">
        <v>82</v>
      </c>
      <c r="Q5" s="61" t="s">
        <v>82</v>
      </c>
      <c r="R5" s="61" t="s">
        <v>82</v>
      </c>
      <c r="S5" s="85" t="s">
        <v>82</v>
      </c>
      <c r="T5" s="85" t="s">
        <v>82</v>
      </c>
      <c r="U5" s="85" t="s">
        <v>82</v>
      </c>
      <c r="V5" s="85" t="s">
        <v>82</v>
      </c>
      <c r="W5" s="61" t="s">
        <v>82</v>
      </c>
      <c r="X5" s="61" t="s">
        <v>82</v>
      </c>
      <c r="Y5" s="61" t="s">
        <v>82</v>
      </c>
      <c r="Z5" s="61" t="s">
        <v>82</v>
      </c>
      <c r="AA5" s="61" t="s">
        <v>82</v>
      </c>
    </row>
    <row r="6" spans="1:44" s="56" customFormat="1">
      <c r="A6" s="59" t="s">
        <v>83</v>
      </c>
      <c r="B6" s="61" t="s">
        <v>84</v>
      </c>
      <c r="C6" s="61" t="s">
        <v>85</v>
      </c>
      <c r="D6" s="61" t="s">
        <v>84</v>
      </c>
      <c r="E6" s="61" t="s">
        <v>85</v>
      </c>
      <c r="F6" s="85" t="s">
        <v>84</v>
      </c>
      <c r="G6" s="85" t="s">
        <v>85</v>
      </c>
      <c r="H6" s="85" t="s">
        <v>84</v>
      </c>
      <c r="I6" s="85" t="s">
        <v>85</v>
      </c>
      <c r="J6" s="61" t="s">
        <v>86</v>
      </c>
      <c r="K6" s="61" t="s">
        <v>86</v>
      </c>
      <c r="L6" s="61" t="s">
        <v>86</v>
      </c>
      <c r="M6" s="61" t="s">
        <v>86</v>
      </c>
      <c r="N6" s="61" t="s">
        <v>86</v>
      </c>
      <c r="O6" s="61" t="s">
        <v>84</v>
      </c>
      <c r="P6" s="61" t="s">
        <v>85</v>
      </c>
      <c r="Q6" s="61" t="s">
        <v>84</v>
      </c>
      <c r="R6" s="61" t="s">
        <v>85</v>
      </c>
      <c r="S6" s="85" t="s">
        <v>84</v>
      </c>
      <c r="T6" s="85" t="s">
        <v>85</v>
      </c>
      <c r="U6" s="85" t="s">
        <v>84</v>
      </c>
      <c r="V6" s="85" t="s">
        <v>85</v>
      </c>
      <c r="W6" s="61" t="s">
        <v>86</v>
      </c>
      <c r="X6" s="61" t="s">
        <v>86</v>
      </c>
      <c r="Y6" s="61" t="s">
        <v>86</v>
      </c>
      <c r="Z6" s="61" t="s">
        <v>86</v>
      </c>
      <c r="AA6" s="61" t="s">
        <v>86</v>
      </c>
    </row>
    <row r="7" spans="1:44" s="56" customFormat="1">
      <c r="A7" s="59"/>
      <c r="B7" s="61"/>
      <c r="C7" s="61"/>
      <c r="D7" s="61"/>
      <c r="E7" s="61"/>
      <c r="F7" s="85"/>
      <c r="G7" s="85"/>
      <c r="H7" s="85"/>
      <c r="I7" s="85"/>
      <c r="J7" s="61"/>
      <c r="K7" s="61"/>
      <c r="L7" s="61"/>
      <c r="N7" s="61"/>
      <c r="O7" s="61"/>
      <c r="P7" s="61"/>
      <c r="Q7" s="61"/>
      <c r="R7" s="61"/>
      <c r="S7" s="85"/>
      <c r="T7" s="85"/>
      <c r="U7" s="85"/>
      <c r="V7" s="85"/>
      <c r="W7" s="61"/>
      <c r="X7" s="61"/>
      <c r="Y7" s="61"/>
      <c r="Z7" s="61"/>
      <c r="AA7" s="61"/>
    </row>
    <row r="8" spans="1:44" s="56" customFormat="1">
      <c r="A8" s="59"/>
      <c r="B8" s="61"/>
      <c r="C8" s="61"/>
      <c r="D8" s="61"/>
      <c r="E8" s="61"/>
      <c r="F8" s="85"/>
      <c r="G8" s="85"/>
      <c r="H8" s="85"/>
      <c r="I8" s="85"/>
      <c r="J8" s="61"/>
      <c r="K8" s="61"/>
      <c r="L8" s="61"/>
      <c r="M8" s="61"/>
      <c r="N8" s="61"/>
      <c r="O8" s="61"/>
      <c r="P8" s="61"/>
      <c r="Q8" s="61"/>
      <c r="R8" s="61"/>
      <c r="S8" s="85"/>
      <c r="T8" s="85"/>
      <c r="U8" s="85"/>
      <c r="V8" s="85"/>
      <c r="W8" s="61"/>
      <c r="X8" s="61"/>
      <c r="Y8" s="61"/>
      <c r="Z8" s="61"/>
      <c r="AA8" s="61"/>
    </row>
    <row r="9" spans="1:44" s="61" customFormat="1" ht="23">
      <c r="A9" s="57" t="s">
        <v>87</v>
      </c>
      <c r="B9" s="62" t="s">
        <v>88</v>
      </c>
      <c r="C9" s="62" t="s">
        <v>88</v>
      </c>
      <c r="D9" s="62" t="s">
        <v>88</v>
      </c>
      <c r="E9" s="62" t="s">
        <v>88</v>
      </c>
      <c r="F9" s="86" t="s">
        <v>88</v>
      </c>
      <c r="G9" s="86" t="s">
        <v>88</v>
      </c>
      <c r="H9" s="86" t="s">
        <v>88</v>
      </c>
      <c r="I9" s="86" t="s">
        <v>88</v>
      </c>
      <c r="J9" s="62" t="s">
        <v>88</v>
      </c>
      <c r="K9" s="62" t="s">
        <v>88</v>
      </c>
      <c r="L9" s="62" t="s">
        <v>88</v>
      </c>
      <c r="M9" s="62" t="s">
        <v>88</v>
      </c>
      <c r="N9" s="62" t="s">
        <v>88</v>
      </c>
      <c r="O9" s="62" t="s">
        <v>88</v>
      </c>
      <c r="P9" s="62" t="s">
        <v>88</v>
      </c>
      <c r="Q9" s="62" t="s">
        <v>88</v>
      </c>
      <c r="R9" s="62" t="s">
        <v>88</v>
      </c>
      <c r="S9" s="86" t="s">
        <v>88</v>
      </c>
      <c r="T9" s="86" t="s">
        <v>88</v>
      </c>
      <c r="U9" s="86" t="s">
        <v>88</v>
      </c>
      <c r="V9" s="86" t="s">
        <v>88</v>
      </c>
      <c r="W9" s="62" t="s">
        <v>88</v>
      </c>
      <c r="X9" s="62" t="s">
        <v>88</v>
      </c>
      <c r="Y9" s="62" t="s">
        <v>88</v>
      </c>
      <c r="Z9" s="62" t="s">
        <v>88</v>
      </c>
      <c r="AA9" s="62" t="s">
        <v>88</v>
      </c>
      <c r="AD9" s="101" t="s">
        <v>124</v>
      </c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3"/>
    </row>
    <row r="10" spans="1:44" s="56" customFormat="1" ht="15" customHeight="1">
      <c r="A10" s="59" t="s">
        <v>89</v>
      </c>
      <c r="B10" s="63">
        <v>45244</v>
      </c>
      <c r="C10" s="63">
        <v>45244</v>
      </c>
      <c r="D10" s="63">
        <v>45244</v>
      </c>
      <c r="E10" s="63">
        <v>45244</v>
      </c>
      <c r="F10" s="87">
        <v>45244</v>
      </c>
      <c r="G10" s="87">
        <v>45244</v>
      </c>
      <c r="H10" s="87">
        <v>45244</v>
      </c>
      <c r="I10" s="87">
        <v>45244</v>
      </c>
      <c r="J10" s="63">
        <v>45244</v>
      </c>
      <c r="K10" s="63">
        <v>45244</v>
      </c>
      <c r="L10" s="63">
        <v>45244</v>
      </c>
      <c r="M10" s="63">
        <v>45244</v>
      </c>
      <c r="N10" s="63">
        <v>45244</v>
      </c>
      <c r="O10" s="63">
        <v>45244</v>
      </c>
      <c r="P10" s="63">
        <v>45244</v>
      </c>
      <c r="Q10" s="63">
        <v>45244</v>
      </c>
      <c r="R10" s="63">
        <v>45244</v>
      </c>
      <c r="S10" s="87">
        <v>45244</v>
      </c>
      <c r="T10" s="87">
        <v>45244</v>
      </c>
      <c r="U10" s="87">
        <v>45244</v>
      </c>
      <c r="V10" s="87">
        <v>45244</v>
      </c>
      <c r="W10" s="63">
        <v>45244</v>
      </c>
      <c r="X10" s="63">
        <v>45244</v>
      </c>
      <c r="Y10" s="63">
        <v>45244</v>
      </c>
      <c r="Z10" s="63">
        <v>45244</v>
      </c>
      <c r="AA10" s="63">
        <v>45244</v>
      </c>
      <c r="AD10" s="98" t="s">
        <v>122</v>
      </c>
      <c r="AE10" s="98"/>
      <c r="AF10" s="98"/>
      <c r="AG10" s="98"/>
      <c r="AH10" s="98"/>
      <c r="AI10" s="99" t="s">
        <v>123</v>
      </c>
      <c r="AJ10" s="99"/>
      <c r="AK10" s="99"/>
      <c r="AL10" s="99"/>
      <c r="AM10" s="99"/>
      <c r="AN10" s="100" t="s">
        <v>128</v>
      </c>
      <c r="AO10" s="100"/>
      <c r="AP10" s="76"/>
      <c r="AQ10" s="76"/>
      <c r="AR10" s="76"/>
    </row>
    <row r="11" spans="1:44" s="56" customFormat="1" ht="15" customHeight="1">
      <c r="A11" s="59" t="s">
        <v>90</v>
      </c>
      <c r="B11" s="64" t="s">
        <v>91</v>
      </c>
      <c r="C11" s="64" t="s">
        <v>92</v>
      </c>
      <c r="D11" s="64" t="s">
        <v>93</v>
      </c>
      <c r="E11" s="64" t="s">
        <v>94</v>
      </c>
      <c r="F11" s="88" t="s">
        <v>95</v>
      </c>
      <c r="G11" s="88" t="s">
        <v>96</v>
      </c>
      <c r="H11" s="88" t="s">
        <v>97</v>
      </c>
      <c r="I11" s="88" t="s">
        <v>98</v>
      </c>
      <c r="J11" s="64" t="s">
        <v>99</v>
      </c>
      <c r="K11" s="64" t="s">
        <v>100</v>
      </c>
      <c r="L11" s="64" t="s">
        <v>101</v>
      </c>
      <c r="M11" s="64" t="s">
        <v>102</v>
      </c>
      <c r="N11" s="64" t="s">
        <v>103</v>
      </c>
      <c r="O11" s="64" t="s">
        <v>104</v>
      </c>
      <c r="P11" s="64" t="s">
        <v>105</v>
      </c>
      <c r="Q11" s="64" t="s">
        <v>106</v>
      </c>
      <c r="R11" s="64" t="s">
        <v>107</v>
      </c>
      <c r="S11" s="88" t="s">
        <v>108</v>
      </c>
      <c r="T11" s="88" t="s">
        <v>109</v>
      </c>
      <c r="U11" s="88" t="s">
        <v>110</v>
      </c>
      <c r="V11" s="88" t="s">
        <v>111</v>
      </c>
      <c r="W11" s="64" t="s">
        <v>112</v>
      </c>
      <c r="X11" s="64" t="s">
        <v>113</v>
      </c>
      <c r="Y11" s="64" t="s">
        <v>114</v>
      </c>
      <c r="Z11" s="64" t="s">
        <v>115</v>
      </c>
      <c r="AA11" s="64" t="s">
        <v>116</v>
      </c>
      <c r="AD11" s="80" t="s">
        <v>117</v>
      </c>
      <c r="AE11" s="80" t="s">
        <v>118</v>
      </c>
      <c r="AF11" s="80" t="s">
        <v>119</v>
      </c>
      <c r="AG11" s="80" t="s">
        <v>120</v>
      </c>
      <c r="AH11" s="80" t="s">
        <v>121</v>
      </c>
      <c r="AI11" s="92" t="s">
        <v>117</v>
      </c>
      <c r="AJ11" s="92" t="s">
        <v>118</v>
      </c>
      <c r="AK11" s="92" t="s">
        <v>119</v>
      </c>
      <c r="AL11" s="92" t="s">
        <v>120</v>
      </c>
      <c r="AM11" s="92" t="s">
        <v>121</v>
      </c>
      <c r="AN11" s="81" t="s">
        <v>127</v>
      </c>
      <c r="AO11" s="81" t="s">
        <v>121</v>
      </c>
      <c r="AP11" s="76"/>
      <c r="AQ11" s="76"/>
      <c r="AR11" s="76"/>
    </row>
    <row r="12" spans="1:44" ht="24.75" customHeight="1">
      <c r="A12" s="65">
        <v>38383</v>
      </c>
      <c r="B12" s="66">
        <v>2.68</v>
      </c>
      <c r="C12" s="66">
        <v>5.95</v>
      </c>
      <c r="D12" s="66">
        <v>4.0199999999999996</v>
      </c>
      <c r="E12" s="66">
        <v>6</v>
      </c>
      <c r="F12" s="89">
        <v>7.58</v>
      </c>
      <c r="G12" s="89">
        <v>6.18</v>
      </c>
      <c r="H12" s="89">
        <v>8.93</v>
      </c>
      <c r="I12" s="89">
        <v>6.24</v>
      </c>
      <c r="J12" s="67">
        <v>20</v>
      </c>
      <c r="K12" s="67">
        <v>3</v>
      </c>
      <c r="L12" s="67">
        <v>3</v>
      </c>
      <c r="M12" s="67">
        <v>4</v>
      </c>
      <c r="N12" s="67">
        <v>0</v>
      </c>
      <c r="O12" s="66">
        <v>3.29</v>
      </c>
      <c r="P12" s="66">
        <v>6.1</v>
      </c>
      <c r="Q12" s="66">
        <v>5.62</v>
      </c>
      <c r="R12" s="66">
        <v>6.35</v>
      </c>
      <c r="S12" s="89">
        <v>7.15</v>
      </c>
      <c r="T12" s="89">
        <v>6.5</v>
      </c>
      <c r="U12" s="89">
        <v>7.95</v>
      </c>
      <c r="V12" s="89">
        <v>6.58</v>
      </c>
      <c r="W12" s="67">
        <v>4</v>
      </c>
      <c r="X12" s="67">
        <v>1</v>
      </c>
      <c r="Y12" s="67">
        <v>2</v>
      </c>
      <c r="Z12" s="67">
        <v>2</v>
      </c>
      <c r="AA12" s="67">
        <v>0</v>
      </c>
      <c r="AD12" s="77">
        <f>F12</f>
        <v>7.58</v>
      </c>
      <c r="AE12" s="69">
        <f>EFFECT(G12/100,2)</f>
        <v>6.2754809999999939E-2</v>
      </c>
      <c r="AF12" s="77">
        <f>H12</f>
        <v>8.93</v>
      </c>
      <c r="AG12" s="69">
        <f>EFFECT(I12/100,2)</f>
        <v>6.3373439999999892E-2</v>
      </c>
      <c r="AH12" s="69">
        <f>AG12+(AG12-AE12)*(10-AF12)/(AF12-AD12)</f>
        <v>6.3863761555555412E-2</v>
      </c>
      <c r="AI12" s="79">
        <f>S12</f>
        <v>7.15</v>
      </c>
      <c r="AJ12" s="69">
        <f>EFFECT(T12/100,2)</f>
        <v>6.6056249999999928E-2</v>
      </c>
      <c r="AK12" s="79">
        <f>U12</f>
        <v>7.95</v>
      </c>
      <c r="AL12" s="69">
        <f>EFFECT(V12/100,2)</f>
        <v>6.6882409999999837E-2</v>
      </c>
      <c r="AM12" s="69">
        <f>AL12+(AL12-AJ12)*(10-AK12)/(AK12-AI12)</f>
        <v>6.8999444999999604E-2</v>
      </c>
      <c r="AN12" s="69">
        <f>(1/3)*AG12+(2/3)*AL12</f>
        <v>6.5712753333333179E-2</v>
      </c>
      <c r="AO12" s="91">
        <f>(1/3)*AH12+(2/3)*AM12</f>
        <v>6.7287550518518202E-2</v>
      </c>
      <c r="AP12" s="78"/>
      <c r="AQ12" s="78"/>
    </row>
    <row r="13" spans="1:44" ht="15" customHeight="1">
      <c r="A13" s="65">
        <v>38411</v>
      </c>
      <c r="B13" s="66">
        <v>2.42</v>
      </c>
      <c r="C13" s="66">
        <v>6.18</v>
      </c>
      <c r="D13" s="66">
        <v>4.13</v>
      </c>
      <c r="E13" s="66">
        <v>6.25</v>
      </c>
      <c r="F13" s="89">
        <v>7.72</v>
      </c>
      <c r="G13" s="89">
        <v>6.38</v>
      </c>
      <c r="H13" s="89">
        <v>8.93</v>
      </c>
      <c r="I13" s="89">
        <v>6.43</v>
      </c>
      <c r="J13" s="67">
        <v>18</v>
      </c>
      <c r="K13" s="67">
        <v>3</v>
      </c>
      <c r="L13" s="67">
        <v>2</v>
      </c>
      <c r="M13" s="67">
        <v>4</v>
      </c>
      <c r="N13" s="67">
        <v>0</v>
      </c>
      <c r="O13" s="66">
        <v>3.26</v>
      </c>
      <c r="P13" s="66">
        <v>6.32</v>
      </c>
      <c r="Q13" s="66">
        <v>5.49</v>
      </c>
      <c r="R13" s="66">
        <v>6.52</v>
      </c>
      <c r="S13" s="89">
        <v>6.98</v>
      </c>
      <c r="T13" s="89">
        <v>6.55</v>
      </c>
      <c r="U13" s="89">
        <v>8.07</v>
      </c>
      <c r="V13" s="89">
        <v>6.48</v>
      </c>
      <c r="W13" s="67">
        <v>4</v>
      </c>
      <c r="X13" s="67">
        <v>1</v>
      </c>
      <c r="Y13" s="67">
        <v>3</v>
      </c>
      <c r="Z13" s="67">
        <v>1</v>
      </c>
      <c r="AA13" s="67">
        <v>0</v>
      </c>
      <c r="AD13" s="77">
        <f t="shared" ref="AD13:AD76" si="0">F13</f>
        <v>7.72</v>
      </c>
      <c r="AE13" s="69">
        <f t="shared" ref="AE13:AE76" si="1">EFFECT(G13/100,2)</f>
        <v>6.4817610000000192E-2</v>
      </c>
      <c r="AF13" s="77">
        <f t="shared" ref="AF13:AF76" si="2">H13</f>
        <v>8.93</v>
      </c>
      <c r="AG13" s="69">
        <f t="shared" ref="AG13:AG76" si="3">EFFECT(I13/100,2)</f>
        <v>6.5333622499999855E-2</v>
      </c>
      <c r="AH13" s="69">
        <f t="shared" ref="AH13:AH76" si="4">AG13+(AG13-AE13)*(10-AF13)/(AF13-AD13)</f>
        <v>6.5789931074379721E-2</v>
      </c>
      <c r="AI13" s="79">
        <f t="shared" ref="AI13:AI76" si="5">S13</f>
        <v>6.98</v>
      </c>
      <c r="AJ13" s="69">
        <f t="shared" ref="AJ13:AJ76" si="6">EFFECT(T13/100,2)</f>
        <v>6.657256250000021E-2</v>
      </c>
      <c r="AK13" s="79">
        <f t="shared" ref="AK13:AK76" si="7">U13</f>
        <v>8.07</v>
      </c>
      <c r="AL13" s="69">
        <f t="shared" ref="AL13:AL76" si="8">EFFECT(V13/100,2)</f>
        <v>6.5849759999999868E-2</v>
      </c>
      <c r="AM13" s="69">
        <f t="shared" ref="AM13:AM76" si="9">AL13+(AL13-AJ13)*(10-AK13)/(AK13-AI13)</f>
        <v>6.4569935389907518E-2</v>
      </c>
      <c r="AN13" s="69">
        <f t="shared" ref="AN13:AN76" si="10">(1/3)*AG13+(2/3)*AL13</f>
        <v>6.5677714166666526E-2</v>
      </c>
      <c r="AO13" s="91">
        <f t="shared" ref="AO13:AO76" si="11">(1/3)*AH13+(2/3)*AM13</f>
        <v>6.4976600618064914E-2</v>
      </c>
      <c r="AP13" s="78"/>
      <c r="AQ13" s="78"/>
    </row>
    <row r="14" spans="1:44" ht="15" customHeight="1">
      <c r="A14" s="65">
        <v>38442</v>
      </c>
      <c r="B14" s="66">
        <v>2.4300000000000002</v>
      </c>
      <c r="C14" s="66">
        <v>6.27</v>
      </c>
      <c r="D14" s="66">
        <v>4.21</v>
      </c>
      <c r="E14" s="66">
        <v>6.35</v>
      </c>
      <c r="F14" s="89">
        <v>7.74</v>
      </c>
      <c r="G14" s="89">
        <v>6.46</v>
      </c>
      <c r="H14" s="89">
        <v>8.85</v>
      </c>
      <c r="I14" s="89">
        <v>6.51</v>
      </c>
      <c r="J14" s="67">
        <v>18</v>
      </c>
      <c r="K14" s="67">
        <v>2</v>
      </c>
      <c r="L14" s="67">
        <v>2</v>
      </c>
      <c r="M14" s="67">
        <v>4</v>
      </c>
      <c r="N14" s="67">
        <v>0</v>
      </c>
      <c r="O14" s="66">
        <v>3.24</v>
      </c>
      <c r="P14" s="66">
        <v>6.43</v>
      </c>
      <c r="Q14" s="66">
        <v>5.32</v>
      </c>
      <c r="R14" s="66">
        <v>6.65</v>
      </c>
      <c r="S14" s="89">
        <v>6.29</v>
      </c>
      <c r="T14" s="89">
        <v>6.73</v>
      </c>
      <c r="U14" s="89">
        <v>7.08</v>
      </c>
      <c r="V14" s="89">
        <v>6.79</v>
      </c>
      <c r="W14" s="67">
        <v>5</v>
      </c>
      <c r="X14" s="67">
        <v>1</v>
      </c>
      <c r="Y14" s="67">
        <v>2</v>
      </c>
      <c r="Z14" s="67">
        <v>0</v>
      </c>
      <c r="AA14" s="67">
        <v>0</v>
      </c>
      <c r="AD14" s="77">
        <f t="shared" si="0"/>
        <v>7.74</v>
      </c>
      <c r="AE14" s="69">
        <f t="shared" si="1"/>
        <v>6.564328999999991E-2</v>
      </c>
      <c r="AF14" s="77">
        <f t="shared" si="2"/>
        <v>8.85</v>
      </c>
      <c r="AG14" s="69">
        <f t="shared" si="3"/>
        <v>6.6159502500000134E-2</v>
      </c>
      <c r="AH14" s="69">
        <f t="shared" si="4"/>
        <v>6.6694317252252625E-2</v>
      </c>
      <c r="AI14" s="79">
        <f t="shared" si="5"/>
        <v>6.29</v>
      </c>
      <c r="AJ14" s="69">
        <f t="shared" si="6"/>
        <v>6.8432322499999865E-2</v>
      </c>
      <c r="AK14" s="79">
        <f t="shared" si="7"/>
        <v>7.08</v>
      </c>
      <c r="AL14" s="69">
        <f t="shared" si="8"/>
        <v>6.9052602499999782E-2</v>
      </c>
      <c r="AM14" s="69">
        <f t="shared" si="9"/>
        <v>7.1345283006328586E-2</v>
      </c>
      <c r="AN14" s="69">
        <f t="shared" si="10"/>
        <v>6.8088235833333233E-2</v>
      </c>
      <c r="AO14" s="91">
        <f t="shared" si="11"/>
        <v>6.9794961088303256E-2</v>
      </c>
      <c r="AP14" s="78"/>
      <c r="AQ14" s="78"/>
    </row>
    <row r="15" spans="1:44" ht="15" customHeight="1">
      <c r="A15" s="65">
        <v>38472</v>
      </c>
      <c r="B15" s="66">
        <v>2.39</v>
      </c>
      <c r="C15" s="66">
        <v>5.94</v>
      </c>
      <c r="D15" s="66">
        <v>4.26</v>
      </c>
      <c r="E15" s="66">
        <v>6.02</v>
      </c>
      <c r="F15" s="89">
        <v>7.73</v>
      </c>
      <c r="G15" s="89">
        <v>6.14</v>
      </c>
      <c r="H15" s="89">
        <v>8.7899999999999991</v>
      </c>
      <c r="I15" s="89">
        <v>6.2</v>
      </c>
      <c r="J15" s="67">
        <v>18</v>
      </c>
      <c r="K15" s="67">
        <v>2</v>
      </c>
      <c r="L15" s="67">
        <v>3</v>
      </c>
      <c r="M15" s="67">
        <v>3</v>
      </c>
      <c r="N15" s="67">
        <v>0</v>
      </c>
      <c r="O15" s="66">
        <v>3.24</v>
      </c>
      <c r="P15" s="66">
        <v>6.1</v>
      </c>
      <c r="Q15" s="66">
        <v>5.5</v>
      </c>
      <c r="R15" s="66">
        <v>6.32</v>
      </c>
      <c r="S15" s="89">
        <v>6.9</v>
      </c>
      <c r="T15" s="89">
        <v>6.32</v>
      </c>
      <c r="U15" s="89">
        <v>7.93</v>
      </c>
      <c r="V15" s="89">
        <v>6.21</v>
      </c>
      <c r="W15" s="67">
        <v>5</v>
      </c>
      <c r="X15" s="67">
        <v>1</v>
      </c>
      <c r="Y15" s="67">
        <v>2</v>
      </c>
      <c r="Z15" s="67">
        <v>1</v>
      </c>
      <c r="AA15" s="67">
        <v>0</v>
      </c>
      <c r="AD15" s="77">
        <f t="shared" si="0"/>
        <v>7.73</v>
      </c>
      <c r="AE15" s="69">
        <f t="shared" si="1"/>
        <v>6.2342489999999806E-2</v>
      </c>
      <c r="AF15" s="77">
        <f t="shared" si="2"/>
        <v>8.7899999999999991</v>
      </c>
      <c r="AG15" s="69">
        <f t="shared" si="3"/>
        <v>6.2960999999999823E-2</v>
      </c>
      <c r="AH15" s="69">
        <f t="shared" si="4"/>
        <v>6.3667034999999844E-2</v>
      </c>
      <c r="AI15" s="79">
        <f t="shared" si="5"/>
        <v>6.9</v>
      </c>
      <c r="AJ15" s="69">
        <f t="shared" si="6"/>
        <v>6.4198560000000127E-2</v>
      </c>
      <c r="AK15" s="79">
        <f t="shared" si="7"/>
        <v>7.93</v>
      </c>
      <c r="AL15" s="69">
        <f t="shared" si="8"/>
        <v>6.3064102500000052E-2</v>
      </c>
      <c r="AM15" s="69">
        <f t="shared" si="9"/>
        <v>6.0784173349514463E-2</v>
      </c>
      <c r="AN15" s="69">
        <f t="shared" si="10"/>
        <v>6.3029734999999976E-2</v>
      </c>
      <c r="AO15" s="91">
        <f t="shared" si="11"/>
        <v>6.1745127233009588E-2</v>
      </c>
      <c r="AP15" s="78"/>
      <c r="AQ15" s="78"/>
    </row>
    <row r="16" spans="1:44" ht="15" customHeight="1">
      <c r="A16" s="65">
        <v>38503</v>
      </c>
      <c r="B16" s="66">
        <v>2.65</v>
      </c>
      <c r="C16" s="66">
        <v>5.81</v>
      </c>
      <c r="D16" s="66">
        <v>4.17</v>
      </c>
      <c r="E16" s="66">
        <v>5.85</v>
      </c>
      <c r="F16" s="89">
        <v>7.63</v>
      </c>
      <c r="G16" s="89">
        <v>6.05</v>
      </c>
      <c r="H16" s="89">
        <v>8.7200000000000006</v>
      </c>
      <c r="I16" s="89">
        <v>6.15</v>
      </c>
      <c r="J16" s="67">
        <v>18</v>
      </c>
      <c r="K16" s="67">
        <v>2</v>
      </c>
      <c r="L16" s="67">
        <v>3</v>
      </c>
      <c r="M16" s="67">
        <v>3</v>
      </c>
      <c r="N16" s="67">
        <v>0</v>
      </c>
      <c r="O16" s="66">
        <v>3.25</v>
      </c>
      <c r="P16" s="66">
        <v>5.97</v>
      </c>
      <c r="Q16" s="66">
        <v>5.65</v>
      </c>
      <c r="R16" s="66">
        <v>6.2</v>
      </c>
      <c r="S16" s="89">
        <v>6.97</v>
      </c>
      <c r="T16" s="89">
        <v>6.3</v>
      </c>
      <c r="U16" s="89">
        <v>7.66</v>
      </c>
      <c r="V16" s="89">
        <v>6.37</v>
      </c>
      <c r="W16" s="67">
        <v>5</v>
      </c>
      <c r="X16" s="67">
        <v>1</v>
      </c>
      <c r="Y16" s="67">
        <v>3</v>
      </c>
      <c r="Z16" s="67">
        <v>0</v>
      </c>
      <c r="AA16" s="67">
        <v>0</v>
      </c>
      <c r="AD16" s="77">
        <f t="shared" si="0"/>
        <v>7.63</v>
      </c>
      <c r="AE16" s="69">
        <f t="shared" si="1"/>
        <v>6.1415062500000284E-2</v>
      </c>
      <c r="AF16" s="77">
        <f t="shared" si="2"/>
        <v>8.7200000000000006</v>
      </c>
      <c r="AG16" s="69">
        <f t="shared" si="3"/>
        <v>6.2445562500000218E-2</v>
      </c>
      <c r="AH16" s="69">
        <f t="shared" si="4"/>
        <v>6.3655690940367118E-2</v>
      </c>
      <c r="AI16" s="79">
        <f t="shared" si="5"/>
        <v>6.97</v>
      </c>
      <c r="AJ16" s="69">
        <f t="shared" si="6"/>
        <v>6.3992250000000084E-2</v>
      </c>
      <c r="AK16" s="79">
        <f t="shared" si="7"/>
        <v>7.66</v>
      </c>
      <c r="AL16" s="69">
        <f t="shared" si="8"/>
        <v>6.4714422499999813E-2</v>
      </c>
      <c r="AM16" s="69">
        <f t="shared" si="9"/>
        <v>6.7163529239129327E-2</v>
      </c>
      <c r="AN16" s="69">
        <f t="shared" si="10"/>
        <v>6.3958135833333277E-2</v>
      </c>
      <c r="AO16" s="91">
        <f t="shared" si="11"/>
        <v>6.5994249806208591E-2</v>
      </c>
      <c r="AP16" s="78"/>
      <c r="AQ16" s="78"/>
    </row>
    <row r="17" spans="1:43" ht="15" customHeight="1">
      <c r="A17" s="65">
        <v>38533</v>
      </c>
      <c r="B17" s="66">
        <v>2.67</v>
      </c>
      <c r="C17" s="66">
        <v>5.79</v>
      </c>
      <c r="D17" s="66">
        <v>4.51</v>
      </c>
      <c r="E17" s="66">
        <v>5.89</v>
      </c>
      <c r="F17" s="89">
        <v>7.3</v>
      </c>
      <c r="G17" s="89">
        <v>6.04</v>
      </c>
      <c r="H17" s="89">
        <v>9.06</v>
      </c>
      <c r="I17" s="89">
        <v>6.17</v>
      </c>
      <c r="J17" s="67">
        <v>18</v>
      </c>
      <c r="K17" s="67">
        <v>4</v>
      </c>
      <c r="L17" s="67">
        <v>3</v>
      </c>
      <c r="M17" s="67">
        <v>4</v>
      </c>
      <c r="N17" s="67">
        <v>0</v>
      </c>
      <c r="O17" s="66">
        <v>3.21</v>
      </c>
      <c r="P17" s="66">
        <v>5.94</v>
      </c>
      <c r="Q17" s="66">
        <v>5.29</v>
      </c>
      <c r="R17" s="66">
        <v>6.15</v>
      </c>
      <c r="S17" s="89">
        <v>6.6</v>
      </c>
      <c r="T17" s="89">
        <v>6.24</v>
      </c>
      <c r="U17" s="89">
        <v>9.77</v>
      </c>
      <c r="V17" s="89">
        <v>6.45</v>
      </c>
      <c r="W17" s="67">
        <v>5</v>
      </c>
      <c r="X17" s="67">
        <v>1</v>
      </c>
      <c r="Y17" s="67">
        <v>2</v>
      </c>
      <c r="Z17" s="67">
        <v>1</v>
      </c>
      <c r="AA17" s="67">
        <v>0</v>
      </c>
      <c r="AD17" s="77">
        <f t="shared" si="0"/>
        <v>7.3</v>
      </c>
      <c r="AE17" s="69">
        <f t="shared" si="1"/>
        <v>6.1312040000000012E-2</v>
      </c>
      <c r="AF17" s="77">
        <f t="shared" si="2"/>
        <v>9.06</v>
      </c>
      <c r="AG17" s="69">
        <f t="shared" si="3"/>
        <v>6.2651722500000062E-2</v>
      </c>
      <c r="AH17" s="69">
        <f t="shared" si="4"/>
        <v>6.3367234744318268E-2</v>
      </c>
      <c r="AI17" s="79">
        <f t="shared" si="5"/>
        <v>6.6</v>
      </c>
      <c r="AJ17" s="69">
        <f t="shared" si="6"/>
        <v>6.3373439999999892E-2</v>
      </c>
      <c r="AK17" s="79">
        <f t="shared" si="7"/>
        <v>9.77</v>
      </c>
      <c r="AL17" s="69">
        <f t="shared" si="8"/>
        <v>6.5540062499999774E-2</v>
      </c>
      <c r="AM17" s="69">
        <f t="shared" si="9"/>
        <v>6.5697262239747395E-2</v>
      </c>
      <c r="AN17" s="69">
        <f t="shared" si="10"/>
        <v>6.4577282499999861E-2</v>
      </c>
      <c r="AO17" s="91">
        <f t="shared" si="11"/>
        <v>6.4920586407937686E-2</v>
      </c>
      <c r="AP17" s="78"/>
      <c r="AQ17" s="78"/>
    </row>
    <row r="18" spans="1:43" ht="15" customHeight="1">
      <c r="A18" s="65">
        <v>38564</v>
      </c>
      <c r="B18" s="66">
        <v>2.69</v>
      </c>
      <c r="C18" s="66">
        <v>5.79</v>
      </c>
      <c r="D18" s="66">
        <v>4.7699999999999996</v>
      </c>
      <c r="E18" s="66">
        <v>5.87</v>
      </c>
      <c r="F18" s="89">
        <v>7.36</v>
      </c>
      <c r="G18" s="89">
        <v>5.92</v>
      </c>
      <c r="H18" s="89">
        <v>9.01</v>
      </c>
      <c r="I18" s="89">
        <v>6.04</v>
      </c>
      <c r="J18" s="67">
        <v>16</v>
      </c>
      <c r="K18" s="67">
        <v>4</v>
      </c>
      <c r="L18" s="67">
        <v>3</v>
      </c>
      <c r="M18" s="67">
        <v>4</v>
      </c>
      <c r="N18" s="67">
        <v>0</v>
      </c>
      <c r="O18" s="66">
        <v>3.26</v>
      </c>
      <c r="P18" s="66">
        <v>5.89</v>
      </c>
      <c r="Q18" s="66">
        <v>5.5</v>
      </c>
      <c r="R18" s="66">
        <v>6.1</v>
      </c>
      <c r="S18" s="89">
        <v>6.71</v>
      </c>
      <c r="T18" s="89">
        <v>6.13</v>
      </c>
      <c r="U18" s="89">
        <v>9.57</v>
      </c>
      <c r="V18" s="89">
        <v>6.23</v>
      </c>
      <c r="W18" s="67">
        <v>5</v>
      </c>
      <c r="X18" s="67">
        <v>1</v>
      </c>
      <c r="Y18" s="67">
        <v>3</v>
      </c>
      <c r="Z18" s="67">
        <v>1</v>
      </c>
      <c r="AA18" s="67">
        <v>0</v>
      </c>
      <c r="AD18" s="77">
        <f t="shared" si="0"/>
        <v>7.36</v>
      </c>
      <c r="AE18" s="69">
        <f t="shared" si="1"/>
        <v>6.0076160000000156E-2</v>
      </c>
      <c r="AF18" s="77">
        <f t="shared" si="2"/>
        <v>9.01</v>
      </c>
      <c r="AG18" s="69">
        <f t="shared" si="3"/>
        <v>6.1312040000000012E-2</v>
      </c>
      <c r="AH18" s="69">
        <f t="shared" si="4"/>
        <v>6.2053567999999927E-2</v>
      </c>
      <c r="AI18" s="79">
        <f t="shared" si="5"/>
        <v>6.71</v>
      </c>
      <c r="AJ18" s="69">
        <f t="shared" si="6"/>
        <v>6.223942250000003E-2</v>
      </c>
      <c r="AK18" s="79">
        <f t="shared" si="7"/>
        <v>9.57</v>
      </c>
      <c r="AL18" s="69">
        <f t="shared" si="8"/>
        <v>6.3270322499999976E-2</v>
      </c>
      <c r="AM18" s="69">
        <f t="shared" si="9"/>
        <v>6.3425317954545424E-2</v>
      </c>
      <c r="AN18" s="69">
        <f t="shared" si="10"/>
        <v>6.2617561666666655E-2</v>
      </c>
      <c r="AO18" s="91">
        <f t="shared" si="11"/>
        <v>6.2968067969696923E-2</v>
      </c>
      <c r="AP18" s="78"/>
      <c r="AQ18" s="78"/>
    </row>
    <row r="19" spans="1:43" ht="15" customHeight="1">
      <c r="A19" s="65">
        <v>38595</v>
      </c>
      <c r="B19" s="66">
        <v>2.75</v>
      </c>
      <c r="C19" s="66">
        <v>5.66</v>
      </c>
      <c r="D19" s="66">
        <v>4.58</v>
      </c>
      <c r="E19" s="66">
        <v>5.75</v>
      </c>
      <c r="F19" s="89">
        <v>7.32</v>
      </c>
      <c r="G19" s="89">
        <v>5.88</v>
      </c>
      <c r="H19" s="89">
        <v>8.9499999999999993</v>
      </c>
      <c r="I19" s="89">
        <v>5.98</v>
      </c>
      <c r="J19" s="67">
        <v>17</v>
      </c>
      <c r="K19" s="67">
        <v>4</v>
      </c>
      <c r="L19" s="67">
        <v>3</v>
      </c>
      <c r="M19" s="67">
        <v>4</v>
      </c>
      <c r="N19" s="67">
        <v>0</v>
      </c>
      <c r="O19" s="66">
        <v>3.48</v>
      </c>
      <c r="P19" s="66">
        <v>5.83</v>
      </c>
      <c r="Q19" s="66">
        <v>5.81</v>
      </c>
      <c r="R19" s="66">
        <v>6.04</v>
      </c>
      <c r="S19" s="89">
        <v>6.83</v>
      </c>
      <c r="T19" s="89">
        <v>6.09</v>
      </c>
      <c r="U19" s="89">
        <v>7.35</v>
      </c>
      <c r="V19" s="89">
        <v>6.12</v>
      </c>
      <c r="W19" s="67">
        <v>4</v>
      </c>
      <c r="X19" s="67">
        <v>1</v>
      </c>
      <c r="Y19" s="67">
        <v>4</v>
      </c>
      <c r="Z19" s="67">
        <v>0</v>
      </c>
      <c r="AA19" s="67">
        <v>0</v>
      </c>
      <c r="AD19" s="77">
        <f t="shared" si="0"/>
        <v>7.32</v>
      </c>
      <c r="AE19" s="69">
        <f t="shared" si="1"/>
        <v>5.9664360000000194E-2</v>
      </c>
      <c r="AF19" s="77">
        <f t="shared" si="2"/>
        <v>8.9499999999999993</v>
      </c>
      <c r="AG19" s="69">
        <f t="shared" si="3"/>
        <v>6.0694010000000187E-2</v>
      </c>
      <c r="AH19" s="69">
        <f t="shared" si="4"/>
        <v>6.1357281472392819E-2</v>
      </c>
      <c r="AI19" s="79">
        <f t="shared" si="5"/>
        <v>6.83</v>
      </c>
      <c r="AJ19" s="69">
        <f t="shared" si="6"/>
        <v>6.1827202500000178E-2</v>
      </c>
      <c r="AK19" s="79">
        <f t="shared" si="7"/>
        <v>7.35</v>
      </c>
      <c r="AL19" s="69">
        <f t="shared" si="8"/>
        <v>6.2136360000000002E-2</v>
      </c>
      <c r="AM19" s="69">
        <f t="shared" si="9"/>
        <v>6.3711874182691419E-2</v>
      </c>
      <c r="AN19" s="69">
        <f t="shared" si="10"/>
        <v>6.1655576666666725E-2</v>
      </c>
      <c r="AO19" s="91">
        <f t="shared" si="11"/>
        <v>6.2927009945925219E-2</v>
      </c>
      <c r="AP19" s="78"/>
      <c r="AQ19" s="78"/>
    </row>
    <row r="20" spans="1:43" ht="15" customHeight="1">
      <c r="A20" s="65">
        <v>38625</v>
      </c>
      <c r="B20" s="66">
        <v>2.69</v>
      </c>
      <c r="C20" s="66">
        <v>5.96</v>
      </c>
      <c r="D20" s="66">
        <v>4.75</v>
      </c>
      <c r="E20" s="66">
        <v>6.07</v>
      </c>
      <c r="F20" s="89">
        <v>7.34</v>
      </c>
      <c r="G20" s="89">
        <v>6.16</v>
      </c>
      <c r="H20" s="89">
        <v>8.89</v>
      </c>
      <c r="I20" s="89">
        <v>6.3</v>
      </c>
      <c r="J20" s="67">
        <v>17</v>
      </c>
      <c r="K20" s="67">
        <v>3</v>
      </c>
      <c r="L20" s="67">
        <v>3</v>
      </c>
      <c r="M20" s="67">
        <v>4</v>
      </c>
      <c r="N20" s="67">
        <v>0</v>
      </c>
      <c r="O20" s="66">
        <v>3.43</v>
      </c>
      <c r="P20" s="66">
        <v>6.11</v>
      </c>
      <c r="Q20" s="66">
        <v>5.45</v>
      </c>
      <c r="R20" s="66">
        <v>6.31</v>
      </c>
      <c r="S20" s="89">
        <v>6.26</v>
      </c>
      <c r="T20" s="89">
        <v>6.32</v>
      </c>
      <c r="U20" s="89">
        <v>8.52</v>
      </c>
      <c r="V20" s="89">
        <v>6.37</v>
      </c>
      <c r="W20" s="67">
        <v>4</v>
      </c>
      <c r="X20" s="67">
        <v>1</v>
      </c>
      <c r="Y20" s="67">
        <v>3</v>
      </c>
      <c r="Z20" s="67">
        <v>1</v>
      </c>
      <c r="AA20" s="67">
        <v>0</v>
      </c>
      <c r="AD20" s="77">
        <f t="shared" si="0"/>
        <v>7.34</v>
      </c>
      <c r="AE20" s="69">
        <f t="shared" si="1"/>
        <v>6.2548639999999933E-2</v>
      </c>
      <c r="AF20" s="77">
        <f t="shared" si="2"/>
        <v>8.89</v>
      </c>
      <c r="AG20" s="69">
        <f t="shared" si="3"/>
        <v>6.3992250000000084E-2</v>
      </c>
      <c r="AH20" s="69">
        <f t="shared" si="4"/>
        <v>6.5026061032258262E-2</v>
      </c>
      <c r="AI20" s="79">
        <f t="shared" si="5"/>
        <v>6.26</v>
      </c>
      <c r="AJ20" s="69">
        <f t="shared" si="6"/>
        <v>6.4198560000000127E-2</v>
      </c>
      <c r="AK20" s="79">
        <f t="shared" si="7"/>
        <v>8.52</v>
      </c>
      <c r="AL20" s="69">
        <f t="shared" si="8"/>
        <v>6.4714422499999813E-2</v>
      </c>
      <c r="AM20" s="69">
        <f t="shared" si="9"/>
        <v>6.5052243960176601E-2</v>
      </c>
      <c r="AN20" s="69">
        <f t="shared" si="10"/>
        <v>6.4473698333333232E-2</v>
      </c>
      <c r="AO20" s="91">
        <f t="shared" si="11"/>
        <v>6.5043516317537159E-2</v>
      </c>
      <c r="AP20" s="78"/>
      <c r="AQ20" s="78"/>
    </row>
    <row r="21" spans="1:43" ht="15" customHeight="1">
      <c r="A21" s="65">
        <v>38656</v>
      </c>
      <c r="B21" s="66">
        <v>2.67</v>
      </c>
      <c r="C21" s="66">
        <v>5.97</v>
      </c>
      <c r="D21" s="66">
        <v>4.78</v>
      </c>
      <c r="E21" s="66">
        <v>6.13</v>
      </c>
      <c r="F21" s="89">
        <v>7.33</v>
      </c>
      <c r="G21" s="89">
        <v>6.23</v>
      </c>
      <c r="H21" s="89">
        <v>8.83</v>
      </c>
      <c r="I21" s="89">
        <v>6.38</v>
      </c>
      <c r="J21" s="67">
        <v>17</v>
      </c>
      <c r="K21" s="67">
        <v>3</v>
      </c>
      <c r="L21" s="67">
        <v>3</v>
      </c>
      <c r="M21" s="67">
        <v>4</v>
      </c>
      <c r="N21" s="67">
        <v>0</v>
      </c>
      <c r="O21" s="66">
        <v>3.5</v>
      </c>
      <c r="P21" s="66">
        <v>6.14</v>
      </c>
      <c r="Q21" s="66">
        <v>5.79</v>
      </c>
      <c r="R21" s="66">
        <v>6.4</v>
      </c>
      <c r="S21" s="89">
        <v>6.98</v>
      </c>
      <c r="T21" s="89">
        <v>6.45</v>
      </c>
      <c r="U21" s="89">
        <v>9.09</v>
      </c>
      <c r="V21" s="89">
        <v>6.52</v>
      </c>
      <c r="W21" s="67">
        <v>4</v>
      </c>
      <c r="X21" s="67">
        <v>2</v>
      </c>
      <c r="Y21" s="67">
        <v>3</v>
      </c>
      <c r="Z21" s="67">
        <v>2</v>
      </c>
      <c r="AA21" s="67">
        <v>0</v>
      </c>
      <c r="AD21" s="77">
        <f t="shared" si="0"/>
        <v>7.33</v>
      </c>
      <c r="AE21" s="69">
        <f t="shared" si="1"/>
        <v>6.3270322499999976E-2</v>
      </c>
      <c r="AF21" s="77">
        <f t="shared" si="2"/>
        <v>8.83</v>
      </c>
      <c r="AG21" s="69">
        <f t="shared" si="3"/>
        <v>6.4817610000000192E-2</v>
      </c>
      <c r="AH21" s="69">
        <f t="shared" si="4"/>
        <v>6.6024494250000357E-2</v>
      </c>
      <c r="AI21" s="79">
        <f t="shared" si="5"/>
        <v>6.98</v>
      </c>
      <c r="AJ21" s="69">
        <f t="shared" si="6"/>
        <v>6.5540062499999774E-2</v>
      </c>
      <c r="AK21" s="79">
        <f t="shared" si="7"/>
        <v>9.09</v>
      </c>
      <c r="AL21" s="69">
        <f t="shared" si="8"/>
        <v>6.6262759999999865E-2</v>
      </c>
      <c r="AM21" s="69">
        <f t="shared" si="9"/>
        <v>6.6574444703791369E-2</v>
      </c>
      <c r="AN21" s="69">
        <f t="shared" si="10"/>
        <v>6.5781043333333303E-2</v>
      </c>
      <c r="AO21" s="91">
        <f t="shared" si="11"/>
        <v>6.6391127885861032E-2</v>
      </c>
      <c r="AP21" s="78"/>
      <c r="AQ21" s="78"/>
    </row>
    <row r="22" spans="1:43" ht="15" customHeight="1">
      <c r="A22" s="65">
        <v>38686</v>
      </c>
      <c r="B22" s="66">
        <v>2.96</v>
      </c>
      <c r="C22" s="66">
        <v>5.97</v>
      </c>
      <c r="D22" s="66">
        <v>5.09</v>
      </c>
      <c r="E22" s="66">
        <v>6.12</v>
      </c>
      <c r="F22" s="89">
        <v>7.23</v>
      </c>
      <c r="G22" s="89">
        <v>6.18</v>
      </c>
      <c r="H22" s="89">
        <v>8.76</v>
      </c>
      <c r="I22" s="89">
        <v>6.33</v>
      </c>
      <c r="J22" s="67">
        <v>11</v>
      </c>
      <c r="K22" s="67">
        <v>5</v>
      </c>
      <c r="L22" s="67">
        <v>3</v>
      </c>
      <c r="M22" s="67">
        <v>3</v>
      </c>
      <c r="N22" s="67">
        <v>0</v>
      </c>
      <c r="O22" s="66">
        <v>3.26</v>
      </c>
      <c r="P22" s="66">
        <v>6.09</v>
      </c>
      <c r="Q22" s="66">
        <v>5.49</v>
      </c>
      <c r="R22" s="66">
        <v>6.32</v>
      </c>
      <c r="S22" s="89">
        <v>6.91</v>
      </c>
      <c r="T22" s="89">
        <v>6.4</v>
      </c>
      <c r="U22" s="89">
        <v>9.0500000000000007</v>
      </c>
      <c r="V22" s="89">
        <v>6.44</v>
      </c>
      <c r="W22" s="67">
        <v>6</v>
      </c>
      <c r="X22" s="67">
        <v>2</v>
      </c>
      <c r="Y22" s="67">
        <v>3</v>
      </c>
      <c r="Z22" s="67">
        <v>2</v>
      </c>
      <c r="AA22" s="67">
        <v>0</v>
      </c>
      <c r="AD22" s="77">
        <f t="shared" si="0"/>
        <v>7.23</v>
      </c>
      <c r="AE22" s="69">
        <f t="shared" si="1"/>
        <v>6.2754809999999939E-2</v>
      </c>
      <c r="AF22" s="77">
        <f t="shared" si="2"/>
        <v>8.76</v>
      </c>
      <c r="AG22" s="69">
        <f t="shared" si="3"/>
        <v>6.4301722499999991E-2</v>
      </c>
      <c r="AH22" s="69">
        <f t="shared" si="4"/>
        <v>6.5555429362745138E-2</v>
      </c>
      <c r="AI22" s="79">
        <f t="shared" si="5"/>
        <v>6.91</v>
      </c>
      <c r="AJ22" s="69">
        <f t="shared" si="6"/>
        <v>6.5023999999999971E-2</v>
      </c>
      <c r="AK22" s="79">
        <f t="shared" si="7"/>
        <v>9.0500000000000007</v>
      </c>
      <c r="AL22" s="69">
        <f t="shared" si="8"/>
        <v>6.5436840000000052E-2</v>
      </c>
      <c r="AM22" s="69">
        <f t="shared" si="9"/>
        <v>6.5620110093458028E-2</v>
      </c>
      <c r="AN22" s="69">
        <f t="shared" si="10"/>
        <v>6.5058467500000022E-2</v>
      </c>
      <c r="AO22" s="91">
        <f t="shared" si="11"/>
        <v>6.5598549849887056E-2</v>
      </c>
      <c r="AP22" s="78"/>
      <c r="AQ22" s="78"/>
    </row>
    <row r="23" spans="1:43" ht="15" customHeight="1">
      <c r="A23" s="65">
        <v>38717</v>
      </c>
      <c r="B23" s="66">
        <v>3.1</v>
      </c>
      <c r="C23" s="66">
        <v>5.88</v>
      </c>
      <c r="D23" s="66">
        <v>5.09</v>
      </c>
      <c r="E23" s="66">
        <v>5.95</v>
      </c>
      <c r="F23" s="89">
        <v>7.21</v>
      </c>
      <c r="G23" s="89">
        <v>6</v>
      </c>
      <c r="H23" s="89">
        <v>9.09</v>
      </c>
      <c r="I23" s="89">
        <v>6.1</v>
      </c>
      <c r="J23" s="67">
        <v>12</v>
      </c>
      <c r="K23" s="67">
        <v>5</v>
      </c>
      <c r="L23" s="67">
        <v>3</v>
      </c>
      <c r="M23" s="67">
        <v>4</v>
      </c>
      <c r="N23" s="67">
        <v>0</v>
      </c>
      <c r="O23" s="66">
        <v>3.26</v>
      </c>
      <c r="P23" s="66">
        <v>6.01</v>
      </c>
      <c r="Q23" s="66">
        <v>5.48</v>
      </c>
      <c r="R23" s="66">
        <v>6.17</v>
      </c>
      <c r="S23" s="89">
        <v>6.88</v>
      </c>
      <c r="T23" s="89">
        <v>6.23</v>
      </c>
      <c r="U23" s="89">
        <v>9</v>
      </c>
      <c r="V23" s="89">
        <v>6.25</v>
      </c>
      <c r="W23" s="67">
        <v>6</v>
      </c>
      <c r="X23" s="67">
        <v>2</v>
      </c>
      <c r="Y23" s="67">
        <v>3</v>
      </c>
      <c r="Z23" s="67">
        <v>2</v>
      </c>
      <c r="AA23" s="67">
        <v>0</v>
      </c>
      <c r="AD23" s="77">
        <f t="shared" si="0"/>
        <v>7.21</v>
      </c>
      <c r="AE23" s="69">
        <f t="shared" si="1"/>
        <v>6.0899999999999954E-2</v>
      </c>
      <c r="AF23" s="77">
        <f t="shared" si="2"/>
        <v>9.09</v>
      </c>
      <c r="AG23" s="69">
        <f t="shared" si="3"/>
        <v>6.1930249999999853E-2</v>
      </c>
      <c r="AH23" s="69">
        <f t="shared" si="4"/>
        <v>6.2428934840425339E-2</v>
      </c>
      <c r="AI23" s="79">
        <f t="shared" si="5"/>
        <v>6.88</v>
      </c>
      <c r="AJ23" s="69">
        <f t="shared" si="6"/>
        <v>6.3270322499999976E-2</v>
      </c>
      <c r="AK23" s="79">
        <f t="shared" si="7"/>
        <v>9</v>
      </c>
      <c r="AL23" s="69">
        <f t="shared" si="8"/>
        <v>6.34765625E-2</v>
      </c>
      <c r="AM23" s="69">
        <f t="shared" si="9"/>
        <v>6.3573845518867939E-2</v>
      </c>
      <c r="AN23" s="69">
        <f t="shared" si="10"/>
        <v>6.2961124999999951E-2</v>
      </c>
      <c r="AO23" s="91">
        <f t="shared" si="11"/>
        <v>6.3192208626053736E-2</v>
      </c>
      <c r="AP23" s="78"/>
      <c r="AQ23" s="78"/>
    </row>
    <row r="24" spans="1:43" ht="15" customHeight="1">
      <c r="A24" s="65">
        <v>38748</v>
      </c>
      <c r="B24" s="66">
        <v>2.84</v>
      </c>
      <c r="C24" s="66">
        <v>5.88</v>
      </c>
      <c r="D24" s="66">
        <v>4.95</v>
      </c>
      <c r="E24" s="66">
        <v>6.04</v>
      </c>
      <c r="F24" s="89">
        <v>7.36</v>
      </c>
      <c r="G24" s="89">
        <v>6.14</v>
      </c>
      <c r="H24" s="89">
        <v>9.0399999999999991</v>
      </c>
      <c r="I24" s="89">
        <v>6.24</v>
      </c>
      <c r="J24" s="67">
        <v>12</v>
      </c>
      <c r="K24" s="67">
        <v>4</v>
      </c>
      <c r="L24" s="67">
        <v>3</v>
      </c>
      <c r="M24" s="67">
        <v>4</v>
      </c>
      <c r="N24" s="67">
        <v>0</v>
      </c>
      <c r="O24" s="66">
        <v>3.26</v>
      </c>
      <c r="P24" s="66">
        <v>6.08</v>
      </c>
      <c r="Q24" s="66">
        <v>5.48</v>
      </c>
      <c r="R24" s="66">
        <v>6.26</v>
      </c>
      <c r="S24" s="89">
        <v>6.85</v>
      </c>
      <c r="T24" s="89">
        <v>6.35</v>
      </c>
      <c r="U24" s="89">
        <v>8.9499999999999993</v>
      </c>
      <c r="V24" s="89">
        <v>6.44</v>
      </c>
      <c r="W24" s="67">
        <v>6</v>
      </c>
      <c r="X24" s="67">
        <v>2</v>
      </c>
      <c r="Y24" s="67">
        <v>3</v>
      </c>
      <c r="Z24" s="67">
        <v>2</v>
      </c>
      <c r="AA24" s="67">
        <v>0</v>
      </c>
      <c r="AD24" s="77">
        <f t="shared" si="0"/>
        <v>7.36</v>
      </c>
      <c r="AE24" s="69">
        <f t="shared" si="1"/>
        <v>6.2342489999999806E-2</v>
      </c>
      <c r="AF24" s="77">
        <f t="shared" si="2"/>
        <v>9.0399999999999991</v>
      </c>
      <c r="AG24" s="69">
        <f t="shared" si="3"/>
        <v>6.3373439999999892E-2</v>
      </c>
      <c r="AH24" s="69">
        <f t="shared" si="4"/>
        <v>6.3962554285714235E-2</v>
      </c>
      <c r="AI24" s="79">
        <f t="shared" si="5"/>
        <v>6.85</v>
      </c>
      <c r="AJ24" s="69">
        <f t="shared" si="6"/>
        <v>6.4508062499999852E-2</v>
      </c>
      <c r="AK24" s="79">
        <f t="shared" si="7"/>
        <v>8.9499999999999993</v>
      </c>
      <c r="AL24" s="69">
        <f t="shared" si="8"/>
        <v>6.5436840000000052E-2</v>
      </c>
      <c r="AM24" s="69">
        <f t="shared" si="9"/>
        <v>6.5901228750000151E-2</v>
      </c>
      <c r="AN24" s="69">
        <f t="shared" si="10"/>
        <v>6.4749039999999994E-2</v>
      </c>
      <c r="AO24" s="91">
        <f t="shared" si="11"/>
        <v>6.5255003928571503E-2</v>
      </c>
      <c r="AP24" s="78"/>
      <c r="AQ24" s="78"/>
    </row>
    <row r="25" spans="1:43" ht="15" customHeight="1">
      <c r="A25" s="65">
        <v>38776</v>
      </c>
      <c r="B25" s="66">
        <v>3.32</v>
      </c>
      <c r="C25" s="66">
        <v>5.9</v>
      </c>
      <c r="D25" s="66">
        <v>5.15</v>
      </c>
      <c r="E25" s="66">
        <v>6.03</v>
      </c>
      <c r="F25" s="89">
        <v>6.68</v>
      </c>
      <c r="G25" s="89">
        <v>6.11</v>
      </c>
      <c r="H25" s="89">
        <v>8.6</v>
      </c>
      <c r="I25" s="89">
        <v>6.27</v>
      </c>
      <c r="J25" s="67">
        <v>12</v>
      </c>
      <c r="K25" s="67">
        <v>6</v>
      </c>
      <c r="L25" s="67">
        <v>4</v>
      </c>
      <c r="M25" s="67">
        <v>4</v>
      </c>
      <c r="N25" s="67">
        <v>0</v>
      </c>
      <c r="O25" s="66">
        <v>3.19</v>
      </c>
      <c r="P25" s="66">
        <v>6.04</v>
      </c>
      <c r="Q25" s="66">
        <v>5.07</v>
      </c>
      <c r="R25" s="66">
        <v>6.2</v>
      </c>
      <c r="S25" s="89">
        <v>6.66</v>
      </c>
      <c r="T25" s="89">
        <v>6.25</v>
      </c>
      <c r="U25" s="89">
        <v>9.19</v>
      </c>
      <c r="V25" s="89">
        <v>6.39</v>
      </c>
      <c r="W25" s="67">
        <v>6</v>
      </c>
      <c r="X25" s="67">
        <v>2</v>
      </c>
      <c r="Y25" s="67">
        <v>2</v>
      </c>
      <c r="Z25" s="67">
        <v>2</v>
      </c>
      <c r="AA25" s="67">
        <v>0</v>
      </c>
      <c r="AD25" s="77">
        <f t="shared" si="0"/>
        <v>6.68</v>
      </c>
      <c r="AE25" s="69">
        <f t="shared" si="1"/>
        <v>6.2033302500000165E-2</v>
      </c>
      <c r="AF25" s="77">
        <f t="shared" si="2"/>
        <v>8.6</v>
      </c>
      <c r="AG25" s="69">
        <f t="shared" si="3"/>
        <v>6.3682822499999903E-2</v>
      </c>
      <c r="AH25" s="69">
        <f t="shared" si="4"/>
        <v>6.4885597499999711E-2</v>
      </c>
      <c r="AI25" s="79">
        <f t="shared" si="5"/>
        <v>6.66</v>
      </c>
      <c r="AJ25" s="69">
        <f t="shared" si="6"/>
        <v>6.34765625E-2</v>
      </c>
      <c r="AK25" s="79">
        <f t="shared" si="7"/>
        <v>9.19</v>
      </c>
      <c r="AL25" s="69">
        <f t="shared" si="8"/>
        <v>6.4920802499999875E-2</v>
      </c>
      <c r="AM25" s="69">
        <f t="shared" si="9"/>
        <v>6.5383187638339751E-2</v>
      </c>
      <c r="AN25" s="69">
        <f t="shared" si="10"/>
        <v>6.4508142499999879E-2</v>
      </c>
      <c r="AO25" s="91">
        <f t="shared" si="11"/>
        <v>6.5217324258893067E-2</v>
      </c>
      <c r="AP25" s="78"/>
      <c r="AQ25" s="78"/>
    </row>
    <row r="26" spans="1:43" ht="15" customHeight="1">
      <c r="A26" s="65">
        <v>38807</v>
      </c>
      <c r="B26" s="66">
        <v>3.59</v>
      </c>
      <c r="C26" s="66">
        <v>6</v>
      </c>
      <c r="D26" s="66">
        <v>5.13</v>
      </c>
      <c r="E26" s="66">
        <v>6.11</v>
      </c>
      <c r="F26" s="89">
        <v>6.72</v>
      </c>
      <c r="G26" s="89">
        <v>6.2</v>
      </c>
      <c r="H26" s="89">
        <v>8.9</v>
      </c>
      <c r="I26" s="89">
        <v>6.31</v>
      </c>
      <c r="J26" s="67">
        <v>12</v>
      </c>
      <c r="K26" s="67">
        <v>6</v>
      </c>
      <c r="L26" s="67">
        <v>4</v>
      </c>
      <c r="M26" s="67">
        <v>5</v>
      </c>
      <c r="N26" s="67">
        <v>0</v>
      </c>
      <c r="O26" s="66">
        <v>3.26</v>
      </c>
      <c r="P26" s="66">
        <v>6.13</v>
      </c>
      <c r="Q26" s="66">
        <v>4.96</v>
      </c>
      <c r="R26" s="66">
        <v>6.27</v>
      </c>
      <c r="S26" s="89">
        <v>6.63</v>
      </c>
      <c r="T26" s="89">
        <v>6.35</v>
      </c>
      <c r="U26" s="89">
        <v>9.1199999999999992</v>
      </c>
      <c r="V26" s="89">
        <v>6.49</v>
      </c>
      <c r="W26" s="67">
        <v>7</v>
      </c>
      <c r="X26" s="67">
        <v>2</v>
      </c>
      <c r="Y26" s="67">
        <v>2</v>
      </c>
      <c r="Z26" s="67">
        <v>2</v>
      </c>
      <c r="AA26" s="67">
        <v>0</v>
      </c>
      <c r="AD26" s="77">
        <f t="shared" si="0"/>
        <v>6.72</v>
      </c>
      <c r="AE26" s="69">
        <f t="shared" si="1"/>
        <v>6.2960999999999823E-2</v>
      </c>
      <c r="AF26" s="77">
        <f t="shared" si="2"/>
        <v>8.9</v>
      </c>
      <c r="AG26" s="69">
        <f t="shared" si="3"/>
        <v>6.4095402500000009E-2</v>
      </c>
      <c r="AH26" s="69">
        <f t="shared" si="4"/>
        <v>6.466780743119277E-2</v>
      </c>
      <c r="AI26" s="79">
        <f t="shared" si="5"/>
        <v>6.63</v>
      </c>
      <c r="AJ26" s="69">
        <f t="shared" si="6"/>
        <v>6.4508062499999852E-2</v>
      </c>
      <c r="AK26" s="79">
        <f t="shared" si="7"/>
        <v>9.1199999999999992</v>
      </c>
      <c r="AL26" s="69">
        <f t="shared" si="8"/>
        <v>6.5953002500000135E-2</v>
      </c>
      <c r="AM26" s="69">
        <f t="shared" si="9"/>
        <v>6.6463664026104652E-2</v>
      </c>
      <c r="AN26" s="69">
        <f t="shared" si="10"/>
        <v>6.5333802500000093E-2</v>
      </c>
      <c r="AO26" s="91">
        <f t="shared" si="11"/>
        <v>6.586504516113402E-2</v>
      </c>
      <c r="AP26" s="78"/>
      <c r="AQ26" s="78"/>
    </row>
    <row r="27" spans="1:43" ht="15" customHeight="1">
      <c r="A27" s="65">
        <v>38837</v>
      </c>
      <c r="B27" s="66">
        <v>3.58</v>
      </c>
      <c r="C27" s="66">
        <v>6.34</v>
      </c>
      <c r="D27" s="66">
        <v>5.21</v>
      </c>
      <c r="E27" s="66">
        <v>6.45</v>
      </c>
      <c r="F27" s="89">
        <v>6.79</v>
      </c>
      <c r="G27" s="89">
        <v>6.52</v>
      </c>
      <c r="H27" s="89">
        <v>8.9600000000000009</v>
      </c>
      <c r="I27" s="89">
        <v>6.63</v>
      </c>
      <c r="J27" s="67">
        <v>11</v>
      </c>
      <c r="K27" s="67">
        <v>7</v>
      </c>
      <c r="L27" s="67">
        <v>3</v>
      </c>
      <c r="M27" s="67">
        <v>6</v>
      </c>
      <c r="N27" s="67">
        <v>0</v>
      </c>
      <c r="O27" s="66">
        <v>3.34</v>
      </c>
      <c r="P27" s="66">
        <v>6.44</v>
      </c>
      <c r="Q27" s="66">
        <v>5.35</v>
      </c>
      <c r="R27" s="66">
        <v>6.63</v>
      </c>
      <c r="S27" s="89">
        <v>6.85</v>
      </c>
      <c r="T27" s="89">
        <v>6.74</v>
      </c>
      <c r="U27" s="89">
        <v>9.2200000000000006</v>
      </c>
      <c r="V27" s="89">
        <v>6.88</v>
      </c>
      <c r="W27" s="67">
        <v>7</v>
      </c>
      <c r="X27" s="67">
        <v>2</v>
      </c>
      <c r="Y27" s="67">
        <v>3</v>
      </c>
      <c r="Z27" s="67">
        <v>3</v>
      </c>
      <c r="AA27" s="67">
        <v>0</v>
      </c>
      <c r="AD27" s="77">
        <f t="shared" si="0"/>
        <v>6.79</v>
      </c>
      <c r="AE27" s="69">
        <f t="shared" si="1"/>
        <v>6.6262759999999865E-2</v>
      </c>
      <c r="AF27" s="77">
        <f t="shared" si="2"/>
        <v>8.9600000000000009</v>
      </c>
      <c r="AG27" s="69">
        <f t="shared" si="3"/>
        <v>6.7398922500000014E-2</v>
      </c>
      <c r="AH27" s="69">
        <f t="shared" si="4"/>
        <v>6.7943442776497776E-2</v>
      </c>
      <c r="AI27" s="79">
        <f t="shared" si="5"/>
        <v>6.85</v>
      </c>
      <c r="AJ27" s="69">
        <f t="shared" si="6"/>
        <v>6.8535690000000038E-2</v>
      </c>
      <c r="AK27" s="79">
        <f t="shared" si="7"/>
        <v>9.2200000000000006</v>
      </c>
      <c r="AL27" s="69">
        <f t="shared" si="8"/>
        <v>6.9983359999999939E-2</v>
      </c>
      <c r="AM27" s="69">
        <f t="shared" si="9"/>
        <v>7.0459808354430289E-2</v>
      </c>
      <c r="AN27" s="69">
        <f t="shared" si="10"/>
        <v>6.9121880833333288E-2</v>
      </c>
      <c r="AO27" s="91">
        <f t="shared" si="11"/>
        <v>6.9621019828452785E-2</v>
      </c>
      <c r="AP27" s="78"/>
      <c r="AQ27" s="78"/>
    </row>
    <row r="28" spans="1:43" ht="15" customHeight="1">
      <c r="A28" s="65">
        <v>38868</v>
      </c>
      <c r="B28" s="66">
        <v>3.69</v>
      </c>
      <c r="C28" s="66">
        <v>6.38</v>
      </c>
      <c r="D28" s="66">
        <v>5.14</v>
      </c>
      <c r="E28" s="66">
        <v>6.44</v>
      </c>
      <c r="F28" s="89">
        <v>6.62</v>
      </c>
      <c r="G28" s="89">
        <v>6.5</v>
      </c>
      <c r="H28" s="89">
        <v>8.7799999999999994</v>
      </c>
      <c r="I28" s="89">
        <v>6.63</v>
      </c>
      <c r="J28" s="67">
        <v>11</v>
      </c>
      <c r="K28" s="67">
        <v>8</v>
      </c>
      <c r="L28" s="67">
        <v>3</v>
      </c>
      <c r="M28" s="67">
        <v>5</v>
      </c>
      <c r="N28" s="67">
        <v>0</v>
      </c>
      <c r="O28" s="66">
        <v>3.25</v>
      </c>
      <c r="P28" s="66">
        <v>6.49</v>
      </c>
      <c r="Q28" s="66">
        <v>4.9000000000000004</v>
      </c>
      <c r="R28" s="66">
        <v>6.62</v>
      </c>
      <c r="S28" s="89">
        <v>6.67</v>
      </c>
      <c r="T28" s="89">
        <v>6.69</v>
      </c>
      <c r="U28" s="89">
        <v>8.9700000000000006</v>
      </c>
      <c r="V28" s="89">
        <v>6.77</v>
      </c>
      <c r="W28" s="67">
        <v>7</v>
      </c>
      <c r="X28" s="67">
        <v>2</v>
      </c>
      <c r="Y28" s="67">
        <v>2</v>
      </c>
      <c r="Z28" s="67">
        <v>2</v>
      </c>
      <c r="AA28" s="67">
        <v>0</v>
      </c>
      <c r="AD28" s="77">
        <f t="shared" si="0"/>
        <v>6.62</v>
      </c>
      <c r="AE28" s="69">
        <f t="shared" si="1"/>
        <v>6.6056249999999928E-2</v>
      </c>
      <c r="AF28" s="77">
        <f t="shared" si="2"/>
        <v>8.7799999999999994</v>
      </c>
      <c r="AG28" s="69">
        <f t="shared" si="3"/>
        <v>6.7398922500000014E-2</v>
      </c>
      <c r="AH28" s="69">
        <f t="shared" si="4"/>
        <v>6.8157283819444511E-2</v>
      </c>
      <c r="AI28" s="79">
        <f t="shared" si="5"/>
        <v>6.67</v>
      </c>
      <c r="AJ28" s="69">
        <f t="shared" si="6"/>
        <v>6.8018902499999978E-2</v>
      </c>
      <c r="AK28" s="79">
        <f t="shared" si="7"/>
        <v>8.9700000000000006</v>
      </c>
      <c r="AL28" s="69">
        <f t="shared" si="8"/>
        <v>6.8845822499999931E-2</v>
      </c>
      <c r="AM28" s="69">
        <f t="shared" si="9"/>
        <v>6.9216138847826E-2</v>
      </c>
      <c r="AN28" s="69">
        <f t="shared" si="10"/>
        <v>6.8363522499999954E-2</v>
      </c>
      <c r="AO28" s="91">
        <f t="shared" si="11"/>
        <v>6.8863187171698828E-2</v>
      </c>
      <c r="AP28" s="78"/>
      <c r="AQ28" s="78"/>
    </row>
    <row r="29" spans="1:43" ht="15" customHeight="1">
      <c r="A29" s="65">
        <v>38898</v>
      </c>
      <c r="B29" s="66">
        <v>3.68</v>
      </c>
      <c r="C29" s="66">
        <v>6.49</v>
      </c>
      <c r="D29" s="66">
        <v>5.0999999999999996</v>
      </c>
      <c r="E29" s="66">
        <v>6.55</v>
      </c>
      <c r="F29" s="89">
        <v>6.5</v>
      </c>
      <c r="G29" s="89">
        <v>6.62</v>
      </c>
      <c r="H29" s="89">
        <v>8.36</v>
      </c>
      <c r="I29" s="89">
        <v>6.81</v>
      </c>
      <c r="J29" s="67">
        <v>12</v>
      </c>
      <c r="K29" s="67">
        <v>7</v>
      </c>
      <c r="L29" s="67">
        <v>3</v>
      </c>
      <c r="M29" s="67">
        <v>4</v>
      </c>
      <c r="N29" s="67">
        <v>0</v>
      </c>
      <c r="O29" s="66">
        <v>3.34</v>
      </c>
      <c r="P29" s="66">
        <v>6.62</v>
      </c>
      <c r="Q29" s="66">
        <v>5.32</v>
      </c>
      <c r="R29" s="66">
        <v>6.78</v>
      </c>
      <c r="S29" s="89">
        <v>6.86</v>
      </c>
      <c r="T29" s="89">
        <v>6.84</v>
      </c>
      <c r="U29" s="89">
        <v>9.16</v>
      </c>
      <c r="V29" s="89">
        <v>6.95</v>
      </c>
      <c r="W29" s="67">
        <v>7</v>
      </c>
      <c r="X29" s="67">
        <v>2</v>
      </c>
      <c r="Y29" s="67">
        <v>3</v>
      </c>
      <c r="Z29" s="67">
        <v>3</v>
      </c>
      <c r="AA29" s="67">
        <v>0</v>
      </c>
      <c r="AD29" s="77">
        <f t="shared" si="0"/>
        <v>6.5</v>
      </c>
      <c r="AE29" s="69">
        <f t="shared" si="1"/>
        <v>6.7295609999999728E-2</v>
      </c>
      <c r="AF29" s="77">
        <f t="shared" si="2"/>
        <v>8.36</v>
      </c>
      <c r="AG29" s="69">
        <f t="shared" si="3"/>
        <v>6.9259402499999734E-2</v>
      </c>
      <c r="AH29" s="69">
        <f t="shared" si="4"/>
        <v>7.0990918467741679E-2</v>
      </c>
      <c r="AI29" s="79">
        <f t="shared" si="5"/>
        <v>6.86</v>
      </c>
      <c r="AJ29" s="69">
        <f t="shared" si="6"/>
        <v>6.9569640000000099E-2</v>
      </c>
      <c r="AK29" s="79">
        <f t="shared" si="7"/>
        <v>9.16</v>
      </c>
      <c r="AL29" s="69">
        <f t="shared" si="8"/>
        <v>7.0707562500000209E-2</v>
      </c>
      <c r="AM29" s="69">
        <f t="shared" si="9"/>
        <v>7.112315158695677E-2</v>
      </c>
      <c r="AN29" s="69">
        <f t="shared" si="10"/>
        <v>7.0224842500000051E-2</v>
      </c>
      <c r="AO29" s="91">
        <f t="shared" si="11"/>
        <v>7.1079073880551735E-2</v>
      </c>
      <c r="AP29" s="78"/>
      <c r="AQ29" s="78"/>
    </row>
    <row r="30" spans="1:43" ht="15" customHeight="1">
      <c r="A30" s="65">
        <v>38929</v>
      </c>
      <c r="B30" s="66">
        <v>3.67</v>
      </c>
      <c r="C30" s="66">
        <v>6.66</v>
      </c>
      <c r="D30" s="66">
        <v>5.07</v>
      </c>
      <c r="E30" s="66">
        <v>6.71</v>
      </c>
      <c r="F30" s="89">
        <v>6.48</v>
      </c>
      <c r="G30" s="89">
        <v>6.78</v>
      </c>
      <c r="H30" s="89">
        <v>8.3000000000000007</v>
      </c>
      <c r="I30" s="89">
        <v>6.94</v>
      </c>
      <c r="J30" s="67">
        <v>12</v>
      </c>
      <c r="K30" s="67">
        <v>7</v>
      </c>
      <c r="L30" s="67">
        <v>4</v>
      </c>
      <c r="M30" s="67">
        <v>3</v>
      </c>
      <c r="N30" s="67">
        <v>0</v>
      </c>
      <c r="O30" s="66">
        <v>3.39</v>
      </c>
      <c r="P30" s="66">
        <v>6.82</v>
      </c>
      <c r="Q30" s="66">
        <v>4.8600000000000003</v>
      </c>
      <c r="R30" s="66">
        <v>6.93</v>
      </c>
      <c r="S30" s="89">
        <v>6.73</v>
      </c>
      <c r="T30" s="89">
        <v>6.97</v>
      </c>
      <c r="U30" s="89">
        <v>8.82</v>
      </c>
      <c r="V30" s="89">
        <v>7.03</v>
      </c>
      <c r="W30" s="67">
        <v>6</v>
      </c>
      <c r="X30" s="67">
        <v>3</v>
      </c>
      <c r="Y30" s="67">
        <v>1</v>
      </c>
      <c r="Z30" s="67">
        <v>2</v>
      </c>
      <c r="AA30" s="67">
        <v>0</v>
      </c>
      <c r="AD30" s="77">
        <f t="shared" si="0"/>
        <v>6.48</v>
      </c>
      <c r="AE30" s="69">
        <f t="shared" si="1"/>
        <v>6.8949209999999983E-2</v>
      </c>
      <c r="AF30" s="77">
        <f t="shared" si="2"/>
        <v>8.3000000000000007</v>
      </c>
      <c r="AG30" s="69">
        <f t="shared" si="3"/>
        <v>7.0604090000000008E-2</v>
      </c>
      <c r="AH30" s="69">
        <f t="shared" si="4"/>
        <v>7.2149857032967057E-2</v>
      </c>
      <c r="AI30" s="79">
        <f t="shared" si="5"/>
        <v>6.73</v>
      </c>
      <c r="AJ30" s="69">
        <f t="shared" si="6"/>
        <v>7.0914522500000077E-2</v>
      </c>
      <c r="AK30" s="79">
        <f t="shared" si="7"/>
        <v>8.82</v>
      </c>
      <c r="AL30" s="69">
        <f t="shared" si="8"/>
        <v>7.1535522500000059E-2</v>
      </c>
      <c r="AM30" s="69">
        <f t="shared" si="9"/>
        <v>7.1886134940191443E-2</v>
      </c>
      <c r="AN30" s="69">
        <f t="shared" si="10"/>
        <v>7.1225045000000042E-2</v>
      </c>
      <c r="AO30" s="91">
        <f t="shared" si="11"/>
        <v>7.1974042304449981E-2</v>
      </c>
      <c r="AP30" s="78"/>
      <c r="AQ30" s="78"/>
    </row>
    <row r="31" spans="1:43" ht="15" customHeight="1">
      <c r="A31" s="65">
        <v>38960</v>
      </c>
      <c r="B31" s="66">
        <v>3.72</v>
      </c>
      <c r="C31" s="66">
        <v>6.52</v>
      </c>
      <c r="D31" s="66">
        <v>5.04</v>
      </c>
      <c r="E31" s="66">
        <v>6.54</v>
      </c>
      <c r="F31" s="89">
        <v>6.47</v>
      </c>
      <c r="G31" s="89">
        <v>6.61</v>
      </c>
      <c r="H31" s="89">
        <v>8.24</v>
      </c>
      <c r="I31" s="89">
        <v>6.76</v>
      </c>
      <c r="J31" s="67">
        <v>10</v>
      </c>
      <c r="K31" s="67">
        <v>7</v>
      </c>
      <c r="L31" s="67">
        <v>4</v>
      </c>
      <c r="M31" s="67">
        <v>3</v>
      </c>
      <c r="N31" s="67">
        <v>0</v>
      </c>
      <c r="O31" s="66">
        <v>3.44</v>
      </c>
      <c r="P31" s="66">
        <v>6.7</v>
      </c>
      <c r="Q31" s="66">
        <v>5.21</v>
      </c>
      <c r="R31" s="66">
        <v>6.81</v>
      </c>
      <c r="S31" s="89">
        <v>6.65</v>
      </c>
      <c r="T31" s="89">
        <v>6.84</v>
      </c>
      <c r="U31" s="89">
        <v>8.56</v>
      </c>
      <c r="V31" s="89">
        <v>6.8</v>
      </c>
      <c r="W31" s="67">
        <v>7</v>
      </c>
      <c r="X31" s="67">
        <v>3</v>
      </c>
      <c r="Y31" s="67">
        <v>2</v>
      </c>
      <c r="Z31" s="67">
        <v>2</v>
      </c>
      <c r="AA31" s="67">
        <v>0</v>
      </c>
      <c r="AD31" s="77">
        <f t="shared" si="0"/>
        <v>6.47</v>
      </c>
      <c r="AE31" s="69">
        <f t="shared" si="1"/>
        <v>6.7192302500000078E-2</v>
      </c>
      <c r="AF31" s="77">
        <f t="shared" si="2"/>
        <v>8.24</v>
      </c>
      <c r="AG31" s="69">
        <f t="shared" si="3"/>
        <v>6.8742440000000071E-2</v>
      </c>
      <c r="AH31" s="69">
        <f t="shared" si="4"/>
        <v>7.0283819661017016E-2</v>
      </c>
      <c r="AI31" s="79">
        <f t="shared" si="5"/>
        <v>6.65</v>
      </c>
      <c r="AJ31" s="69">
        <f t="shared" si="6"/>
        <v>6.9569640000000099E-2</v>
      </c>
      <c r="AK31" s="79">
        <f t="shared" si="7"/>
        <v>8.56</v>
      </c>
      <c r="AL31" s="69">
        <f t="shared" si="8"/>
        <v>6.9155999999999995E-2</v>
      </c>
      <c r="AM31" s="69">
        <f t="shared" si="9"/>
        <v>6.8844145759162215E-2</v>
      </c>
      <c r="AN31" s="69">
        <f t="shared" si="10"/>
        <v>6.9018146666666683E-2</v>
      </c>
      <c r="AO31" s="91">
        <f t="shared" si="11"/>
        <v>6.9324037059780477E-2</v>
      </c>
      <c r="AP31" s="78"/>
      <c r="AQ31" s="78"/>
    </row>
    <row r="32" spans="1:43" ht="15" customHeight="1">
      <c r="A32" s="65">
        <v>38990</v>
      </c>
      <c r="B32" s="66">
        <v>3.78</v>
      </c>
      <c r="C32" s="66">
        <v>6.43</v>
      </c>
      <c r="D32" s="66">
        <v>5.01</v>
      </c>
      <c r="E32" s="66">
        <v>6.43</v>
      </c>
      <c r="F32" s="89">
        <v>6.54</v>
      </c>
      <c r="G32" s="89">
        <v>6.47</v>
      </c>
      <c r="H32" s="89">
        <v>8.51</v>
      </c>
      <c r="I32" s="89">
        <v>6.53</v>
      </c>
      <c r="J32" s="67">
        <v>10</v>
      </c>
      <c r="K32" s="67">
        <v>9</v>
      </c>
      <c r="L32" s="67">
        <v>6</v>
      </c>
      <c r="M32" s="67">
        <v>4</v>
      </c>
      <c r="N32" s="67">
        <v>0</v>
      </c>
      <c r="O32" s="66">
        <v>3.43</v>
      </c>
      <c r="P32" s="66">
        <v>6.64</v>
      </c>
      <c r="Q32" s="66">
        <v>5.19</v>
      </c>
      <c r="R32" s="66">
        <v>6.73</v>
      </c>
      <c r="S32" s="89">
        <v>6.64</v>
      </c>
      <c r="T32" s="89">
        <v>6.73</v>
      </c>
      <c r="U32" s="89">
        <v>8.5</v>
      </c>
      <c r="V32" s="89">
        <v>6.68</v>
      </c>
      <c r="W32" s="67">
        <v>7</v>
      </c>
      <c r="X32" s="67">
        <v>3</v>
      </c>
      <c r="Y32" s="67">
        <v>2</v>
      </c>
      <c r="Z32" s="67">
        <v>2</v>
      </c>
      <c r="AA32" s="67">
        <v>0</v>
      </c>
      <c r="AD32" s="77">
        <f t="shared" si="0"/>
        <v>6.54</v>
      </c>
      <c r="AE32" s="69">
        <f t="shared" si="1"/>
        <v>6.5746522500000237E-2</v>
      </c>
      <c r="AF32" s="77">
        <f t="shared" si="2"/>
        <v>8.51</v>
      </c>
      <c r="AG32" s="69">
        <f t="shared" si="3"/>
        <v>6.6366022500000232E-2</v>
      </c>
      <c r="AH32" s="69">
        <f t="shared" si="4"/>
        <v>6.6834578337563677E-2</v>
      </c>
      <c r="AI32" s="79">
        <f t="shared" si="5"/>
        <v>6.64</v>
      </c>
      <c r="AJ32" s="69">
        <f t="shared" si="6"/>
        <v>6.8432322499999865E-2</v>
      </c>
      <c r="AK32" s="79">
        <f t="shared" si="7"/>
        <v>8.5</v>
      </c>
      <c r="AL32" s="69">
        <f t="shared" si="8"/>
        <v>6.7915560000000097E-2</v>
      </c>
      <c r="AM32" s="69">
        <f t="shared" si="9"/>
        <v>6.7498816048387381E-2</v>
      </c>
      <c r="AN32" s="69">
        <f t="shared" si="10"/>
        <v>6.7399047500000142E-2</v>
      </c>
      <c r="AO32" s="91">
        <f t="shared" si="11"/>
        <v>6.7277403478112813E-2</v>
      </c>
      <c r="AP32" s="78"/>
      <c r="AQ32" s="78"/>
    </row>
    <row r="33" spans="1:43" ht="15" customHeight="1">
      <c r="A33" s="65">
        <v>39021</v>
      </c>
      <c r="B33" s="66">
        <v>3.54</v>
      </c>
      <c r="C33" s="66">
        <v>6.67</v>
      </c>
      <c r="D33" s="66">
        <v>4.97</v>
      </c>
      <c r="E33" s="66">
        <v>6.68</v>
      </c>
      <c r="F33" s="89">
        <v>6.63</v>
      </c>
      <c r="G33" s="89">
        <v>6.7</v>
      </c>
      <c r="H33" s="89">
        <v>8.65</v>
      </c>
      <c r="I33" s="89">
        <v>6.7</v>
      </c>
      <c r="J33" s="67">
        <v>10</v>
      </c>
      <c r="K33" s="67">
        <v>8</v>
      </c>
      <c r="L33" s="67">
        <v>5</v>
      </c>
      <c r="M33" s="67">
        <v>5</v>
      </c>
      <c r="N33" s="67">
        <v>0</v>
      </c>
      <c r="O33" s="66">
        <v>3.72</v>
      </c>
      <c r="P33" s="66">
        <v>6.9</v>
      </c>
      <c r="Q33" s="66">
        <v>5.2</v>
      </c>
      <c r="R33" s="66">
        <v>6.97</v>
      </c>
      <c r="S33" s="89">
        <v>6.81</v>
      </c>
      <c r="T33" s="89">
        <v>6.99</v>
      </c>
      <c r="U33" s="89">
        <v>8.92</v>
      </c>
      <c r="V33" s="89">
        <v>6.97</v>
      </c>
      <c r="W33" s="67">
        <v>5</v>
      </c>
      <c r="X33" s="67">
        <v>4</v>
      </c>
      <c r="Y33" s="67">
        <v>2</v>
      </c>
      <c r="Z33" s="67">
        <v>3</v>
      </c>
      <c r="AA33" s="67">
        <v>0</v>
      </c>
      <c r="AD33" s="77">
        <f t="shared" si="0"/>
        <v>6.63</v>
      </c>
      <c r="AE33" s="69">
        <f t="shared" si="1"/>
        <v>6.8122250000000273E-2</v>
      </c>
      <c r="AF33" s="77">
        <f t="shared" si="2"/>
        <v>8.65</v>
      </c>
      <c r="AG33" s="69">
        <f t="shared" si="3"/>
        <v>6.8122250000000273E-2</v>
      </c>
      <c r="AH33" s="69">
        <f t="shared" si="4"/>
        <v>6.8122250000000273E-2</v>
      </c>
      <c r="AI33" s="79">
        <f t="shared" si="5"/>
        <v>6.81</v>
      </c>
      <c r="AJ33" s="69">
        <f t="shared" si="6"/>
        <v>7.1121502500000044E-2</v>
      </c>
      <c r="AK33" s="79">
        <f t="shared" si="7"/>
        <v>8.92</v>
      </c>
      <c r="AL33" s="69">
        <f t="shared" si="8"/>
        <v>7.0914522500000077E-2</v>
      </c>
      <c r="AM33" s="69">
        <f t="shared" si="9"/>
        <v>7.0808580130331852E-2</v>
      </c>
      <c r="AN33" s="69">
        <f t="shared" si="10"/>
        <v>6.9983765000000142E-2</v>
      </c>
      <c r="AO33" s="91">
        <f t="shared" si="11"/>
        <v>6.991313675355465E-2</v>
      </c>
      <c r="AP33" s="78"/>
      <c r="AQ33" s="78"/>
    </row>
    <row r="34" spans="1:43" ht="15" customHeight="1">
      <c r="A34" s="65">
        <v>39051</v>
      </c>
      <c r="B34" s="66">
        <v>3.54</v>
      </c>
      <c r="C34" s="66">
        <v>6.58</v>
      </c>
      <c r="D34" s="66">
        <v>4.96</v>
      </c>
      <c r="E34" s="66">
        <v>6.59</v>
      </c>
      <c r="F34" s="89">
        <v>6.65</v>
      </c>
      <c r="G34" s="89">
        <v>6.62</v>
      </c>
      <c r="H34" s="89">
        <v>8.6</v>
      </c>
      <c r="I34" s="89">
        <v>6.64</v>
      </c>
      <c r="J34" s="67">
        <v>9</v>
      </c>
      <c r="K34" s="67">
        <v>8</v>
      </c>
      <c r="L34" s="67">
        <v>5</v>
      </c>
      <c r="M34" s="67">
        <v>4</v>
      </c>
      <c r="N34" s="67">
        <v>0</v>
      </c>
      <c r="O34" s="66">
        <v>3.76</v>
      </c>
      <c r="P34" s="66">
        <v>6.85</v>
      </c>
      <c r="Q34" s="66">
        <v>5.08</v>
      </c>
      <c r="R34" s="66">
        <v>6.93</v>
      </c>
      <c r="S34" s="89">
        <v>6.51</v>
      </c>
      <c r="T34" s="89">
        <v>6.98</v>
      </c>
      <c r="U34" s="89">
        <v>8.36</v>
      </c>
      <c r="V34" s="89">
        <v>6.95</v>
      </c>
      <c r="W34" s="67">
        <v>5</v>
      </c>
      <c r="X34" s="67">
        <v>5</v>
      </c>
      <c r="Y34" s="67">
        <v>2</v>
      </c>
      <c r="Z34" s="67">
        <v>2</v>
      </c>
      <c r="AA34" s="67">
        <v>0</v>
      </c>
      <c r="AD34" s="77">
        <f t="shared" si="0"/>
        <v>6.65</v>
      </c>
      <c r="AE34" s="69">
        <f t="shared" si="1"/>
        <v>6.7295609999999728E-2</v>
      </c>
      <c r="AF34" s="77">
        <f t="shared" si="2"/>
        <v>8.6</v>
      </c>
      <c r="AG34" s="69">
        <f t="shared" si="3"/>
        <v>6.7502239999999825E-2</v>
      </c>
      <c r="AH34" s="69">
        <f t="shared" si="4"/>
        <v>6.7650589743589631E-2</v>
      </c>
      <c r="AI34" s="79">
        <f t="shared" si="5"/>
        <v>6.51</v>
      </c>
      <c r="AJ34" s="69">
        <f t="shared" si="6"/>
        <v>7.1018009999999965E-2</v>
      </c>
      <c r="AK34" s="79">
        <f t="shared" si="7"/>
        <v>8.36</v>
      </c>
      <c r="AL34" s="69">
        <f t="shared" si="8"/>
        <v>7.0707562500000209E-2</v>
      </c>
      <c r="AM34" s="69">
        <f t="shared" si="9"/>
        <v>7.0432354986486909E-2</v>
      </c>
      <c r="AN34" s="69">
        <f t="shared" si="10"/>
        <v>6.9639121666666748E-2</v>
      </c>
      <c r="AO34" s="91">
        <f t="shared" si="11"/>
        <v>6.9505099905521145E-2</v>
      </c>
      <c r="AP34" s="78"/>
      <c r="AQ34" s="78"/>
    </row>
    <row r="35" spans="1:43" ht="15" customHeight="1">
      <c r="A35" s="65">
        <v>39082</v>
      </c>
      <c r="B35" s="66">
        <v>3.74</v>
      </c>
      <c r="C35" s="66">
        <v>6.75</v>
      </c>
      <c r="D35" s="66">
        <v>4.88</v>
      </c>
      <c r="E35" s="66">
        <v>6.77</v>
      </c>
      <c r="F35" s="89">
        <v>6.68</v>
      </c>
      <c r="G35" s="89">
        <v>6.83</v>
      </c>
      <c r="H35" s="89">
        <v>8.6199999999999992</v>
      </c>
      <c r="I35" s="89">
        <v>6.87</v>
      </c>
      <c r="J35" s="67">
        <v>9</v>
      </c>
      <c r="K35" s="67">
        <v>8</v>
      </c>
      <c r="L35" s="67">
        <v>4</v>
      </c>
      <c r="M35" s="67">
        <v>5</v>
      </c>
      <c r="N35" s="67">
        <v>0</v>
      </c>
      <c r="O35" s="66">
        <v>3.74</v>
      </c>
      <c r="P35" s="66">
        <v>7.02</v>
      </c>
      <c r="Q35" s="66">
        <v>5.05</v>
      </c>
      <c r="R35" s="66">
        <v>7.08</v>
      </c>
      <c r="S35" s="89">
        <v>6.5</v>
      </c>
      <c r="T35" s="89">
        <v>7.11</v>
      </c>
      <c r="U35" s="89">
        <v>8.3000000000000007</v>
      </c>
      <c r="V35" s="89">
        <v>7.14</v>
      </c>
      <c r="W35" s="67">
        <v>5</v>
      </c>
      <c r="X35" s="67">
        <v>5</v>
      </c>
      <c r="Y35" s="67">
        <v>2</v>
      </c>
      <c r="Z35" s="67">
        <v>2</v>
      </c>
      <c r="AA35" s="67">
        <v>0</v>
      </c>
      <c r="AD35" s="77">
        <f t="shared" si="0"/>
        <v>6.68</v>
      </c>
      <c r="AE35" s="69">
        <f t="shared" si="1"/>
        <v>6.9466222499999786E-2</v>
      </c>
      <c r="AF35" s="77">
        <f t="shared" si="2"/>
        <v>8.6199999999999992</v>
      </c>
      <c r="AG35" s="69">
        <f t="shared" si="3"/>
        <v>6.9879922500000191E-2</v>
      </c>
      <c r="AH35" s="69">
        <f t="shared" si="4"/>
        <v>7.0174203943299443E-2</v>
      </c>
      <c r="AI35" s="79">
        <f t="shared" si="5"/>
        <v>6.5</v>
      </c>
      <c r="AJ35" s="69">
        <f t="shared" si="6"/>
        <v>7.2363802499999963E-2</v>
      </c>
      <c r="AK35" s="79">
        <f t="shared" si="7"/>
        <v>8.3000000000000007</v>
      </c>
      <c r="AL35" s="69">
        <f t="shared" si="8"/>
        <v>7.2674490000000036E-2</v>
      </c>
      <c r="AM35" s="69">
        <f t="shared" si="9"/>
        <v>7.2967917083333445E-2</v>
      </c>
      <c r="AN35" s="69">
        <f t="shared" si="10"/>
        <v>7.1742967500000088E-2</v>
      </c>
      <c r="AO35" s="91">
        <f t="shared" si="11"/>
        <v>7.2036679369988782E-2</v>
      </c>
      <c r="AP35" s="78"/>
      <c r="AQ35" s="78"/>
    </row>
    <row r="36" spans="1:43" ht="15" customHeight="1">
      <c r="A36" s="65">
        <v>39113</v>
      </c>
      <c r="B36" s="66">
        <v>3.59</v>
      </c>
      <c r="C36" s="66">
        <v>6.75</v>
      </c>
      <c r="D36" s="66">
        <v>4.79</v>
      </c>
      <c r="E36" s="66">
        <v>6.79</v>
      </c>
      <c r="F36" s="89">
        <v>6.65</v>
      </c>
      <c r="G36" s="89">
        <v>6.86</v>
      </c>
      <c r="H36" s="89">
        <v>8.39</v>
      </c>
      <c r="I36" s="89">
        <v>6.88</v>
      </c>
      <c r="J36" s="67">
        <v>10</v>
      </c>
      <c r="K36" s="67">
        <v>8</v>
      </c>
      <c r="L36" s="67">
        <v>4</v>
      </c>
      <c r="M36" s="67">
        <v>4</v>
      </c>
      <c r="N36" s="67">
        <v>0</v>
      </c>
      <c r="O36" s="66">
        <v>3.71</v>
      </c>
      <c r="P36" s="66">
        <v>7.07</v>
      </c>
      <c r="Q36" s="66">
        <v>5.04</v>
      </c>
      <c r="R36" s="66">
        <v>7.12</v>
      </c>
      <c r="S36" s="89">
        <v>6.6</v>
      </c>
      <c r="T36" s="89">
        <v>7.2</v>
      </c>
      <c r="U36" s="89">
        <v>8.31</v>
      </c>
      <c r="V36" s="89">
        <v>7.32</v>
      </c>
      <c r="W36" s="67">
        <v>5</v>
      </c>
      <c r="X36" s="67">
        <v>5</v>
      </c>
      <c r="Y36" s="67">
        <v>2</v>
      </c>
      <c r="Z36" s="67">
        <v>3</v>
      </c>
      <c r="AA36" s="67">
        <v>0</v>
      </c>
      <c r="AD36" s="77">
        <f t="shared" si="0"/>
        <v>6.65</v>
      </c>
      <c r="AE36" s="69">
        <f t="shared" si="1"/>
        <v>6.9776489999999969E-2</v>
      </c>
      <c r="AF36" s="77">
        <f t="shared" si="2"/>
        <v>8.39</v>
      </c>
      <c r="AG36" s="69">
        <f t="shared" si="3"/>
        <v>6.9983359999999939E-2</v>
      </c>
      <c r="AH36" s="69">
        <f t="shared" si="4"/>
        <v>7.0174774195402204E-2</v>
      </c>
      <c r="AI36" s="79">
        <f t="shared" si="5"/>
        <v>6.6</v>
      </c>
      <c r="AJ36" s="69">
        <f t="shared" si="6"/>
        <v>7.3296000000000028E-2</v>
      </c>
      <c r="AK36" s="79">
        <f t="shared" si="7"/>
        <v>8.31</v>
      </c>
      <c r="AL36" s="69">
        <f t="shared" si="8"/>
        <v>7.4539559999999838E-2</v>
      </c>
      <c r="AM36" s="69">
        <f t="shared" si="9"/>
        <v>7.5768575438596136E-2</v>
      </c>
      <c r="AN36" s="69">
        <f t="shared" si="10"/>
        <v>7.3020826666666538E-2</v>
      </c>
      <c r="AO36" s="91">
        <f t="shared" si="11"/>
        <v>7.3903975024198154E-2</v>
      </c>
      <c r="AP36" s="78"/>
      <c r="AQ36" s="78"/>
    </row>
    <row r="37" spans="1:43" ht="15" customHeight="1">
      <c r="A37" s="65">
        <v>39141</v>
      </c>
      <c r="B37" s="66">
        <v>3.69</v>
      </c>
      <c r="C37" s="66">
        <v>6.6</v>
      </c>
      <c r="D37" s="66">
        <v>4.93</v>
      </c>
      <c r="E37" s="66">
        <v>6.6</v>
      </c>
      <c r="F37" s="89">
        <v>6.56</v>
      </c>
      <c r="G37" s="89">
        <v>6.63</v>
      </c>
      <c r="H37" s="89">
        <v>7.98</v>
      </c>
      <c r="I37" s="89">
        <v>6.7</v>
      </c>
      <c r="J37" s="67">
        <v>9</v>
      </c>
      <c r="K37" s="67">
        <v>8</v>
      </c>
      <c r="L37" s="67">
        <v>6</v>
      </c>
      <c r="M37" s="67">
        <v>3</v>
      </c>
      <c r="N37" s="67">
        <v>0</v>
      </c>
      <c r="O37" s="66">
        <v>3.68</v>
      </c>
      <c r="P37" s="66">
        <v>6.88</v>
      </c>
      <c r="Q37" s="66">
        <v>4.99</v>
      </c>
      <c r="R37" s="66">
        <v>6.89</v>
      </c>
      <c r="S37" s="89">
        <v>6.47</v>
      </c>
      <c r="T37" s="89">
        <v>6.91</v>
      </c>
      <c r="U37" s="89">
        <v>8.16</v>
      </c>
      <c r="V37" s="89">
        <v>6.94</v>
      </c>
      <c r="W37" s="67">
        <v>5</v>
      </c>
      <c r="X37" s="67">
        <v>6</v>
      </c>
      <c r="Y37" s="67">
        <v>1</v>
      </c>
      <c r="Z37" s="67">
        <v>2</v>
      </c>
      <c r="AA37" s="67">
        <v>0</v>
      </c>
      <c r="AD37" s="77">
        <f t="shared" si="0"/>
        <v>6.56</v>
      </c>
      <c r="AE37" s="69">
        <f t="shared" si="1"/>
        <v>6.7398922500000014E-2</v>
      </c>
      <c r="AF37" s="77">
        <f t="shared" si="2"/>
        <v>7.98</v>
      </c>
      <c r="AG37" s="69">
        <f t="shared" si="3"/>
        <v>6.8122250000000273E-2</v>
      </c>
      <c r="AH37" s="69">
        <f t="shared" si="4"/>
        <v>6.9151208838028805E-2</v>
      </c>
      <c r="AI37" s="79">
        <f t="shared" si="5"/>
        <v>6.47</v>
      </c>
      <c r="AJ37" s="69">
        <f t="shared" si="6"/>
        <v>7.029370250000011E-2</v>
      </c>
      <c r="AK37" s="79">
        <f t="shared" si="7"/>
        <v>8.16</v>
      </c>
      <c r="AL37" s="69">
        <f t="shared" si="8"/>
        <v>7.0604090000000008E-2</v>
      </c>
      <c r="AM37" s="69">
        <f t="shared" si="9"/>
        <v>7.0942026686390436E-2</v>
      </c>
      <c r="AN37" s="69">
        <f t="shared" si="10"/>
        <v>6.9776810000000092E-2</v>
      </c>
      <c r="AO37" s="91">
        <f t="shared" si="11"/>
        <v>7.0345087403603221E-2</v>
      </c>
      <c r="AP37" s="78"/>
      <c r="AQ37" s="78"/>
    </row>
    <row r="38" spans="1:43" ht="15" customHeight="1">
      <c r="A38" s="65">
        <v>39172</v>
      </c>
      <c r="B38" s="66">
        <v>3.72</v>
      </c>
      <c r="C38" s="66">
        <v>6.8</v>
      </c>
      <c r="D38" s="66">
        <v>4.92</v>
      </c>
      <c r="E38" s="66">
        <v>6.81</v>
      </c>
      <c r="F38" s="89">
        <v>6.67</v>
      </c>
      <c r="G38" s="89">
        <v>6.84</v>
      </c>
      <c r="H38" s="89">
        <v>9.23</v>
      </c>
      <c r="I38" s="89">
        <v>6.88</v>
      </c>
      <c r="J38" s="67">
        <v>10</v>
      </c>
      <c r="K38" s="67">
        <v>8</v>
      </c>
      <c r="L38" s="67">
        <v>6</v>
      </c>
      <c r="M38" s="67">
        <v>6</v>
      </c>
      <c r="N38" s="67">
        <v>0</v>
      </c>
      <c r="O38" s="66">
        <v>3.44</v>
      </c>
      <c r="P38" s="66">
        <v>7.09</v>
      </c>
      <c r="Q38" s="66">
        <v>4.58</v>
      </c>
      <c r="R38" s="66">
        <v>7.1</v>
      </c>
      <c r="S38" s="89">
        <v>6.84</v>
      </c>
      <c r="T38" s="89">
        <v>7.13</v>
      </c>
      <c r="U38" s="89">
        <v>8.2100000000000009</v>
      </c>
      <c r="V38" s="89">
        <v>7.16</v>
      </c>
      <c r="W38" s="67">
        <v>6</v>
      </c>
      <c r="X38" s="67">
        <v>5</v>
      </c>
      <c r="Y38" s="67">
        <v>0</v>
      </c>
      <c r="Z38" s="67">
        <v>2</v>
      </c>
      <c r="AA38" s="67">
        <v>0</v>
      </c>
      <c r="AD38" s="77">
        <f t="shared" si="0"/>
        <v>6.67</v>
      </c>
      <c r="AE38" s="69">
        <f t="shared" si="1"/>
        <v>6.9569640000000099E-2</v>
      </c>
      <c r="AF38" s="77">
        <f t="shared" si="2"/>
        <v>9.23</v>
      </c>
      <c r="AG38" s="69">
        <f t="shared" si="3"/>
        <v>6.9983359999999939E-2</v>
      </c>
      <c r="AH38" s="69">
        <f t="shared" si="4"/>
        <v>7.0107799218749892E-2</v>
      </c>
      <c r="AI38" s="79">
        <f t="shared" si="5"/>
        <v>6.84</v>
      </c>
      <c r="AJ38" s="69">
        <f t="shared" si="6"/>
        <v>7.2570922499999968E-2</v>
      </c>
      <c r="AK38" s="79">
        <f t="shared" si="7"/>
        <v>8.2100000000000009</v>
      </c>
      <c r="AL38" s="69">
        <f t="shared" si="8"/>
        <v>7.2881640000000081E-2</v>
      </c>
      <c r="AM38" s="69">
        <f t="shared" si="9"/>
        <v>7.3287613959854239E-2</v>
      </c>
      <c r="AN38" s="69">
        <f t="shared" si="10"/>
        <v>7.1915546666666691E-2</v>
      </c>
      <c r="AO38" s="91">
        <f t="shared" si="11"/>
        <v>7.2227675712819461E-2</v>
      </c>
      <c r="AP38" s="78"/>
      <c r="AQ38" s="78"/>
    </row>
    <row r="39" spans="1:43" ht="15" customHeight="1">
      <c r="A39" s="65">
        <v>39202</v>
      </c>
      <c r="B39" s="66">
        <v>3.68</v>
      </c>
      <c r="C39" s="66">
        <v>6.72</v>
      </c>
      <c r="D39" s="66">
        <v>4.8499999999999996</v>
      </c>
      <c r="E39" s="66">
        <v>6.74</v>
      </c>
      <c r="F39" s="89">
        <v>6.59</v>
      </c>
      <c r="G39" s="89">
        <v>6.8</v>
      </c>
      <c r="H39" s="89">
        <v>9.26</v>
      </c>
      <c r="I39" s="89">
        <v>6.86</v>
      </c>
      <c r="J39" s="67">
        <v>10</v>
      </c>
      <c r="K39" s="67">
        <v>9</v>
      </c>
      <c r="L39" s="67">
        <v>5</v>
      </c>
      <c r="M39" s="67">
        <v>4</v>
      </c>
      <c r="N39" s="67">
        <v>0</v>
      </c>
      <c r="O39" s="66">
        <v>3.39</v>
      </c>
      <c r="P39" s="66">
        <v>7.01</v>
      </c>
      <c r="Q39" s="66">
        <v>4.33</v>
      </c>
      <c r="R39" s="66">
        <v>7.03</v>
      </c>
      <c r="S39" s="89">
        <v>5.28</v>
      </c>
      <c r="T39" s="89">
        <v>7.02</v>
      </c>
      <c r="U39" s="89">
        <v>8.1300000000000008</v>
      </c>
      <c r="V39" s="89">
        <v>7.06</v>
      </c>
      <c r="W39" s="67">
        <v>6</v>
      </c>
      <c r="X39" s="67">
        <v>5</v>
      </c>
      <c r="Y39" s="67">
        <v>0</v>
      </c>
      <c r="Z39" s="67">
        <v>1</v>
      </c>
      <c r="AA39" s="67">
        <v>0</v>
      </c>
      <c r="AD39" s="77">
        <f t="shared" si="0"/>
        <v>6.59</v>
      </c>
      <c r="AE39" s="69">
        <f t="shared" si="1"/>
        <v>6.9155999999999995E-2</v>
      </c>
      <c r="AF39" s="77">
        <f t="shared" si="2"/>
        <v>9.26</v>
      </c>
      <c r="AG39" s="69">
        <f t="shared" si="3"/>
        <v>6.9776489999999969E-2</v>
      </c>
      <c r="AH39" s="69">
        <f t="shared" si="4"/>
        <v>6.9948461011235918E-2</v>
      </c>
      <c r="AI39" s="79">
        <f t="shared" si="5"/>
        <v>5.28</v>
      </c>
      <c r="AJ39" s="69">
        <f t="shared" si="6"/>
        <v>7.1432009999999879E-2</v>
      </c>
      <c r="AK39" s="79">
        <f t="shared" si="7"/>
        <v>8.1300000000000008</v>
      </c>
      <c r="AL39" s="69">
        <f t="shared" si="8"/>
        <v>7.1846089999999752E-2</v>
      </c>
      <c r="AM39" s="69">
        <f t="shared" si="9"/>
        <v>7.2117784596490903E-2</v>
      </c>
      <c r="AN39" s="69">
        <f t="shared" si="10"/>
        <v>7.1156223333333157E-2</v>
      </c>
      <c r="AO39" s="91">
        <f t="shared" si="11"/>
        <v>7.1394676734739232E-2</v>
      </c>
      <c r="AP39" s="78"/>
      <c r="AQ39" s="78"/>
    </row>
    <row r="40" spans="1:43" ht="15" customHeight="1">
      <c r="A40" s="65">
        <v>39233</v>
      </c>
      <c r="B40" s="66">
        <v>3.59</v>
      </c>
      <c r="C40" s="66">
        <v>6.87</v>
      </c>
      <c r="D40" s="66">
        <v>4.92</v>
      </c>
      <c r="E40" s="66">
        <v>6.91</v>
      </c>
      <c r="F40" s="89">
        <v>6.78</v>
      </c>
      <c r="G40" s="89">
        <v>6.97</v>
      </c>
      <c r="H40" s="89">
        <v>9.16</v>
      </c>
      <c r="I40" s="89">
        <v>6.99</v>
      </c>
      <c r="J40" s="67">
        <v>10</v>
      </c>
      <c r="K40" s="67">
        <v>7</v>
      </c>
      <c r="L40" s="67">
        <v>5</v>
      </c>
      <c r="M40" s="67">
        <v>5</v>
      </c>
      <c r="N40" s="67">
        <v>0</v>
      </c>
      <c r="O40" s="66">
        <v>3.36</v>
      </c>
      <c r="P40" s="66">
        <v>7.14</v>
      </c>
      <c r="Q40" s="66">
        <v>4.55</v>
      </c>
      <c r="R40" s="66">
        <v>7.18</v>
      </c>
      <c r="S40" s="89">
        <v>7.11</v>
      </c>
      <c r="T40" s="89">
        <v>7.2</v>
      </c>
      <c r="U40" s="89">
        <v>8.43</v>
      </c>
      <c r="V40" s="89">
        <v>7.22</v>
      </c>
      <c r="W40" s="67">
        <v>7</v>
      </c>
      <c r="X40" s="67">
        <v>4</v>
      </c>
      <c r="Y40" s="67">
        <v>0</v>
      </c>
      <c r="Z40" s="67">
        <v>3</v>
      </c>
      <c r="AA40" s="67">
        <v>0</v>
      </c>
      <c r="AD40" s="77">
        <f t="shared" si="0"/>
        <v>6.78</v>
      </c>
      <c r="AE40" s="69">
        <f t="shared" si="1"/>
        <v>7.0914522500000077E-2</v>
      </c>
      <c r="AF40" s="77">
        <f t="shared" si="2"/>
        <v>9.16</v>
      </c>
      <c r="AG40" s="69">
        <f t="shared" si="3"/>
        <v>7.1121502500000044E-2</v>
      </c>
      <c r="AH40" s="69">
        <f t="shared" si="4"/>
        <v>7.1194554264705917E-2</v>
      </c>
      <c r="AI40" s="79">
        <f t="shared" si="5"/>
        <v>7.11</v>
      </c>
      <c r="AJ40" s="69">
        <f t="shared" si="6"/>
        <v>7.3296000000000028E-2</v>
      </c>
      <c r="AK40" s="79">
        <f t="shared" si="7"/>
        <v>8.43</v>
      </c>
      <c r="AL40" s="69">
        <f t="shared" si="8"/>
        <v>7.3503210000000152E-2</v>
      </c>
      <c r="AM40" s="69">
        <f t="shared" si="9"/>
        <v>7.3749664318182112E-2</v>
      </c>
      <c r="AN40" s="69">
        <f t="shared" si="10"/>
        <v>7.2709307500000112E-2</v>
      </c>
      <c r="AO40" s="91">
        <f t="shared" si="11"/>
        <v>7.2897960967023376E-2</v>
      </c>
      <c r="AP40" s="78"/>
      <c r="AQ40" s="78"/>
    </row>
    <row r="41" spans="1:43" ht="15" customHeight="1">
      <c r="A41" s="65">
        <v>39263</v>
      </c>
      <c r="B41" s="66">
        <v>3.7</v>
      </c>
      <c r="C41" s="66">
        <v>7.18</v>
      </c>
      <c r="D41" s="66">
        <v>4.9400000000000004</v>
      </c>
      <c r="E41" s="66">
        <v>7.24</v>
      </c>
      <c r="F41" s="89">
        <v>6.92</v>
      </c>
      <c r="G41" s="89">
        <v>7.29</v>
      </c>
      <c r="H41" s="89">
        <v>9.0299999999999994</v>
      </c>
      <c r="I41" s="89">
        <v>7.28</v>
      </c>
      <c r="J41" s="67">
        <v>9</v>
      </c>
      <c r="K41" s="67">
        <v>7</v>
      </c>
      <c r="L41" s="67">
        <v>5</v>
      </c>
      <c r="M41" s="67">
        <v>6</v>
      </c>
      <c r="N41" s="67">
        <v>0</v>
      </c>
      <c r="O41" s="66">
        <v>3.55</v>
      </c>
      <c r="P41" s="66">
        <v>7.4</v>
      </c>
      <c r="Q41" s="66">
        <v>4.9400000000000004</v>
      </c>
      <c r="R41" s="66">
        <v>7.43</v>
      </c>
      <c r="S41" s="89">
        <v>6.65</v>
      </c>
      <c r="T41" s="89">
        <v>7.47</v>
      </c>
      <c r="U41" s="89">
        <v>8.3000000000000007</v>
      </c>
      <c r="V41" s="89">
        <v>7.55</v>
      </c>
      <c r="W41" s="67">
        <v>7</v>
      </c>
      <c r="X41" s="67">
        <v>5</v>
      </c>
      <c r="Y41" s="67">
        <v>1</v>
      </c>
      <c r="Z41" s="67">
        <v>2</v>
      </c>
      <c r="AA41" s="67">
        <v>0</v>
      </c>
      <c r="AD41" s="77">
        <f t="shared" si="0"/>
        <v>6.92</v>
      </c>
      <c r="AE41" s="69">
        <f t="shared" si="1"/>
        <v>7.4228602500000296E-2</v>
      </c>
      <c r="AF41" s="77">
        <f t="shared" si="2"/>
        <v>9.0299999999999994</v>
      </c>
      <c r="AG41" s="69">
        <f t="shared" si="3"/>
        <v>7.4124960000000018E-2</v>
      </c>
      <c r="AH41" s="69">
        <f t="shared" si="4"/>
        <v>7.4077313921800836E-2</v>
      </c>
      <c r="AI41" s="79">
        <f t="shared" si="5"/>
        <v>6.65</v>
      </c>
      <c r="AJ41" s="69">
        <f t="shared" si="6"/>
        <v>7.6095022499999887E-2</v>
      </c>
      <c r="AK41" s="79">
        <f t="shared" si="7"/>
        <v>8.3000000000000007</v>
      </c>
      <c r="AL41" s="69">
        <f t="shared" si="8"/>
        <v>7.6925062499999974E-2</v>
      </c>
      <c r="AM41" s="69">
        <f t="shared" si="9"/>
        <v>7.778025522727279E-2</v>
      </c>
      <c r="AN41" s="69">
        <f t="shared" si="10"/>
        <v>7.5991694999999984E-2</v>
      </c>
      <c r="AO41" s="91">
        <f t="shared" si="11"/>
        <v>7.654594145878213E-2</v>
      </c>
      <c r="AP41" s="78"/>
      <c r="AQ41" s="78"/>
    </row>
    <row r="42" spans="1:43" ht="15" customHeight="1">
      <c r="A42" s="65">
        <v>39294</v>
      </c>
      <c r="B42" s="66">
        <v>3.47</v>
      </c>
      <c r="C42" s="66">
        <v>7.19</v>
      </c>
      <c r="D42" s="66">
        <v>4.76</v>
      </c>
      <c r="E42" s="66">
        <v>7.24</v>
      </c>
      <c r="F42" s="89">
        <v>6.69</v>
      </c>
      <c r="G42" s="89">
        <v>7.31</v>
      </c>
      <c r="H42" s="89">
        <v>9.06</v>
      </c>
      <c r="I42" s="89">
        <v>7.31</v>
      </c>
      <c r="J42" s="67">
        <v>13</v>
      </c>
      <c r="K42" s="67">
        <v>7</v>
      </c>
      <c r="L42" s="67">
        <v>6</v>
      </c>
      <c r="M42" s="67">
        <v>4</v>
      </c>
      <c r="N42" s="67">
        <v>0</v>
      </c>
      <c r="O42" s="66">
        <v>3.53</v>
      </c>
      <c r="P42" s="66">
        <v>7.43</v>
      </c>
      <c r="Q42" s="66">
        <v>4.91</v>
      </c>
      <c r="R42" s="66">
        <v>7.41</v>
      </c>
      <c r="S42" s="89">
        <v>6.65</v>
      </c>
      <c r="T42" s="89">
        <v>7.48</v>
      </c>
      <c r="U42" s="89">
        <v>8.23</v>
      </c>
      <c r="V42" s="89">
        <v>7.63</v>
      </c>
      <c r="W42" s="67">
        <v>7</v>
      </c>
      <c r="X42" s="67">
        <v>5</v>
      </c>
      <c r="Y42" s="67">
        <v>1</v>
      </c>
      <c r="Z42" s="67">
        <v>2</v>
      </c>
      <c r="AA42" s="67">
        <v>0</v>
      </c>
      <c r="AD42" s="77">
        <f t="shared" si="0"/>
        <v>6.69</v>
      </c>
      <c r="AE42" s="69">
        <f t="shared" si="1"/>
        <v>7.4435902500000095E-2</v>
      </c>
      <c r="AF42" s="77">
        <f t="shared" si="2"/>
        <v>9.06</v>
      </c>
      <c r="AG42" s="69">
        <f t="shared" si="3"/>
        <v>7.4435902500000095E-2</v>
      </c>
      <c r="AH42" s="69">
        <f t="shared" si="4"/>
        <v>7.4435902500000095E-2</v>
      </c>
      <c r="AI42" s="79">
        <f t="shared" si="5"/>
        <v>6.65</v>
      </c>
      <c r="AJ42" s="69">
        <f t="shared" si="6"/>
        <v>7.6198760000000254E-2</v>
      </c>
      <c r="AK42" s="79">
        <f t="shared" si="7"/>
        <v>8.23</v>
      </c>
      <c r="AL42" s="69">
        <f t="shared" si="8"/>
        <v>7.7755422499999893E-2</v>
      </c>
      <c r="AM42" s="69">
        <f t="shared" si="9"/>
        <v>7.9499278591771638E-2</v>
      </c>
      <c r="AN42" s="69">
        <f t="shared" si="10"/>
        <v>7.6648915833333289E-2</v>
      </c>
      <c r="AO42" s="91">
        <f t="shared" si="11"/>
        <v>7.7811486561181115E-2</v>
      </c>
      <c r="AP42" s="78"/>
      <c r="AQ42" s="78"/>
    </row>
    <row r="43" spans="1:43" ht="15" customHeight="1">
      <c r="A43" s="65">
        <v>39325</v>
      </c>
      <c r="B43" s="66">
        <v>3.59</v>
      </c>
      <c r="C43" s="66">
        <v>7.09</v>
      </c>
      <c r="D43" s="66">
        <v>4.79</v>
      </c>
      <c r="E43" s="66">
        <v>7.14</v>
      </c>
      <c r="F43" s="89">
        <v>6.84</v>
      </c>
      <c r="G43" s="89">
        <v>7.22</v>
      </c>
      <c r="H43" s="89">
        <v>8.92</v>
      </c>
      <c r="I43" s="89">
        <v>7.25</v>
      </c>
      <c r="J43" s="67">
        <v>11</v>
      </c>
      <c r="K43" s="67">
        <v>7</v>
      </c>
      <c r="L43" s="67">
        <v>6</v>
      </c>
      <c r="M43" s="67">
        <v>5</v>
      </c>
      <c r="N43" s="67">
        <v>0</v>
      </c>
      <c r="O43" s="66">
        <v>3.58</v>
      </c>
      <c r="P43" s="66">
        <v>7.32</v>
      </c>
      <c r="Q43" s="66">
        <v>4.8899999999999997</v>
      </c>
      <c r="R43" s="66">
        <v>7.35</v>
      </c>
      <c r="S43" s="89">
        <v>6.65</v>
      </c>
      <c r="T43" s="89">
        <v>7.45</v>
      </c>
      <c r="U43" s="89">
        <v>8.16</v>
      </c>
      <c r="V43" s="89">
        <v>7.59</v>
      </c>
      <c r="W43" s="67">
        <v>6</v>
      </c>
      <c r="X43" s="67">
        <v>5</v>
      </c>
      <c r="Y43" s="67">
        <v>1</v>
      </c>
      <c r="Z43" s="67">
        <v>2</v>
      </c>
      <c r="AA43" s="67">
        <v>0</v>
      </c>
      <c r="AD43" s="77">
        <f t="shared" si="0"/>
        <v>6.84</v>
      </c>
      <c r="AE43" s="69">
        <f t="shared" si="1"/>
        <v>7.3503210000000152E-2</v>
      </c>
      <c r="AF43" s="77">
        <f t="shared" si="2"/>
        <v>8.92</v>
      </c>
      <c r="AG43" s="69">
        <f t="shared" si="3"/>
        <v>7.3814062499999888E-2</v>
      </c>
      <c r="AH43" s="69">
        <f t="shared" si="4"/>
        <v>7.3975466682692059E-2</v>
      </c>
      <c r="AI43" s="79">
        <f t="shared" si="5"/>
        <v>6.65</v>
      </c>
      <c r="AJ43" s="69">
        <f t="shared" si="6"/>
        <v>7.588756249999995E-2</v>
      </c>
      <c r="AK43" s="79">
        <f t="shared" si="7"/>
        <v>8.16</v>
      </c>
      <c r="AL43" s="69">
        <f t="shared" si="8"/>
        <v>7.7340202499999844E-2</v>
      </c>
      <c r="AM43" s="69">
        <f t="shared" si="9"/>
        <v>7.9110306870860639E-2</v>
      </c>
      <c r="AN43" s="69">
        <f t="shared" si="10"/>
        <v>7.6164822499999854E-2</v>
      </c>
      <c r="AO43" s="91">
        <f t="shared" si="11"/>
        <v>7.7398693474804436E-2</v>
      </c>
      <c r="AP43" s="78"/>
      <c r="AQ43" s="78"/>
    </row>
    <row r="44" spans="1:43" ht="15" customHeight="1">
      <c r="A44" s="65">
        <v>39355</v>
      </c>
      <c r="B44" s="66">
        <v>3.58</v>
      </c>
      <c r="C44" s="66">
        <v>7.32</v>
      </c>
      <c r="D44" s="66">
        <v>4.78</v>
      </c>
      <c r="E44" s="66">
        <v>7.39</v>
      </c>
      <c r="F44" s="89">
        <v>6.79</v>
      </c>
      <c r="G44" s="89">
        <v>7.47</v>
      </c>
      <c r="H44" s="89">
        <v>8.86</v>
      </c>
      <c r="I44" s="89">
        <v>7.49</v>
      </c>
      <c r="J44" s="67">
        <v>11</v>
      </c>
      <c r="K44" s="67">
        <v>6</v>
      </c>
      <c r="L44" s="67">
        <v>6</v>
      </c>
      <c r="M44" s="67">
        <v>4</v>
      </c>
      <c r="N44" s="67">
        <v>0</v>
      </c>
      <c r="O44" s="66">
        <v>3.55</v>
      </c>
      <c r="P44" s="66">
        <v>7.69</v>
      </c>
      <c r="Q44" s="66">
        <v>4.84</v>
      </c>
      <c r="R44" s="66">
        <v>8.02</v>
      </c>
      <c r="S44" s="89">
        <v>6.42</v>
      </c>
      <c r="T44" s="89">
        <v>8.09</v>
      </c>
      <c r="U44" s="89">
        <v>7.66</v>
      </c>
      <c r="V44" s="89">
        <v>7.88</v>
      </c>
      <c r="W44" s="67">
        <v>6</v>
      </c>
      <c r="X44" s="67">
        <v>5</v>
      </c>
      <c r="Y44" s="67">
        <v>2</v>
      </c>
      <c r="Z44" s="67">
        <v>0</v>
      </c>
      <c r="AA44" s="67">
        <v>0</v>
      </c>
      <c r="AD44" s="77">
        <f t="shared" si="0"/>
        <v>6.79</v>
      </c>
      <c r="AE44" s="69">
        <f t="shared" si="1"/>
        <v>7.6095022499999887E-2</v>
      </c>
      <c r="AF44" s="77">
        <f t="shared" si="2"/>
        <v>8.86</v>
      </c>
      <c r="AG44" s="69">
        <f t="shared" si="3"/>
        <v>7.6302502499999925E-2</v>
      </c>
      <c r="AH44" s="69">
        <f t="shared" si="4"/>
        <v>7.6416766847826029E-2</v>
      </c>
      <c r="AI44" s="79">
        <f t="shared" si="5"/>
        <v>6.42</v>
      </c>
      <c r="AJ44" s="69">
        <f t="shared" si="6"/>
        <v>8.2536202500000266E-2</v>
      </c>
      <c r="AK44" s="79">
        <f t="shared" si="7"/>
        <v>7.66</v>
      </c>
      <c r="AL44" s="69">
        <f t="shared" si="8"/>
        <v>8.0352360000000234E-2</v>
      </c>
      <c r="AM44" s="69">
        <f t="shared" si="9"/>
        <v>7.6231237862903395E-2</v>
      </c>
      <c r="AN44" s="69">
        <f t="shared" si="10"/>
        <v>7.9002407500000121E-2</v>
      </c>
      <c r="AO44" s="91">
        <f t="shared" si="11"/>
        <v>7.6293080857877602E-2</v>
      </c>
      <c r="AP44" s="78"/>
      <c r="AQ44" s="78"/>
    </row>
    <row r="45" spans="1:43" ht="15" customHeight="1">
      <c r="A45" s="65">
        <v>39386</v>
      </c>
      <c r="B45" s="66">
        <v>3.65</v>
      </c>
      <c r="C45" s="66">
        <v>7.62</v>
      </c>
      <c r="D45" s="66">
        <v>4.8</v>
      </c>
      <c r="E45" s="66">
        <v>7.62</v>
      </c>
      <c r="F45" s="89">
        <v>6.84</v>
      </c>
      <c r="G45" s="89">
        <v>7.59</v>
      </c>
      <c r="H45" s="89">
        <v>8.81</v>
      </c>
      <c r="I45" s="89">
        <v>7.55</v>
      </c>
      <c r="J45" s="67">
        <v>10</v>
      </c>
      <c r="K45" s="67">
        <v>6</v>
      </c>
      <c r="L45" s="67">
        <v>6</v>
      </c>
      <c r="M45" s="67">
        <v>5</v>
      </c>
      <c r="N45" s="67">
        <v>0</v>
      </c>
      <c r="O45" s="66">
        <v>3.52</v>
      </c>
      <c r="P45" s="66">
        <v>7.84</v>
      </c>
      <c r="Q45" s="66">
        <v>4.8099999999999996</v>
      </c>
      <c r="R45" s="66">
        <v>7.89</v>
      </c>
      <c r="S45" s="89">
        <v>6.4</v>
      </c>
      <c r="T45" s="89">
        <v>7.91</v>
      </c>
      <c r="U45" s="89">
        <v>7.58</v>
      </c>
      <c r="V45" s="89">
        <v>7.91</v>
      </c>
      <c r="W45" s="67">
        <v>8</v>
      </c>
      <c r="X45" s="67">
        <v>3</v>
      </c>
      <c r="Y45" s="67">
        <v>2</v>
      </c>
      <c r="Z45" s="67">
        <v>0</v>
      </c>
      <c r="AA45" s="67">
        <v>0</v>
      </c>
      <c r="AD45" s="77">
        <f t="shared" si="0"/>
        <v>6.84</v>
      </c>
      <c r="AE45" s="69">
        <f t="shared" si="1"/>
        <v>7.7340202499999844E-2</v>
      </c>
      <c r="AF45" s="77">
        <f t="shared" si="2"/>
        <v>8.81</v>
      </c>
      <c r="AG45" s="69">
        <f t="shared" si="3"/>
        <v>7.6925062499999974E-2</v>
      </c>
      <c r="AH45" s="69">
        <f t="shared" si="4"/>
        <v>7.6674292652284315E-2</v>
      </c>
      <c r="AI45" s="79">
        <f t="shared" si="5"/>
        <v>6.4</v>
      </c>
      <c r="AJ45" s="69">
        <f t="shared" si="6"/>
        <v>8.0664202499999949E-2</v>
      </c>
      <c r="AK45" s="79">
        <f t="shared" si="7"/>
        <v>7.58</v>
      </c>
      <c r="AL45" s="69">
        <f t="shared" si="8"/>
        <v>8.0664202499999949E-2</v>
      </c>
      <c r="AM45" s="69">
        <f t="shared" si="9"/>
        <v>8.0664202499999949E-2</v>
      </c>
      <c r="AN45" s="69">
        <f t="shared" si="10"/>
        <v>7.9417822499999957E-2</v>
      </c>
      <c r="AO45" s="91">
        <f t="shared" si="11"/>
        <v>7.9334232550761399E-2</v>
      </c>
      <c r="AP45" s="78"/>
      <c r="AQ45" s="78"/>
    </row>
    <row r="46" spans="1:43" ht="15" customHeight="1">
      <c r="A46" s="65">
        <v>39416</v>
      </c>
      <c r="B46" s="66">
        <v>3.65</v>
      </c>
      <c r="C46" s="66">
        <v>8.01</v>
      </c>
      <c r="D46" s="66">
        <v>4.78</v>
      </c>
      <c r="E46" s="66">
        <v>8.01</v>
      </c>
      <c r="F46" s="89">
        <v>6.8</v>
      </c>
      <c r="G46" s="89">
        <v>7.97</v>
      </c>
      <c r="H46" s="89">
        <v>8.75</v>
      </c>
      <c r="I46" s="89">
        <v>7.95</v>
      </c>
      <c r="J46" s="67">
        <v>9</v>
      </c>
      <c r="K46" s="67">
        <v>6</v>
      </c>
      <c r="L46" s="67">
        <v>6</v>
      </c>
      <c r="M46" s="67">
        <v>3</v>
      </c>
      <c r="N46" s="67">
        <v>0</v>
      </c>
      <c r="O46" s="66">
        <v>3.39</v>
      </c>
      <c r="P46" s="66">
        <v>8.1999999999999993</v>
      </c>
      <c r="Q46" s="66">
        <v>4.7699999999999996</v>
      </c>
      <c r="R46" s="66">
        <v>8.49</v>
      </c>
      <c r="S46" s="89">
        <v>6.39</v>
      </c>
      <c r="T46" s="89">
        <v>8.43</v>
      </c>
      <c r="U46" s="89">
        <v>7.5</v>
      </c>
      <c r="V46" s="89">
        <v>8.19</v>
      </c>
      <c r="W46" s="67">
        <v>9</v>
      </c>
      <c r="X46" s="67">
        <v>3</v>
      </c>
      <c r="Y46" s="67">
        <v>2</v>
      </c>
      <c r="Z46" s="67">
        <v>0</v>
      </c>
      <c r="AA46" s="67">
        <v>0</v>
      </c>
      <c r="AD46" s="77">
        <f t="shared" si="0"/>
        <v>6.8</v>
      </c>
      <c r="AE46" s="69">
        <f t="shared" si="1"/>
        <v>8.128802249999989E-2</v>
      </c>
      <c r="AF46" s="77">
        <f t="shared" si="2"/>
        <v>8.75</v>
      </c>
      <c r="AG46" s="69">
        <f t="shared" si="3"/>
        <v>8.1080062499999883E-2</v>
      </c>
      <c r="AH46" s="69">
        <f t="shared" si="4"/>
        <v>8.0946754807692187E-2</v>
      </c>
      <c r="AI46" s="79">
        <f t="shared" si="5"/>
        <v>6.39</v>
      </c>
      <c r="AJ46" s="69">
        <f t="shared" si="6"/>
        <v>8.6076622499999811E-2</v>
      </c>
      <c r="AK46" s="79">
        <f t="shared" si="7"/>
        <v>7.5</v>
      </c>
      <c r="AL46" s="69">
        <f t="shared" si="8"/>
        <v>8.3576902500000161E-2</v>
      </c>
      <c r="AM46" s="69">
        <f t="shared" si="9"/>
        <v>7.7946902500000956E-2</v>
      </c>
      <c r="AN46" s="69">
        <f t="shared" si="10"/>
        <v>8.2744622500000059E-2</v>
      </c>
      <c r="AO46" s="91">
        <f t="shared" si="11"/>
        <v>7.8946853269231371E-2</v>
      </c>
      <c r="AP46" s="78"/>
      <c r="AQ46" s="78"/>
    </row>
    <row r="47" spans="1:43" ht="15" customHeight="1">
      <c r="A47" s="65">
        <v>39447</v>
      </c>
      <c r="B47" s="66">
        <v>3.56</v>
      </c>
      <c r="C47" s="66">
        <v>8.23</v>
      </c>
      <c r="D47" s="66">
        <v>4.6500000000000004</v>
      </c>
      <c r="E47" s="66">
        <v>8.26</v>
      </c>
      <c r="F47" s="89">
        <v>6.73</v>
      </c>
      <c r="G47" s="89">
        <v>8.3800000000000008</v>
      </c>
      <c r="H47" s="89">
        <v>8.8699999999999992</v>
      </c>
      <c r="I47" s="89">
        <v>8.43</v>
      </c>
      <c r="J47" s="67">
        <v>9</v>
      </c>
      <c r="K47" s="67">
        <v>4</v>
      </c>
      <c r="L47" s="67">
        <v>5</v>
      </c>
      <c r="M47" s="67">
        <v>2</v>
      </c>
      <c r="N47" s="67">
        <v>0</v>
      </c>
      <c r="O47" s="66">
        <v>3.48</v>
      </c>
      <c r="P47" s="66">
        <v>8.4</v>
      </c>
      <c r="Q47" s="66">
        <v>4.88</v>
      </c>
      <c r="R47" s="66">
        <v>8.69</v>
      </c>
      <c r="S47" s="89">
        <v>6.22</v>
      </c>
      <c r="T47" s="89">
        <v>8.6199999999999992</v>
      </c>
      <c r="U47" s="89">
        <v>7.37</v>
      </c>
      <c r="V47" s="89">
        <v>8.39</v>
      </c>
      <c r="W47" s="67">
        <v>9</v>
      </c>
      <c r="X47" s="67">
        <v>3</v>
      </c>
      <c r="Y47" s="67">
        <v>2</v>
      </c>
      <c r="Z47" s="67">
        <v>0</v>
      </c>
      <c r="AA47" s="67">
        <v>0</v>
      </c>
      <c r="AD47" s="77">
        <f t="shared" si="0"/>
        <v>6.73</v>
      </c>
      <c r="AE47" s="69">
        <f t="shared" si="1"/>
        <v>8.5555610000000115E-2</v>
      </c>
      <c r="AF47" s="77">
        <f t="shared" si="2"/>
        <v>8.8699999999999992</v>
      </c>
      <c r="AG47" s="69">
        <f t="shared" si="3"/>
        <v>8.6076622499999811E-2</v>
      </c>
      <c r="AH47" s="69">
        <f t="shared" si="4"/>
        <v>8.6351736577102448E-2</v>
      </c>
      <c r="AI47" s="79">
        <f t="shared" si="5"/>
        <v>6.22</v>
      </c>
      <c r="AJ47" s="69">
        <f t="shared" si="6"/>
        <v>8.8057609999999897E-2</v>
      </c>
      <c r="AK47" s="79">
        <f t="shared" si="7"/>
        <v>7.37</v>
      </c>
      <c r="AL47" s="69">
        <f t="shared" si="8"/>
        <v>8.5659802499999937E-2</v>
      </c>
      <c r="AM47" s="69">
        <f t="shared" si="9"/>
        <v>8.0176121000000031E-2</v>
      </c>
      <c r="AN47" s="69">
        <f t="shared" si="10"/>
        <v>8.5798742499999886E-2</v>
      </c>
      <c r="AO47" s="91">
        <f t="shared" si="11"/>
        <v>8.2234659525700832E-2</v>
      </c>
      <c r="AP47" s="78"/>
      <c r="AQ47" s="78"/>
    </row>
    <row r="48" spans="1:43" ht="15" customHeight="1">
      <c r="A48" s="65">
        <v>39478</v>
      </c>
      <c r="B48" s="66">
        <v>3.49</v>
      </c>
      <c r="C48" s="66">
        <v>8.34</v>
      </c>
      <c r="D48" s="66">
        <v>4.8099999999999996</v>
      </c>
      <c r="E48" s="66">
        <v>8.3699999999999992</v>
      </c>
      <c r="F48" s="89">
        <v>6.8</v>
      </c>
      <c r="G48" s="89">
        <v>8.4</v>
      </c>
      <c r="H48" s="89">
        <v>8.6300000000000008</v>
      </c>
      <c r="I48" s="89">
        <v>8.49</v>
      </c>
      <c r="J48" s="67">
        <v>10</v>
      </c>
      <c r="K48" s="67">
        <v>5</v>
      </c>
      <c r="L48" s="67">
        <v>7</v>
      </c>
      <c r="M48" s="67">
        <v>2</v>
      </c>
      <c r="N48" s="67">
        <v>0</v>
      </c>
      <c r="O48" s="66">
        <v>3.49</v>
      </c>
      <c r="P48" s="66">
        <v>8.4499999999999993</v>
      </c>
      <c r="Q48" s="66">
        <v>4.8600000000000003</v>
      </c>
      <c r="R48" s="66">
        <v>8.7799999999999994</v>
      </c>
      <c r="S48" s="89">
        <v>6.17</v>
      </c>
      <c r="T48" s="89">
        <v>8.65</v>
      </c>
      <c r="U48" s="89">
        <v>7.29</v>
      </c>
      <c r="V48" s="89">
        <v>8.36</v>
      </c>
      <c r="W48" s="67">
        <v>9</v>
      </c>
      <c r="X48" s="67">
        <v>4</v>
      </c>
      <c r="Y48" s="67">
        <v>2</v>
      </c>
      <c r="Z48" s="67">
        <v>0</v>
      </c>
      <c r="AA48" s="67">
        <v>0</v>
      </c>
      <c r="AD48" s="77">
        <f t="shared" si="0"/>
        <v>6.8</v>
      </c>
      <c r="AE48" s="69">
        <f t="shared" si="1"/>
        <v>8.5764000000000173E-2</v>
      </c>
      <c r="AF48" s="77">
        <f t="shared" si="2"/>
        <v>8.6300000000000008</v>
      </c>
      <c r="AG48" s="69">
        <f t="shared" si="3"/>
        <v>8.6702002500000264E-2</v>
      </c>
      <c r="AH48" s="69">
        <f t="shared" si="4"/>
        <v>8.7404222950819996E-2</v>
      </c>
      <c r="AI48" s="79">
        <f t="shared" si="5"/>
        <v>6.17</v>
      </c>
      <c r="AJ48" s="69">
        <f t="shared" si="6"/>
        <v>8.8370562499999972E-2</v>
      </c>
      <c r="AK48" s="79">
        <f t="shared" si="7"/>
        <v>7.29</v>
      </c>
      <c r="AL48" s="69">
        <f t="shared" si="8"/>
        <v>8.5347240000000157E-2</v>
      </c>
      <c r="AM48" s="69">
        <f t="shared" si="9"/>
        <v>7.8031879308036317E-2</v>
      </c>
      <c r="AN48" s="69">
        <f t="shared" si="10"/>
        <v>8.5798827500000188E-2</v>
      </c>
      <c r="AO48" s="91">
        <f t="shared" si="11"/>
        <v>8.1155993855630867E-2</v>
      </c>
      <c r="AP48" s="78"/>
      <c r="AQ48" s="78"/>
    </row>
    <row r="49" spans="1:43" ht="15" customHeight="1">
      <c r="A49" s="65">
        <v>39507</v>
      </c>
      <c r="B49" s="66">
        <v>3.53</v>
      </c>
      <c r="C49" s="66">
        <v>8.83</v>
      </c>
      <c r="D49" s="66">
        <v>4.76</v>
      </c>
      <c r="E49" s="66">
        <v>8.92</v>
      </c>
      <c r="F49" s="89">
        <v>6.8</v>
      </c>
      <c r="G49" s="89">
        <v>8.99</v>
      </c>
      <c r="H49" s="89">
        <v>8.6</v>
      </c>
      <c r="I49" s="89">
        <v>9.1300000000000008</v>
      </c>
      <c r="J49" s="67">
        <v>10</v>
      </c>
      <c r="K49" s="67">
        <v>6</v>
      </c>
      <c r="L49" s="67">
        <v>5</v>
      </c>
      <c r="M49" s="67">
        <v>2</v>
      </c>
      <c r="N49" s="67">
        <v>0</v>
      </c>
      <c r="O49" s="66">
        <v>3.32</v>
      </c>
      <c r="P49" s="66">
        <v>8.93</v>
      </c>
      <c r="Q49" s="66">
        <v>4.7</v>
      </c>
      <c r="R49" s="66">
        <v>9.42</v>
      </c>
      <c r="S49" s="89">
        <v>6.33</v>
      </c>
      <c r="T49" s="89">
        <v>9.42</v>
      </c>
      <c r="U49" s="89">
        <v>7.27</v>
      </c>
      <c r="V49" s="89">
        <v>9.19</v>
      </c>
      <c r="W49" s="67">
        <v>9</v>
      </c>
      <c r="X49" s="67">
        <v>3</v>
      </c>
      <c r="Y49" s="67">
        <v>2</v>
      </c>
      <c r="Z49" s="67">
        <v>0</v>
      </c>
      <c r="AA49" s="67">
        <v>0</v>
      </c>
      <c r="AD49" s="77">
        <f t="shared" si="0"/>
        <v>6.8</v>
      </c>
      <c r="AE49" s="69">
        <f t="shared" si="1"/>
        <v>9.1920502500000056E-2</v>
      </c>
      <c r="AF49" s="77">
        <f t="shared" si="2"/>
        <v>8.6</v>
      </c>
      <c r="AG49" s="69">
        <f t="shared" si="3"/>
        <v>9.3383922499999938E-2</v>
      </c>
      <c r="AH49" s="69">
        <f t="shared" si="4"/>
        <v>9.4522138055555399E-2</v>
      </c>
      <c r="AI49" s="79">
        <f t="shared" si="5"/>
        <v>6.33</v>
      </c>
      <c r="AJ49" s="69">
        <f t="shared" si="6"/>
        <v>9.6418409999999843E-2</v>
      </c>
      <c r="AK49" s="79">
        <f t="shared" si="7"/>
        <v>7.27</v>
      </c>
      <c r="AL49" s="69">
        <f t="shared" si="8"/>
        <v>9.4011402499999841E-2</v>
      </c>
      <c r="AM49" s="69">
        <f t="shared" si="9"/>
        <v>8.7020838164893449E-2</v>
      </c>
      <c r="AN49" s="69">
        <f t="shared" si="10"/>
        <v>9.3802242499999869E-2</v>
      </c>
      <c r="AO49" s="91">
        <f t="shared" si="11"/>
        <v>8.9521271461780766E-2</v>
      </c>
      <c r="AP49" s="78"/>
      <c r="AQ49" s="78"/>
    </row>
    <row r="50" spans="1:43" ht="15" customHeight="1">
      <c r="A50" s="65">
        <v>39538</v>
      </c>
      <c r="B50" s="66">
        <v>3.38</v>
      </c>
      <c r="C50" s="66">
        <v>8.42</v>
      </c>
      <c r="D50" s="66">
        <v>4.78</v>
      </c>
      <c r="E50" s="66">
        <v>8.51</v>
      </c>
      <c r="F50" s="89">
        <v>6.78</v>
      </c>
      <c r="G50" s="89">
        <v>8.6999999999999993</v>
      </c>
      <c r="H50" s="89">
        <v>8.59</v>
      </c>
      <c r="I50" s="89">
        <v>8.69</v>
      </c>
      <c r="J50" s="67">
        <v>10</v>
      </c>
      <c r="K50" s="67">
        <v>5</v>
      </c>
      <c r="L50" s="67">
        <v>4</v>
      </c>
      <c r="M50" s="67">
        <v>2</v>
      </c>
      <c r="N50" s="67">
        <v>0</v>
      </c>
      <c r="O50" s="66">
        <v>3.24</v>
      </c>
      <c r="P50" s="66">
        <v>8.73</v>
      </c>
      <c r="Q50" s="66">
        <v>4.33</v>
      </c>
      <c r="R50" s="66">
        <v>9.32</v>
      </c>
      <c r="S50" s="89">
        <v>5.21</v>
      </c>
      <c r="T50" s="89">
        <v>9.5500000000000007</v>
      </c>
      <c r="U50" s="89">
        <v>7.13</v>
      </c>
      <c r="V50" s="89">
        <v>8.91</v>
      </c>
      <c r="W50" s="67">
        <v>8</v>
      </c>
      <c r="X50" s="67">
        <v>2</v>
      </c>
      <c r="Y50" s="67">
        <v>1</v>
      </c>
      <c r="Z50" s="67">
        <v>0</v>
      </c>
      <c r="AA50" s="67">
        <v>0</v>
      </c>
      <c r="AD50" s="77">
        <f t="shared" si="0"/>
        <v>6.78</v>
      </c>
      <c r="AE50" s="69">
        <f t="shared" si="1"/>
        <v>8.8892250000000228E-2</v>
      </c>
      <c r="AF50" s="77">
        <f t="shared" si="2"/>
        <v>8.59</v>
      </c>
      <c r="AG50" s="69">
        <f t="shared" si="3"/>
        <v>8.8787902500000015E-2</v>
      </c>
      <c r="AH50" s="69">
        <f t="shared" si="4"/>
        <v>8.8706615220994323E-2</v>
      </c>
      <c r="AI50" s="79">
        <f t="shared" si="5"/>
        <v>5.21</v>
      </c>
      <c r="AJ50" s="69">
        <f t="shared" si="6"/>
        <v>9.778006249999982E-2</v>
      </c>
      <c r="AK50" s="79">
        <f t="shared" si="7"/>
        <v>7.13</v>
      </c>
      <c r="AL50" s="69">
        <f t="shared" si="8"/>
        <v>9.1084702500000114E-2</v>
      </c>
      <c r="AM50" s="69">
        <f t="shared" si="9"/>
        <v>8.1076534166667213E-2</v>
      </c>
      <c r="AN50" s="69">
        <f t="shared" si="10"/>
        <v>9.0319102500000081E-2</v>
      </c>
      <c r="AO50" s="91">
        <f t="shared" si="11"/>
        <v>8.3619894518109583E-2</v>
      </c>
      <c r="AP50" s="78"/>
      <c r="AQ50" s="78"/>
    </row>
    <row r="51" spans="1:43" ht="15" customHeight="1">
      <c r="A51" s="65">
        <v>39568</v>
      </c>
      <c r="B51" s="66">
        <v>3.42</v>
      </c>
      <c r="C51" s="66">
        <v>8.5299999999999994</v>
      </c>
      <c r="D51" s="66">
        <v>4.82</v>
      </c>
      <c r="E51" s="66">
        <v>8.61</v>
      </c>
      <c r="F51" s="89">
        <v>6.74</v>
      </c>
      <c r="G51" s="89">
        <v>8.7799999999999994</v>
      </c>
      <c r="H51" s="89">
        <v>8.4700000000000006</v>
      </c>
      <c r="I51" s="89">
        <v>8.93</v>
      </c>
      <c r="J51" s="67">
        <v>12</v>
      </c>
      <c r="K51" s="67">
        <v>5</v>
      </c>
      <c r="L51" s="67">
        <v>5</v>
      </c>
      <c r="M51" s="67">
        <v>2</v>
      </c>
      <c r="N51" s="67">
        <v>0</v>
      </c>
      <c r="O51" s="66">
        <v>3.35</v>
      </c>
      <c r="P51" s="66">
        <v>8.9600000000000009</v>
      </c>
      <c r="Q51" s="66">
        <v>4.7</v>
      </c>
      <c r="R51" s="66">
        <v>9.4</v>
      </c>
      <c r="S51" s="89">
        <v>6.57</v>
      </c>
      <c r="T51" s="89">
        <v>9.43</v>
      </c>
      <c r="U51" s="89">
        <v>7.59</v>
      </c>
      <c r="V51" s="89">
        <v>9.36</v>
      </c>
      <c r="W51" s="67">
        <v>9</v>
      </c>
      <c r="X51" s="67">
        <v>3</v>
      </c>
      <c r="Y51" s="67">
        <v>2</v>
      </c>
      <c r="Z51" s="67">
        <v>1</v>
      </c>
      <c r="AA51" s="67">
        <v>0</v>
      </c>
      <c r="AD51" s="77">
        <f t="shared" si="0"/>
        <v>6.74</v>
      </c>
      <c r="AE51" s="69">
        <f t="shared" si="1"/>
        <v>8.9727210000000168E-2</v>
      </c>
      <c r="AF51" s="77">
        <f t="shared" si="2"/>
        <v>8.4700000000000006</v>
      </c>
      <c r="AG51" s="69">
        <f t="shared" si="3"/>
        <v>9.129362250000006E-2</v>
      </c>
      <c r="AH51" s="69">
        <f t="shared" si="4"/>
        <v>9.2678946849710953E-2</v>
      </c>
      <c r="AI51" s="79">
        <f t="shared" si="5"/>
        <v>6.57</v>
      </c>
      <c r="AJ51" s="69">
        <f t="shared" si="6"/>
        <v>9.6523122500000058E-2</v>
      </c>
      <c r="AK51" s="79">
        <f t="shared" si="7"/>
        <v>7.59</v>
      </c>
      <c r="AL51" s="69">
        <f t="shared" si="8"/>
        <v>9.5790239999999915E-2</v>
      </c>
      <c r="AM51" s="69">
        <f t="shared" si="9"/>
        <v>9.4058625465685858E-2</v>
      </c>
      <c r="AN51" s="69">
        <f t="shared" si="10"/>
        <v>9.4291367499999959E-2</v>
      </c>
      <c r="AO51" s="91">
        <f t="shared" si="11"/>
        <v>9.3598732593694223E-2</v>
      </c>
      <c r="AP51" s="78"/>
      <c r="AQ51" s="78"/>
    </row>
    <row r="52" spans="1:43" ht="15" customHeight="1">
      <c r="A52" s="65">
        <v>39599</v>
      </c>
      <c r="B52" s="66">
        <v>3.42</v>
      </c>
      <c r="C52" s="66">
        <v>8.6</v>
      </c>
      <c r="D52" s="66">
        <v>4.79</v>
      </c>
      <c r="E52" s="66">
        <v>8.67</v>
      </c>
      <c r="F52" s="89">
        <v>6.69</v>
      </c>
      <c r="G52" s="89">
        <v>8.77</v>
      </c>
      <c r="H52" s="89">
        <v>8.39</v>
      </c>
      <c r="I52" s="89">
        <v>8.7799999999999994</v>
      </c>
      <c r="J52" s="67">
        <v>13</v>
      </c>
      <c r="K52" s="67">
        <v>5</v>
      </c>
      <c r="L52" s="67">
        <v>6</v>
      </c>
      <c r="M52" s="67">
        <v>2</v>
      </c>
      <c r="N52" s="67">
        <v>0</v>
      </c>
      <c r="O52" s="66">
        <v>3.5</v>
      </c>
      <c r="P52" s="66">
        <v>9.11</v>
      </c>
      <c r="Q52" s="66">
        <v>4.8</v>
      </c>
      <c r="R52" s="66">
        <v>9.3800000000000008</v>
      </c>
      <c r="S52" s="89">
        <v>6.34</v>
      </c>
      <c r="T52" s="89">
        <v>9.3000000000000007</v>
      </c>
      <c r="U52" s="89">
        <v>7.5</v>
      </c>
      <c r="V52" s="89">
        <v>9.2799999999999994</v>
      </c>
      <c r="W52" s="67">
        <v>8</v>
      </c>
      <c r="X52" s="67">
        <v>4</v>
      </c>
      <c r="Y52" s="67">
        <v>2</v>
      </c>
      <c r="Z52" s="67">
        <v>1</v>
      </c>
      <c r="AA52" s="67">
        <v>0</v>
      </c>
      <c r="AD52" s="77">
        <f t="shared" si="0"/>
        <v>6.69</v>
      </c>
      <c r="AE52" s="69">
        <f t="shared" si="1"/>
        <v>8.9622822499999977E-2</v>
      </c>
      <c r="AF52" s="77">
        <f t="shared" si="2"/>
        <v>8.39</v>
      </c>
      <c r="AG52" s="69">
        <f t="shared" si="3"/>
        <v>8.9727210000000168E-2</v>
      </c>
      <c r="AH52" s="69">
        <f t="shared" si="4"/>
        <v>8.9826071102941524E-2</v>
      </c>
      <c r="AI52" s="79">
        <f t="shared" si="5"/>
        <v>6.34</v>
      </c>
      <c r="AJ52" s="69">
        <f t="shared" si="6"/>
        <v>9.5162250000000004E-2</v>
      </c>
      <c r="AK52" s="79">
        <f t="shared" si="7"/>
        <v>7.5</v>
      </c>
      <c r="AL52" s="69">
        <f t="shared" si="8"/>
        <v>9.4952960000000086E-2</v>
      </c>
      <c r="AM52" s="69">
        <f t="shared" si="9"/>
        <v>9.4501903965517511E-2</v>
      </c>
      <c r="AN52" s="69">
        <f t="shared" si="10"/>
        <v>9.3211043333333438E-2</v>
      </c>
      <c r="AO52" s="91">
        <f t="shared" si="11"/>
        <v>9.2943293011325506E-2</v>
      </c>
      <c r="AP52" s="78"/>
      <c r="AQ52" s="78"/>
    </row>
    <row r="53" spans="1:43" ht="15" customHeight="1">
      <c r="A53" s="65">
        <v>39629</v>
      </c>
      <c r="B53" s="66">
        <v>3.32</v>
      </c>
      <c r="C53" s="66">
        <v>8.8699999999999992</v>
      </c>
      <c r="D53" s="66">
        <v>4.82</v>
      </c>
      <c r="E53" s="66">
        <v>8.89</v>
      </c>
      <c r="F53" s="89">
        <v>6.69</v>
      </c>
      <c r="G53" s="89">
        <v>8.9700000000000006</v>
      </c>
      <c r="H53" s="89">
        <v>8.3800000000000008</v>
      </c>
      <c r="I53" s="89">
        <v>9.1</v>
      </c>
      <c r="J53" s="67">
        <v>14</v>
      </c>
      <c r="K53" s="67">
        <v>9</v>
      </c>
      <c r="L53" s="67">
        <v>8</v>
      </c>
      <c r="M53" s="67">
        <v>4</v>
      </c>
      <c r="N53" s="67">
        <v>0</v>
      </c>
      <c r="O53" s="66">
        <v>3.98</v>
      </c>
      <c r="P53" s="66">
        <v>9.4600000000000009</v>
      </c>
      <c r="Q53" s="66">
        <v>4.9800000000000004</v>
      </c>
      <c r="R53" s="66">
        <v>9.59</v>
      </c>
      <c r="S53" s="89">
        <v>6.17</v>
      </c>
      <c r="T53" s="89">
        <v>9.7200000000000006</v>
      </c>
      <c r="U53" s="89">
        <v>7.54</v>
      </c>
      <c r="V53" s="89">
        <v>10.1</v>
      </c>
      <c r="W53" s="67">
        <v>7</v>
      </c>
      <c r="X53" s="67">
        <v>6</v>
      </c>
      <c r="Y53" s="67">
        <v>4</v>
      </c>
      <c r="Z53" s="67">
        <v>0</v>
      </c>
      <c r="AA53" s="67">
        <v>0</v>
      </c>
      <c r="AD53" s="77">
        <f t="shared" si="0"/>
        <v>6.69</v>
      </c>
      <c r="AE53" s="69">
        <f t="shared" si="1"/>
        <v>9.1711522500000031E-2</v>
      </c>
      <c r="AF53" s="77">
        <f t="shared" si="2"/>
        <v>8.3800000000000008</v>
      </c>
      <c r="AG53" s="69">
        <f t="shared" si="3"/>
        <v>9.3070250000000243E-2</v>
      </c>
      <c r="AH53" s="69">
        <f t="shared" si="4"/>
        <v>9.437269884615429E-2</v>
      </c>
      <c r="AI53" s="79">
        <f t="shared" si="5"/>
        <v>6.17</v>
      </c>
      <c r="AJ53" s="69">
        <f t="shared" si="6"/>
        <v>9.9561959999999949E-2</v>
      </c>
      <c r="AK53" s="79">
        <f t="shared" si="7"/>
        <v>7.54</v>
      </c>
      <c r="AL53" s="69">
        <f t="shared" si="8"/>
        <v>0.10355025000000007</v>
      </c>
      <c r="AM53" s="69">
        <f t="shared" si="9"/>
        <v>0.11071170503649662</v>
      </c>
      <c r="AN53" s="69">
        <f t="shared" si="10"/>
        <v>0.10005691666666679</v>
      </c>
      <c r="AO53" s="91">
        <f t="shared" si="11"/>
        <v>0.10526536963971583</v>
      </c>
      <c r="AP53" s="78"/>
      <c r="AQ53" s="78"/>
    </row>
    <row r="54" spans="1:43" ht="15" customHeight="1">
      <c r="A54" s="65">
        <v>39660</v>
      </c>
      <c r="B54" s="66">
        <v>3.28</v>
      </c>
      <c r="C54" s="66">
        <v>8.31</v>
      </c>
      <c r="D54" s="66">
        <v>4.82</v>
      </c>
      <c r="E54" s="66">
        <v>8.4600000000000009</v>
      </c>
      <c r="F54" s="89">
        <v>6.68</v>
      </c>
      <c r="G54" s="89">
        <v>8.61</v>
      </c>
      <c r="H54" s="89">
        <v>8.32</v>
      </c>
      <c r="I54" s="89">
        <v>8.7100000000000009</v>
      </c>
      <c r="J54" s="67">
        <v>14</v>
      </c>
      <c r="K54" s="67">
        <v>10</v>
      </c>
      <c r="L54" s="67">
        <v>7</v>
      </c>
      <c r="M54" s="67">
        <v>4</v>
      </c>
      <c r="N54" s="67">
        <v>0</v>
      </c>
      <c r="O54" s="66">
        <v>3.95</v>
      </c>
      <c r="P54" s="66">
        <v>8.91</v>
      </c>
      <c r="Q54" s="66">
        <v>4.9400000000000004</v>
      </c>
      <c r="R54" s="66">
        <v>9.0500000000000007</v>
      </c>
      <c r="S54" s="89">
        <v>6.41</v>
      </c>
      <c r="T54" s="89">
        <v>9.26</v>
      </c>
      <c r="U54" s="89">
        <v>9.43</v>
      </c>
      <c r="V54" s="89">
        <v>9.2200000000000006</v>
      </c>
      <c r="W54" s="67">
        <v>8</v>
      </c>
      <c r="X54" s="67">
        <v>4</v>
      </c>
      <c r="Y54" s="67">
        <v>4</v>
      </c>
      <c r="Z54" s="67">
        <v>1</v>
      </c>
      <c r="AA54" s="67">
        <v>1</v>
      </c>
      <c r="AD54" s="77">
        <f t="shared" si="0"/>
        <v>6.68</v>
      </c>
      <c r="AE54" s="69">
        <f t="shared" si="1"/>
        <v>8.7953302500000108E-2</v>
      </c>
      <c r="AF54" s="77">
        <f t="shared" si="2"/>
        <v>8.32</v>
      </c>
      <c r="AG54" s="69">
        <f t="shared" si="3"/>
        <v>8.8996602499999966E-2</v>
      </c>
      <c r="AH54" s="69">
        <f t="shared" si="4"/>
        <v>9.0065348841463236E-2</v>
      </c>
      <c r="AI54" s="79">
        <f t="shared" si="5"/>
        <v>6.41</v>
      </c>
      <c r="AJ54" s="69">
        <f t="shared" si="6"/>
        <v>9.4743690000000047E-2</v>
      </c>
      <c r="AK54" s="79">
        <f t="shared" si="7"/>
        <v>9.43</v>
      </c>
      <c r="AL54" s="69">
        <f t="shared" si="8"/>
        <v>9.4325210000000048E-2</v>
      </c>
      <c r="AM54" s="69">
        <f t="shared" si="9"/>
        <v>9.4246225364238462E-2</v>
      </c>
      <c r="AN54" s="69">
        <f t="shared" si="10"/>
        <v>9.2549007500000002E-2</v>
      </c>
      <c r="AO54" s="91">
        <f t="shared" si="11"/>
        <v>9.2852599856646706E-2</v>
      </c>
      <c r="AP54" s="78"/>
      <c r="AQ54" s="78"/>
    </row>
    <row r="55" spans="1:43" ht="15" customHeight="1">
      <c r="A55" s="65">
        <v>39691</v>
      </c>
      <c r="B55" s="66">
        <v>3.25</v>
      </c>
      <c r="C55" s="66">
        <v>7.7</v>
      </c>
      <c r="D55" s="66">
        <v>4.79</v>
      </c>
      <c r="E55" s="66">
        <v>7.84</v>
      </c>
      <c r="F55" s="89">
        <v>6.65</v>
      </c>
      <c r="G55" s="89">
        <v>8.06</v>
      </c>
      <c r="H55" s="89">
        <v>8.27</v>
      </c>
      <c r="I55" s="89">
        <v>8.25</v>
      </c>
      <c r="J55" s="67">
        <v>15</v>
      </c>
      <c r="K55" s="67">
        <v>11</v>
      </c>
      <c r="L55" s="67">
        <v>7</v>
      </c>
      <c r="M55" s="67">
        <v>4</v>
      </c>
      <c r="N55" s="67">
        <v>0</v>
      </c>
      <c r="O55" s="66">
        <v>3.97</v>
      </c>
      <c r="P55" s="66">
        <v>8.48</v>
      </c>
      <c r="Q55" s="66">
        <v>4.9000000000000004</v>
      </c>
      <c r="R55" s="66">
        <v>8.61</v>
      </c>
      <c r="S55" s="89">
        <v>6.42</v>
      </c>
      <c r="T55" s="89">
        <v>8.8000000000000007</v>
      </c>
      <c r="U55" s="89">
        <v>9.39</v>
      </c>
      <c r="V55" s="89">
        <v>8.7799999999999994</v>
      </c>
      <c r="W55" s="67">
        <v>7</v>
      </c>
      <c r="X55" s="67">
        <v>4</v>
      </c>
      <c r="Y55" s="67">
        <v>4</v>
      </c>
      <c r="Z55" s="67">
        <v>1</v>
      </c>
      <c r="AA55" s="67">
        <v>1</v>
      </c>
      <c r="AD55" s="77">
        <f t="shared" si="0"/>
        <v>6.65</v>
      </c>
      <c r="AE55" s="69">
        <f t="shared" si="1"/>
        <v>8.2224089999999972E-2</v>
      </c>
      <c r="AF55" s="77">
        <f t="shared" si="2"/>
        <v>8.27</v>
      </c>
      <c r="AG55" s="69">
        <f t="shared" si="3"/>
        <v>8.4201562500000104E-2</v>
      </c>
      <c r="AH55" s="69">
        <f t="shared" si="4"/>
        <v>8.6313307824074315E-2</v>
      </c>
      <c r="AI55" s="79">
        <f t="shared" si="5"/>
        <v>6.42</v>
      </c>
      <c r="AJ55" s="69">
        <f t="shared" si="6"/>
        <v>8.9936000000000016E-2</v>
      </c>
      <c r="AK55" s="79">
        <f t="shared" si="7"/>
        <v>9.39</v>
      </c>
      <c r="AL55" s="69">
        <f t="shared" si="8"/>
        <v>8.9727210000000168E-2</v>
      </c>
      <c r="AM55" s="69">
        <f t="shared" si="9"/>
        <v>8.968432720538741E-2</v>
      </c>
      <c r="AN55" s="69">
        <f t="shared" si="10"/>
        <v>8.7885327500000138E-2</v>
      </c>
      <c r="AO55" s="91">
        <f t="shared" si="11"/>
        <v>8.8560654078283035E-2</v>
      </c>
      <c r="AP55" s="78"/>
      <c r="AQ55" s="78"/>
    </row>
    <row r="56" spans="1:43" ht="15" customHeight="1">
      <c r="A56" s="65">
        <v>39721</v>
      </c>
      <c r="B56" s="66">
        <v>3.18</v>
      </c>
      <c r="C56" s="66">
        <v>7.66</v>
      </c>
      <c r="D56" s="66">
        <v>4.87</v>
      </c>
      <c r="E56" s="66">
        <v>7.82</v>
      </c>
      <c r="F56" s="89">
        <v>6.68</v>
      </c>
      <c r="G56" s="89">
        <v>8.08</v>
      </c>
      <c r="H56" s="89">
        <v>8.1999999999999993</v>
      </c>
      <c r="I56" s="89">
        <v>8.4600000000000009</v>
      </c>
      <c r="J56" s="67">
        <v>13</v>
      </c>
      <c r="K56" s="67">
        <v>10</v>
      </c>
      <c r="L56" s="67">
        <v>8</v>
      </c>
      <c r="M56" s="67">
        <v>3</v>
      </c>
      <c r="N56" s="67">
        <v>0</v>
      </c>
      <c r="O56" s="66">
        <v>3.93</v>
      </c>
      <c r="P56" s="66">
        <v>8.35</v>
      </c>
      <c r="Q56" s="66">
        <v>4.82</v>
      </c>
      <c r="R56" s="66">
        <v>8.64</v>
      </c>
      <c r="S56" s="89">
        <v>6.31</v>
      </c>
      <c r="T56" s="89">
        <v>8.98</v>
      </c>
      <c r="U56" s="89">
        <v>9.43</v>
      </c>
      <c r="V56" s="89">
        <v>9.0500000000000007</v>
      </c>
      <c r="W56" s="67">
        <v>7</v>
      </c>
      <c r="X56" s="67">
        <v>4</v>
      </c>
      <c r="Y56" s="67">
        <v>3</v>
      </c>
      <c r="Z56" s="67">
        <v>1</v>
      </c>
      <c r="AA56" s="67">
        <v>1</v>
      </c>
      <c r="AD56" s="77">
        <f t="shared" si="0"/>
        <v>6.68</v>
      </c>
      <c r="AE56" s="69">
        <f t="shared" si="1"/>
        <v>8.2432159999999977E-2</v>
      </c>
      <c r="AF56" s="77">
        <f t="shared" si="2"/>
        <v>8.1999999999999993</v>
      </c>
      <c r="AG56" s="69">
        <f t="shared" si="3"/>
        <v>8.6389290000000063E-2</v>
      </c>
      <c r="AH56" s="69">
        <f t="shared" si="4"/>
        <v>9.1075365000000172E-2</v>
      </c>
      <c r="AI56" s="79">
        <f t="shared" si="5"/>
        <v>6.31</v>
      </c>
      <c r="AJ56" s="69">
        <f t="shared" si="6"/>
        <v>9.1816009999999837E-2</v>
      </c>
      <c r="AK56" s="79">
        <f t="shared" si="7"/>
        <v>9.43</v>
      </c>
      <c r="AL56" s="69">
        <f t="shared" si="8"/>
        <v>9.2547562500000069E-2</v>
      </c>
      <c r="AM56" s="69">
        <f t="shared" si="9"/>
        <v>9.2681211514423184E-2</v>
      </c>
      <c r="AN56" s="69">
        <f t="shared" si="10"/>
        <v>9.0494805000000067E-2</v>
      </c>
      <c r="AO56" s="91">
        <f t="shared" si="11"/>
        <v>9.2145929342948851E-2</v>
      </c>
      <c r="AP56" s="78"/>
      <c r="AQ56" s="78"/>
    </row>
    <row r="57" spans="1:43" ht="15" customHeight="1">
      <c r="A57" s="65">
        <v>39752</v>
      </c>
      <c r="B57" s="66">
        <v>3.18</v>
      </c>
      <c r="C57" s="66">
        <v>8.59</v>
      </c>
      <c r="D57" s="66">
        <v>4.8</v>
      </c>
      <c r="E57" s="66">
        <v>9.02</v>
      </c>
      <c r="F57" s="89">
        <v>6.64</v>
      </c>
      <c r="G57" s="89">
        <v>9.26</v>
      </c>
      <c r="H57" s="89">
        <v>8.14</v>
      </c>
      <c r="I57" s="89">
        <v>9.3800000000000008</v>
      </c>
      <c r="J57" s="67">
        <v>14</v>
      </c>
      <c r="K57" s="67">
        <v>10</v>
      </c>
      <c r="L57" s="67">
        <v>8</v>
      </c>
      <c r="M57" s="67">
        <v>3</v>
      </c>
      <c r="N57" s="67">
        <v>0</v>
      </c>
      <c r="O57" s="66">
        <v>3.81</v>
      </c>
      <c r="P57" s="66">
        <v>9.75</v>
      </c>
      <c r="Q57" s="66">
        <v>4.9000000000000004</v>
      </c>
      <c r="R57" s="66">
        <v>10.63</v>
      </c>
      <c r="S57" s="89">
        <v>6.57</v>
      </c>
      <c r="T57" s="89">
        <v>9.6199999999999992</v>
      </c>
      <c r="U57" s="89">
        <v>9.2899999999999991</v>
      </c>
      <c r="V57" s="89">
        <v>10.93</v>
      </c>
      <c r="W57" s="67">
        <v>7</v>
      </c>
      <c r="X57" s="67">
        <v>3</v>
      </c>
      <c r="Y57" s="67">
        <v>4</v>
      </c>
      <c r="Z57" s="67">
        <v>1</v>
      </c>
      <c r="AA57" s="67">
        <v>1</v>
      </c>
      <c r="AD57" s="77">
        <f t="shared" si="0"/>
        <v>6.64</v>
      </c>
      <c r="AE57" s="69">
        <f t="shared" si="1"/>
        <v>9.4743690000000047E-2</v>
      </c>
      <c r="AF57" s="77">
        <f t="shared" si="2"/>
        <v>8.14</v>
      </c>
      <c r="AG57" s="69">
        <f t="shared" si="3"/>
        <v>9.5999609999999791E-2</v>
      </c>
      <c r="AH57" s="69">
        <f t="shared" si="4"/>
        <v>9.7556950799999473E-2</v>
      </c>
      <c r="AI57" s="79">
        <f t="shared" si="5"/>
        <v>6.57</v>
      </c>
      <c r="AJ57" s="69">
        <f t="shared" si="6"/>
        <v>9.851361000000014E-2</v>
      </c>
      <c r="AK57" s="79">
        <f t="shared" si="7"/>
        <v>9.2899999999999991</v>
      </c>
      <c r="AL57" s="69">
        <f t="shared" si="8"/>
        <v>0.1122866225000001</v>
      </c>
      <c r="AM57" s="69">
        <f t="shared" si="9"/>
        <v>0.11588178385110304</v>
      </c>
      <c r="AN57" s="69">
        <f t="shared" si="10"/>
        <v>0.10685761833333332</v>
      </c>
      <c r="AO57" s="91">
        <f t="shared" si="11"/>
        <v>0.10977350616740184</v>
      </c>
      <c r="AP57" s="78"/>
      <c r="AQ57" s="78"/>
    </row>
    <row r="58" spans="1:43" ht="15" customHeight="1">
      <c r="A58" s="65">
        <v>39782</v>
      </c>
      <c r="B58" s="66">
        <v>3.16</v>
      </c>
      <c r="C58" s="66">
        <v>6.99</v>
      </c>
      <c r="D58" s="66">
        <v>4.7699999999999996</v>
      </c>
      <c r="E58" s="66">
        <v>7.73</v>
      </c>
      <c r="F58" s="89">
        <v>6.61</v>
      </c>
      <c r="G58" s="89">
        <v>8.4499999999999993</v>
      </c>
      <c r="H58" s="89">
        <v>8.08</v>
      </c>
      <c r="I58" s="89">
        <v>9.1300000000000008</v>
      </c>
      <c r="J58" s="67">
        <v>16</v>
      </c>
      <c r="K58" s="67">
        <v>11</v>
      </c>
      <c r="L58" s="67">
        <v>7</v>
      </c>
      <c r="M58" s="67">
        <v>3</v>
      </c>
      <c r="N58" s="67">
        <v>0</v>
      </c>
      <c r="O58" s="66">
        <v>3.8</v>
      </c>
      <c r="P58" s="66">
        <v>11.58</v>
      </c>
      <c r="Q58" s="66">
        <v>4.92</v>
      </c>
      <c r="R58" s="66">
        <v>13.15</v>
      </c>
      <c r="S58" s="89">
        <v>6.69</v>
      </c>
      <c r="T58" s="89">
        <v>10.59</v>
      </c>
      <c r="U58" s="89">
        <v>9.25</v>
      </c>
      <c r="V58" s="89">
        <v>12.85</v>
      </c>
      <c r="W58" s="67">
        <v>5</v>
      </c>
      <c r="X58" s="67">
        <v>2</v>
      </c>
      <c r="Y58" s="67">
        <v>4</v>
      </c>
      <c r="Z58" s="67">
        <v>1</v>
      </c>
      <c r="AA58" s="67">
        <v>1</v>
      </c>
      <c r="AD58" s="77">
        <f t="shared" si="0"/>
        <v>6.61</v>
      </c>
      <c r="AE58" s="69">
        <f t="shared" si="1"/>
        <v>8.6285062499999787E-2</v>
      </c>
      <c r="AF58" s="77">
        <f t="shared" si="2"/>
        <v>8.08</v>
      </c>
      <c r="AG58" s="69">
        <f t="shared" si="3"/>
        <v>9.3383922499999938E-2</v>
      </c>
      <c r="AH58" s="69">
        <f t="shared" si="4"/>
        <v>0.1026559029081634</v>
      </c>
      <c r="AI58" s="79">
        <f t="shared" si="5"/>
        <v>6.69</v>
      </c>
      <c r="AJ58" s="69">
        <f t="shared" si="6"/>
        <v>0.10870370250000017</v>
      </c>
      <c r="AK58" s="79">
        <f t="shared" si="7"/>
        <v>9.25</v>
      </c>
      <c r="AL58" s="69">
        <f t="shared" si="8"/>
        <v>0.13262806249999981</v>
      </c>
      <c r="AM58" s="69">
        <f t="shared" si="9"/>
        <v>0.13963715234374971</v>
      </c>
      <c r="AN58" s="69">
        <f t="shared" si="10"/>
        <v>0.11954668249999985</v>
      </c>
      <c r="AO58" s="91">
        <f t="shared" si="11"/>
        <v>0.12731006919855425</v>
      </c>
      <c r="AP58" s="78"/>
      <c r="AQ58" s="78"/>
    </row>
    <row r="59" spans="1:43" ht="15" customHeight="1">
      <c r="A59" s="65">
        <v>39813</v>
      </c>
      <c r="B59" s="66">
        <v>3.15</v>
      </c>
      <c r="C59" s="66">
        <v>6.59</v>
      </c>
      <c r="D59" s="66">
        <v>4.76</v>
      </c>
      <c r="E59" s="66">
        <v>7.36</v>
      </c>
      <c r="F59" s="89">
        <v>6.59</v>
      </c>
      <c r="G59" s="89">
        <v>8</v>
      </c>
      <c r="H59" s="89">
        <v>8.02</v>
      </c>
      <c r="I59" s="89">
        <v>8.3800000000000008</v>
      </c>
      <c r="J59" s="67">
        <v>15</v>
      </c>
      <c r="K59" s="67">
        <v>10</v>
      </c>
      <c r="L59" s="67">
        <v>7</v>
      </c>
      <c r="M59" s="67">
        <v>3</v>
      </c>
      <c r="N59" s="67">
        <v>0</v>
      </c>
      <c r="O59" s="66">
        <v>3.78</v>
      </c>
      <c r="P59" s="66">
        <v>11.11</v>
      </c>
      <c r="Q59" s="66">
        <v>4.9800000000000004</v>
      </c>
      <c r="R59" s="66">
        <v>12.31</v>
      </c>
      <c r="S59" s="89">
        <v>6.73</v>
      </c>
      <c r="T59" s="89">
        <v>9.91</v>
      </c>
      <c r="U59" s="89">
        <v>9.19</v>
      </c>
      <c r="V59" s="89">
        <v>13.26</v>
      </c>
      <c r="W59" s="67">
        <v>4</v>
      </c>
      <c r="X59" s="67">
        <v>2</v>
      </c>
      <c r="Y59" s="67">
        <v>4</v>
      </c>
      <c r="Z59" s="67">
        <v>1</v>
      </c>
      <c r="AA59" s="67">
        <v>1</v>
      </c>
      <c r="AD59" s="77">
        <f t="shared" si="0"/>
        <v>6.59</v>
      </c>
      <c r="AE59" s="69">
        <f t="shared" si="1"/>
        <v>8.1600000000000117E-2</v>
      </c>
      <c r="AF59" s="77">
        <f t="shared" si="2"/>
        <v>8.02</v>
      </c>
      <c r="AG59" s="69">
        <f t="shared" si="3"/>
        <v>8.5555610000000115E-2</v>
      </c>
      <c r="AH59" s="69">
        <f t="shared" si="4"/>
        <v>9.1032608461538572E-2</v>
      </c>
      <c r="AI59" s="79">
        <f t="shared" si="5"/>
        <v>6.73</v>
      </c>
      <c r="AJ59" s="69">
        <f t="shared" si="6"/>
        <v>0.10155520249999994</v>
      </c>
      <c r="AK59" s="79">
        <f t="shared" si="7"/>
        <v>9.19</v>
      </c>
      <c r="AL59" s="69">
        <f t="shared" si="8"/>
        <v>0.13699569</v>
      </c>
      <c r="AM59" s="69">
        <f t="shared" si="9"/>
        <v>0.14866511881097563</v>
      </c>
      <c r="AN59" s="69">
        <f t="shared" si="10"/>
        <v>0.11984899666666671</v>
      </c>
      <c r="AO59" s="91">
        <f t="shared" si="11"/>
        <v>0.12945428202782994</v>
      </c>
      <c r="AP59" s="78"/>
      <c r="AQ59" s="78"/>
    </row>
    <row r="60" spans="1:43" ht="15" customHeight="1">
      <c r="A60" s="65">
        <v>39844</v>
      </c>
      <c r="B60" s="66">
        <v>3.1</v>
      </c>
      <c r="C60" s="66">
        <v>6.19</v>
      </c>
      <c r="D60" s="66">
        <v>4.78</v>
      </c>
      <c r="E60" s="66">
        <v>6.74</v>
      </c>
      <c r="F60" s="89">
        <v>6.59</v>
      </c>
      <c r="G60" s="89">
        <v>7.15</v>
      </c>
      <c r="H60" s="89">
        <v>7.96</v>
      </c>
      <c r="I60" s="89">
        <v>7.83</v>
      </c>
      <c r="J60" s="67">
        <v>14</v>
      </c>
      <c r="K60" s="67">
        <v>10</v>
      </c>
      <c r="L60" s="67">
        <v>7</v>
      </c>
      <c r="M60" s="67">
        <v>3</v>
      </c>
      <c r="N60" s="67">
        <v>0</v>
      </c>
      <c r="O60" s="66">
        <v>3.73</v>
      </c>
      <c r="P60" s="66">
        <v>8.89</v>
      </c>
      <c r="Q60" s="66">
        <v>4.8499999999999996</v>
      </c>
      <c r="R60" s="66">
        <v>9.77</v>
      </c>
      <c r="S60" s="89">
        <v>6.69</v>
      </c>
      <c r="T60" s="89">
        <v>8.82</v>
      </c>
      <c r="U60" s="89">
        <v>9.1300000000000008</v>
      </c>
      <c r="V60" s="89">
        <v>11.37</v>
      </c>
      <c r="W60" s="67">
        <v>5</v>
      </c>
      <c r="X60" s="67">
        <v>3</v>
      </c>
      <c r="Y60" s="67">
        <v>4</v>
      </c>
      <c r="Z60" s="67">
        <v>1</v>
      </c>
      <c r="AA60" s="67">
        <v>1</v>
      </c>
      <c r="AD60" s="77">
        <f t="shared" si="0"/>
        <v>6.59</v>
      </c>
      <c r="AE60" s="69">
        <f t="shared" si="1"/>
        <v>7.2778062499999852E-2</v>
      </c>
      <c r="AF60" s="77">
        <f t="shared" si="2"/>
        <v>7.96</v>
      </c>
      <c r="AG60" s="69">
        <f t="shared" si="3"/>
        <v>7.9832722499999953E-2</v>
      </c>
      <c r="AH60" s="69">
        <f t="shared" si="4"/>
        <v>9.0337471697080396E-2</v>
      </c>
      <c r="AI60" s="79">
        <f t="shared" si="5"/>
        <v>6.69</v>
      </c>
      <c r="AJ60" s="69">
        <f t="shared" si="6"/>
        <v>9.0144809999999964E-2</v>
      </c>
      <c r="AK60" s="79">
        <f t="shared" si="7"/>
        <v>9.1300000000000008</v>
      </c>
      <c r="AL60" s="69">
        <f t="shared" si="8"/>
        <v>0.11693192250000006</v>
      </c>
      <c r="AM60" s="69">
        <f t="shared" si="9"/>
        <v>0.12648306507172141</v>
      </c>
      <c r="AN60" s="69">
        <f t="shared" si="10"/>
        <v>0.10456552250000001</v>
      </c>
      <c r="AO60" s="91">
        <f t="shared" si="11"/>
        <v>0.11443453394684105</v>
      </c>
      <c r="AP60" s="78"/>
      <c r="AQ60" s="78"/>
    </row>
    <row r="61" spans="1:43" ht="15" customHeight="1">
      <c r="A61" s="65">
        <v>39872</v>
      </c>
      <c r="B61" s="66">
        <v>3.1</v>
      </c>
      <c r="C61" s="66">
        <v>6.38</v>
      </c>
      <c r="D61" s="66">
        <v>4.8</v>
      </c>
      <c r="E61" s="66">
        <v>7.26</v>
      </c>
      <c r="F61" s="89">
        <v>6.58</v>
      </c>
      <c r="G61" s="89">
        <v>7.97</v>
      </c>
      <c r="H61" s="89">
        <v>8.6199999999999992</v>
      </c>
      <c r="I61" s="89">
        <v>9.23</v>
      </c>
      <c r="J61" s="67">
        <v>15</v>
      </c>
      <c r="K61" s="67">
        <v>11</v>
      </c>
      <c r="L61" s="67">
        <v>8</v>
      </c>
      <c r="M61" s="67">
        <v>4</v>
      </c>
      <c r="N61" s="67">
        <v>0</v>
      </c>
      <c r="O61" s="66">
        <v>3.64</v>
      </c>
      <c r="P61" s="66">
        <v>8.83</v>
      </c>
      <c r="Q61" s="66">
        <v>4.82</v>
      </c>
      <c r="R61" s="66">
        <v>9.32</v>
      </c>
      <c r="S61" s="89">
        <v>6.7</v>
      </c>
      <c r="T61" s="89">
        <v>9.01</v>
      </c>
      <c r="U61" s="89">
        <v>9.08</v>
      </c>
      <c r="V61" s="89">
        <v>10.210000000000001</v>
      </c>
      <c r="W61" s="67">
        <v>7</v>
      </c>
      <c r="X61" s="67">
        <v>2</v>
      </c>
      <c r="Y61" s="67">
        <v>4</v>
      </c>
      <c r="Z61" s="67">
        <v>1</v>
      </c>
      <c r="AA61" s="67">
        <v>1</v>
      </c>
      <c r="AD61" s="77">
        <f t="shared" si="0"/>
        <v>6.58</v>
      </c>
      <c r="AE61" s="69">
        <f t="shared" si="1"/>
        <v>8.128802249999989E-2</v>
      </c>
      <c r="AF61" s="77">
        <f t="shared" si="2"/>
        <v>8.6199999999999992</v>
      </c>
      <c r="AG61" s="69">
        <f t="shared" si="3"/>
        <v>9.442982249999976E-2</v>
      </c>
      <c r="AH61" s="69">
        <f t="shared" si="4"/>
        <v>0.10331986367647027</v>
      </c>
      <c r="AI61" s="79">
        <f t="shared" si="5"/>
        <v>6.7</v>
      </c>
      <c r="AJ61" s="69">
        <f t="shared" si="6"/>
        <v>9.2129502500000182E-2</v>
      </c>
      <c r="AK61" s="79">
        <f t="shared" si="7"/>
        <v>9.08</v>
      </c>
      <c r="AL61" s="69">
        <f t="shared" si="8"/>
        <v>0.10470610250000001</v>
      </c>
      <c r="AM61" s="69">
        <f t="shared" si="9"/>
        <v>0.10956764535714281</v>
      </c>
      <c r="AN61" s="69">
        <f t="shared" si="10"/>
        <v>0.10128067583333325</v>
      </c>
      <c r="AO61" s="91">
        <f t="shared" si="11"/>
        <v>0.10748505146358528</v>
      </c>
      <c r="AP61" s="78"/>
      <c r="AQ61" s="78"/>
    </row>
    <row r="62" spans="1:43" ht="15" customHeight="1">
      <c r="A62" s="65">
        <v>39903</v>
      </c>
      <c r="B62" s="66">
        <v>3.27</v>
      </c>
      <c r="C62" s="66">
        <v>7.06</v>
      </c>
      <c r="D62" s="66">
        <v>4.8600000000000003</v>
      </c>
      <c r="E62" s="66">
        <v>7.82</v>
      </c>
      <c r="F62" s="89">
        <v>6.6</v>
      </c>
      <c r="G62" s="89">
        <v>8.34</v>
      </c>
      <c r="H62" s="89">
        <v>9.17</v>
      </c>
      <c r="I62" s="89">
        <v>9.24</v>
      </c>
      <c r="J62" s="67">
        <v>13</v>
      </c>
      <c r="K62" s="67">
        <v>12</v>
      </c>
      <c r="L62" s="67">
        <v>11</v>
      </c>
      <c r="M62" s="67">
        <v>3</v>
      </c>
      <c r="N62" s="67">
        <v>0</v>
      </c>
      <c r="O62" s="66">
        <v>3.66</v>
      </c>
      <c r="P62" s="66">
        <v>9.6999999999999993</v>
      </c>
      <c r="Q62" s="66">
        <v>4.8</v>
      </c>
      <c r="R62" s="66">
        <v>10.199999999999999</v>
      </c>
      <c r="S62" s="89">
        <v>6.71</v>
      </c>
      <c r="T62" s="89">
        <v>9.66</v>
      </c>
      <c r="U62" s="89">
        <v>9.02</v>
      </c>
      <c r="V62" s="89">
        <v>11.22</v>
      </c>
      <c r="W62" s="67">
        <v>6</v>
      </c>
      <c r="X62" s="67">
        <v>2</v>
      </c>
      <c r="Y62" s="67">
        <v>4</v>
      </c>
      <c r="Z62" s="67">
        <v>1</v>
      </c>
      <c r="AA62" s="67">
        <v>1</v>
      </c>
      <c r="AD62" s="77">
        <f t="shared" si="0"/>
        <v>6.6</v>
      </c>
      <c r="AE62" s="69">
        <f t="shared" si="1"/>
        <v>8.5138890000000078E-2</v>
      </c>
      <c r="AF62" s="77">
        <f t="shared" si="2"/>
        <v>9.17</v>
      </c>
      <c r="AG62" s="69">
        <f t="shared" si="3"/>
        <v>9.4534440000000108E-2</v>
      </c>
      <c r="AH62" s="69">
        <f t="shared" si="4"/>
        <v>9.7568800505836689E-2</v>
      </c>
      <c r="AI62" s="79">
        <f t="shared" si="5"/>
        <v>6.71</v>
      </c>
      <c r="AJ62" s="69">
        <f t="shared" si="6"/>
        <v>9.893288999999994E-2</v>
      </c>
      <c r="AK62" s="79">
        <f t="shared" si="7"/>
        <v>9.02</v>
      </c>
      <c r="AL62" s="69">
        <f t="shared" si="8"/>
        <v>0.11534721000000014</v>
      </c>
      <c r="AM62" s="69">
        <f t="shared" si="9"/>
        <v>0.12231086090909114</v>
      </c>
      <c r="AN62" s="69">
        <f t="shared" si="10"/>
        <v>0.10840962000000012</v>
      </c>
      <c r="AO62" s="91">
        <f t="shared" si="11"/>
        <v>0.11406350744133965</v>
      </c>
      <c r="AP62" s="78"/>
      <c r="AQ62" s="78"/>
    </row>
    <row r="63" spans="1:43" ht="15" customHeight="1">
      <c r="A63" s="65">
        <v>39933</v>
      </c>
      <c r="B63" s="66">
        <v>3.22</v>
      </c>
      <c r="C63" s="66">
        <v>6.35</v>
      </c>
      <c r="D63" s="66">
        <v>4.83</v>
      </c>
      <c r="E63" s="66">
        <v>7.18</v>
      </c>
      <c r="F63" s="89">
        <v>6.59</v>
      </c>
      <c r="G63" s="89">
        <v>7.69</v>
      </c>
      <c r="H63" s="89">
        <v>9.14</v>
      </c>
      <c r="I63" s="89">
        <v>8.5</v>
      </c>
      <c r="J63" s="67">
        <v>15</v>
      </c>
      <c r="K63" s="67">
        <v>11</v>
      </c>
      <c r="L63" s="67">
        <v>10</v>
      </c>
      <c r="M63" s="67">
        <v>3</v>
      </c>
      <c r="N63" s="67">
        <v>0</v>
      </c>
      <c r="O63" s="66">
        <v>3.92</v>
      </c>
      <c r="P63" s="66">
        <v>9.24</v>
      </c>
      <c r="Q63" s="66">
        <v>4.87</v>
      </c>
      <c r="R63" s="66">
        <v>9.84</v>
      </c>
      <c r="S63" s="89">
        <v>6.49</v>
      </c>
      <c r="T63" s="89">
        <v>9.7899999999999991</v>
      </c>
      <c r="U63" s="89">
        <v>9.51</v>
      </c>
      <c r="V63" s="89">
        <v>10.82</v>
      </c>
      <c r="W63" s="67">
        <v>7</v>
      </c>
      <c r="X63" s="67">
        <v>3</v>
      </c>
      <c r="Y63" s="67">
        <v>4</v>
      </c>
      <c r="Z63" s="67">
        <v>2</v>
      </c>
      <c r="AA63" s="67">
        <v>1</v>
      </c>
      <c r="AD63" s="77">
        <f t="shared" si="0"/>
        <v>6.59</v>
      </c>
      <c r="AE63" s="69">
        <f t="shared" si="1"/>
        <v>7.8378402500000277E-2</v>
      </c>
      <c r="AF63" s="77">
        <f t="shared" si="2"/>
        <v>9.14</v>
      </c>
      <c r="AG63" s="69">
        <f t="shared" si="3"/>
        <v>8.6806249999999974E-2</v>
      </c>
      <c r="AH63" s="69">
        <f t="shared" si="4"/>
        <v>8.9648582882352806E-2</v>
      </c>
      <c r="AI63" s="79">
        <f t="shared" si="5"/>
        <v>6.49</v>
      </c>
      <c r="AJ63" s="69">
        <f t="shared" si="6"/>
        <v>0.10029610250000021</v>
      </c>
      <c r="AK63" s="79">
        <f t="shared" si="7"/>
        <v>9.51</v>
      </c>
      <c r="AL63" s="69">
        <f t="shared" si="8"/>
        <v>0.11112681000000002</v>
      </c>
      <c r="AM63" s="69">
        <f t="shared" si="9"/>
        <v>0.11288411022350993</v>
      </c>
      <c r="AN63" s="69">
        <f t="shared" si="10"/>
        <v>0.10301995666666666</v>
      </c>
      <c r="AO63" s="91">
        <f t="shared" si="11"/>
        <v>0.10513893444312422</v>
      </c>
      <c r="AP63" s="78"/>
      <c r="AQ63" s="78"/>
    </row>
    <row r="64" spans="1:43" ht="15" customHeight="1">
      <c r="A64" s="65">
        <v>39964</v>
      </c>
      <c r="B64" s="66">
        <v>3.19</v>
      </c>
      <c r="C64" s="66">
        <v>6.17</v>
      </c>
      <c r="D64" s="66">
        <v>4.82</v>
      </c>
      <c r="E64" s="66">
        <v>6.97</v>
      </c>
      <c r="F64" s="89">
        <v>6.58</v>
      </c>
      <c r="G64" s="89">
        <v>7.5</v>
      </c>
      <c r="H64" s="89">
        <v>9.1</v>
      </c>
      <c r="I64" s="89">
        <v>8.14</v>
      </c>
      <c r="J64" s="67">
        <v>15</v>
      </c>
      <c r="K64" s="67">
        <v>10</v>
      </c>
      <c r="L64" s="67">
        <v>10</v>
      </c>
      <c r="M64" s="67">
        <v>3</v>
      </c>
      <c r="N64" s="67">
        <v>0</v>
      </c>
      <c r="O64" s="66">
        <v>3.88</v>
      </c>
      <c r="P64" s="66">
        <v>8.73</v>
      </c>
      <c r="Q64" s="66">
        <v>4.82</v>
      </c>
      <c r="R64" s="66">
        <v>9.2100000000000009</v>
      </c>
      <c r="S64" s="89">
        <v>6.52</v>
      </c>
      <c r="T64" s="89">
        <v>9.1</v>
      </c>
      <c r="U64" s="89">
        <v>9.4499999999999993</v>
      </c>
      <c r="V64" s="89">
        <v>9.92</v>
      </c>
      <c r="W64" s="67">
        <v>7</v>
      </c>
      <c r="X64" s="67">
        <v>3</v>
      </c>
      <c r="Y64" s="67">
        <v>4</v>
      </c>
      <c r="Z64" s="67">
        <v>2</v>
      </c>
      <c r="AA64" s="67">
        <v>1</v>
      </c>
      <c r="AD64" s="77">
        <f t="shared" si="0"/>
        <v>6.58</v>
      </c>
      <c r="AE64" s="69">
        <f t="shared" si="1"/>
        <v>7.6406250000000231E-2</v>
      </c>
      <c r="AF64" s="77">
        <f t="shared" si="2"/>
        <v>9.1</v>
      </c>
      <c r="AG64" s="69">
        <f t="shared" si="3"/>
        <v>8.3056489999999927E-2</v>
      </c>
      <c r="AH64" s="69">
        <f t="shared" si="4"/>
        <v>8.5431575714285529E-2</v>
      </c>
      <c r="AI64" s="79">
        <f t="shared" si="5"/>
        <v>6.52</v>
      </c>
      <c r="AJ64" s="69">
        <f t="shared" si="6"/>
        <v>9.3070250000000243E-2</v>
      </c>
      <c r="AK64" s="79">
        <f t="shared" si="7"/>
        <v>9.4499999999999993</v>
      </c>
      <c r="AL64" s="69">
        <f t="shared" si="8"/>
        <v>0.10166016000000022</v>
      </c>
      <c r="AM64" s="69">
        <f t="shared" si="9"/>
        <v>0.10327260044368623</v>
      </c>
      <c r="AN64" s="69">
        <f t="shared" si="10"/>
        <v>9.5458936666666785E-2</v>
      </c>
      <c r="AO64" s="91">
        <f t="shared" si="11"/>
        <v>9.7325592200552646E-2</v>
      </c>
      <c r="AP64" s="78"/>
      <c r="AQ64" s="78"/>
    </row>
    <row r="65" spans="1:43" ht="15" customHeight="1">
      <c r="A65" s="65">
        <v>39994</v>
      </c>
      <c r="B65" s="66">
        <v>3.27</v>
      </c>
      <c r="C65" s="66">
        <v>6.58</v>
      </c>
      <c r="D65" s="66">
        <v>4.82</v>
      </c>
      <c r="E65" s="66">
        <v>7.24</v>
      </c>
      <c r="F65" s="89">
        <v>6.57</v>
      </c>
      <c r="G65" s="89">
        <v>7.61</v>
      </c>
      <c r="H65" s="89">
        <v>9.06</v>
      </c>
      <c r="I65" s="89">
        <v>8.02</v>
      </c>
      <c r="J65" s="67">
        <v>13</v>
      </c>
      <c r="K65" s="67">
        <v>10</v>
      </c>
      <c r="L65" s="67">
        <v>10</v>
      </c>
      <c r="M65" s="67">
        <v>3</v>
      </c>
      <c r="N65" s="67">
        <v>0</v>
      </c>
      <c r="O65" s="66">
        <v>3.84</v>
      </c>
      <c r="P65" s="66">
        <v>8.5</v>
      </c>
      <c r="Q65" s="66">
        <v>4.78</v>
      </c>
      <c r="R65" s="66">
        <v>8.8800000000000008</v>
      </c>
      <c r="S65" s="89">
        <v>6.56</v>
      </c>
      <c r="T65" s="89">
        <v>9.16</v>
      </c>
      <c r="U65" s="89">
        <v>9.3800000000000008</v>
      </c>
      <c r="V65" s="89">
        <v>9.6999999999999993</v>
      </c>
      <c r="W65" s="67">
        <v>7</v>
      </c>
      <c r="X65" s="67">
        <v>4</v>
      </c>
      <c r="Y65" s="67">
        <v>3</v>
      </c>
      <c r="Z65" s="67">
        <v>2</v>
      </c>
      <c r="AA65" s="67">
        <v>1</v>
      </c>
      <c r="AD65" s="77">
        <f t="shared" si="0"/>
        <v>6.57</v>
      </c>
      <c r="AE65" s="69">
        <f t="shared" si="1"/>
        <v>7.7547802499999818E-2</v>
      </c>
      <c r="AF65" s="77">
        <f t="shared" si="2"/>
        <v>9.06</v>
      </c>
      <c r="AG65" s="69">
        <f t="shared" si="3"/>
        <v>8.1808010000000042E-2</v>
      </c>
      <c r="AH65" s="69">
        <f t="shared" si="4"/>
        <v>8.3416281104417803E-2</v>
      </c>
      <c r="AI65" s="79">
        <f t="shared" si="5"/>
        <v>6.56</v>
      </c>
      <c r="AJ65" s="69">
        <f t="shared" si="6"/>
        <v>9.3697640000000026E-2</v>
      </c>
      <c r="AK65" s="79">
        <f t="shared" si="7"/>
        <v>9.3800000000000008</v>
      </c>
      <c r="AL65" s="69">
        <f t="shared" si="8"/>
        <v>9.935224999999992E-2</v>
      </c>
      <c r="AM65" s="69">
        <f t="shared" si="9"/>
        <v>0.10059546212765946</v>
      </c>
      <c r="AN65" s="69">
        <f t="shared" si="10"/>
        <v>9.3504169999999942E-2</v>
      </c>
      <c r="AO65" s="91">
        <f t="shared" si="11"/>
        <v>9.4869068453245567E-2</v>
      </c>
      <c r="AP65" s="78"/>
      <c r="AQ65" s="78"/>
    </row>
    <row r="66" spans="1:43" ht="15" customHeight="1">
      <c r="A66" s="65">
        <v>40025</v>
      </c>
      <c r="B66" s="66">
        <v>3.23</v>
      </c>
      <c r="C66" s="66">
        <v>6.49</v>
      </c>
      <c r="D66" s="66">
        <v>4.8099999999999996</v>
      </c>
      <c r="E66" s="66">
        <v>7.08</v>
      </c>
      <c r="F66" s="89">
        <v>6.56</v>
      </c>
      <c r="G66" s="89">
        <v>7.38</v>
      </c>
      <c r="H66" s="89">
        <v>9.02</v>
      </c>
      <c r="I66" s="89">
        <v>7.7</v>
      </c>
      <c r="J66" s="67">
        <v>13</v>
      </c>
      <c r="K66" s="67">
        <v>11</v>
      </c>
      <c r="L66" s="67">
        <v>9</v>
      </c>
      <c r="M66" s="67">
        <v>3</v>
      </c>
      <c r="N66" s="67">
        <v>0</v>
      </c>
      <c r="O66" s="66">
        <v>3.86</v>
      </c>
      <c r="P66" s="66">
        <v>7.86</v>
      </c>
      <c r="Q66" s="66">
        <v>4.75</v>
      </c>
      <c r="R66" s="66">
        <v>8.3000000000000007</v>
      </c>
      <c r="S66" s="89">
        <v>6.56</v>
      </c>
      <c r="T66" s="89">
        <v>8.8699999999999992</v>
      </c>
      <c r="U66" s="89">
        <v>9.31</v>
      </c>
      <c r="V66" s="89">
        <v>8.89</v>
      </c>
      <c r="W66" s="67">
        <v>7</v>
      </c>
      <c r="X66" s="67">
        <v>4</v>
      </c>
      <c r="Y66" s="67">
        <v>3</v>
      </c>
      <c r="Z66" s="67">
        <v>2</v>
      </c>
      <c r="AA66" s="67">
        <v>1</v>
      </c>
      <c r="AD66" s="77">
        <f t="shared" si="0"/>
        <v>6.56</v>
      </c>
      <c r="AE66" s="69">
        <f t="shared" si="1"/>
        <v>7.5161609999999879E-2</v>
      </c>
      <c r="AF66" s="77">
        <f t="shared" si="2"/>
        <v>9.02</v>
      </c>
      <c r="AG66" s="69">
        <f t="shared" si="3"/>
        <v>7.8482249999999976E-2</v>
      </c>
      <c r="AH66" s="69">
        <f t="shared" si="4"/>
        <v>7.9805106585365868E-2</v>
      </c>
      <c r="AI66" s="79">
        <f t="shared" si="5"/>
        <v>6.56</v>
      </c>
      <c r="AJ66" s="69">
        <f t="shared" si="6"/>
        <v>9.0666922499999858E-2</v>
      </c>
      <c r="AK66" s="79">
        <f t="shared" si="7"/>
        <v>9.31</v>
      </c>
      <c r="AL66" s="69">
        <f t="shared" si="8"/>
        <v>9.0875802500000269E-2</v>
      </c>
      <c r="AM66" s="69">
        <f t="shared" si="9"/>
        <v>9.0928212390909466E-2</v>
      </c>
      <c r="AN66" s="69">
        <f t="shared" si="10"/>
        <v>8.6744618333333495E-2</v>
      </c>
      <c r="AO66" s="91">
        <f t="shared" si="11"/>
        <v>8.7220510455728262E-2</v>
      </c>
      <c r="AP66" s="78"/>
      <c r="AQ66" s="78"/>
    </row>
    <row r="67" spans="1:43" ht="15" customHeight="1">
      <c r="A67" s="65">
        <v>40056</v>
      </c>
      <c r="B67" s="66">
        <v>3.2</v>
      </c>
      <c r="C67" s="66">
        <v>6.64</v>
      </c>
      <c r="D67" s="66">
        <v>4.8</v>
      </c>
      <c r="E67" s="66">
        <v>7.13</v>
      </c>
      <c r="F67" s="89">
        <v>6.55</v>
      </c>
      <c r="G67" s="89">
        <v>7.41</v>
      </c>
      <c r="H67" s="89">
        <v>8.98</v>
      </c>
      <c r="I67" s="89">
        <v>7.7</v>
      </c>
      <c r="J67" s="67">
        <v>13</v>
      </c>
      <c r="K67" s="67">
        <v>11</v>
      </c>
      <c r="L67" s="67">
        <v>9</v>
      </c>
      <c r="M67" s="67">
        <v>3</v>
      </c>
      <c r="N67" s="67">
        <v>0</v>
      </c>
      <c r="O67" s="66">
        <v>3.82</v>
      </c>
      <c r="P67" s="66">
        <v>8</v>
      </c>
      <c r="Q67" s="66">
        <v>4.71</v>
      </c>
      <c r="R67" s="66">
        <v>8.32</v>
      </c>
      <c r="S67" s="89">
        <v>6.6</v>
      </c>
      <c r="T67" s="89">
        <v>8.69</v>
      </c>
      <c r="U67" s="89">
        <v>9.25</v>
      </c>
      <c r="V67" s="89">
        <v>8.76</v>
      </c>
      <c r="W67" s="67">
        <v>7</v>
      </c>
      <c r="X67" s="67">
        <v>4</v>
      </c>
      <c r="Y67" s="67">
        <v>3</v>
      </c>
      <c r="Z67" s="67">
        <v>2</v>
      </c>
      <c r="AA67" s="67">
        <v>1</v>
      </c>
      <c r="AD67" s="77">
        <f t="shared" si="0"/>
        <v>6.55</v>
      </c>
      <c r="AE67" s="69">
        <f t="shared" si="1"/>
        <v>7.5472702500000155E-2</v>
      </c>
      <c r="AF67" s="77">
        <f t="shared" si="2"/>
        <v>8.98</v>
      </c>
      <c r="AG67" s="69">
        <f t="shared" si="3"/>
        <v>7.8482249999999976E-2</v>
      </c>
      <c r="AH67" s="69">
        <f t="shared" si="4"/>
        <v>7.9745516851851758E-2</v>
      </c>
      <c r="AI67" s="79">
        <f t="shared" si="5"/>
        <v>6.6</v>
      </c>
      <c r="AJ67" s="69">
        <f t="shared" si="6"/>
        <v>8.8787902500000015E-2</v>
      </c>
      <c r="AK67" s="79">
        <f t="shared" si="7"/>
        <v>9.25</v>
      </c>
      <c r="AL67" s="69">
        <f t="shared" si="8"/>
        <v>8.9518440000000199E-2</v>
      </c>
      <c r="AM67" s="69">
        <f t="shared" si="9"/>
        <v>8.972519589622667E-2</v>
      </c>
      <c r="AN67" s="69">
        <f t="shared" si="10"/>
        <v>8.5839710000000125E-2</v>
      </c>
      <c r="AO67" s="91">
        <f t="shared" si="11"/>
        <v>8.6398636214768357E-2</v>
      </c>
      <c r="AP67" s="78"/>
      <c r="AQ67" s="78"/>
    </row>
    <row r="68" spans="1:43" ht="15" customHeight="1">
      <c r="A68" s="65">
        <v>40086</v>
      </c>
      <c r="B68" s="66">
        <v>3.18</v>
      </c>
      <c r="C68" s="66">
        <v>6.65</v>
      </c>
      <c r="D68" s="66">
        <v>4.79</v>
      </c>
      <c r="E68" s="66">
        <v>7.16</v>
      </c>
      <c r="F68" s="89">
        <v>6.54</v>
      </c>
      <c r="G68" s="89">
        <v>7.47</v>
      </c>
      <c r="H68" s="89">
        <v>8.93</v>
      </c>
      <c r="I68" s="89">
        <v>7.76</v>
      </c>
      <c r="J68" s="67">
        <v>13</v>
      </c>
      <c r="K68" s="67">
        <v>12</v>
      </c>
      <c r="L68" s="67">
        <v>8</v>
      </c>
      <c r="M68" s="67">
        <v>3</v>
      </c>
      <c r="N68" s="67">
        <v>0</v>
      </c>
      <c r="O68" s="66">
        <v>3.74</v>
      </c>
      <c r="P68" s="66">
        <v>7.84</v>
      </c>
      <c r="Q68" s="66">
        <v>4.58</v>
      </c>
      <c r="R68" s="66">
        <v>8.1</v>
      </c>
      <c r="S68" s="89">
        <v>6.53</v>
      </c>
      <c r="T68" s="89">
        <v>8.49</v>
      </c>
      <c r="U68" s="89">
        <v>9.18</v>
      </c>
      <c r="V68" s="89">
        <v>8.67</v>
      </c>
      <c r="W68" s="67">
        <v>9</v>
      </c>
      <c r="X68" s="67">
        <v>6</v>
      </c>
      <c r="Y68" s="67">
        <v>2</v>
      </c>
      <c r="Z68" s="67">
        <v>2</v>
      </c>
      <c r="AA68" s="67">
        <v>1</v>
      </c>
      <c r="AD68" s="77">
        <f t="shared" si="0"/>
        <v>6.54</v>
      </c>
      <c r="AE68" s="69">
        <f t="shared" si="1"/>
        <v>7.6095022499999887E-2</v>
      </c>
      <c r="AF68" s="77">
        <f t="shared" si="2"/>
        <v>8.93</v>
      </c>
      <c r="AG68" s="69">
        <f t="shared" si="3"/>
        <v>7.9105439999999971E-2</v>
      </c>
      <c r="AH68" s="69">
        <f t="shared" si="4"/>
        <v>8.0453200135983269E-2</v>
      </c>
      <c r="AI68" s="79">
        <f t="shared" si="5"/>
        <v>6.53</v>
      </c>
      <c r="AJ68" s="69">
        <f t="shared" si="6"/>
        <v>8.6702002500000264E-2</v>
      </c>
      <c r="AK68" s="79">
        <f t="shared" si="7"/>
        <v>9.18</v>
      </c>
      <c r="AL68" s="69">
        <f t="shared" si="8"/>
        <v>8.8579222499999943E-2</v>
      </c>
      <c r="AM68" s="69">
        <f t="shared" si="9"/>
        <v>8.9160098122641349E-2</v>
      </c>
      <c r="AN68" s="69">
        <f t="shared" si="10"/>
        <v>8.5421294999999953E-2</v>
      </c>
      <c r="AO68" s="91">
        <f t="shared" si="11"/>
        <v>8.6257798793755322E-2</v>
      </c>
      <c r="AP68" s="78"/>
      <c r="AQ68" s="78"/>
    </row>
    <row r="69" spans="1:43" ht="15" customHeight="1">
      <c r="A69" s="65">
        <v>40117</v>
      </c>
      <c r="B69" s="66">
        <v>3.17</v>
      </c>
      <c r="C69" s="66">
        <v>6.84</v>
      </c>
      <c r="D69" s="66">
        <v>4.79</v>
      </c>
      <c r="E69" s="66">
        <v>7.29</v>
      </c>
      <c r="F69" s="89">
        <v>6.52</v>
      </c>
      <c r="G69" s="89">
        <v>7.63</v>
      </c>
      <c r="H69" s="89">
        <v>9.01</v>
      </c>
      <c r="I69" s="89">
        <v>8</v>
      </c>
      <c r="J69" s="67">
        <v>13</v>
      </c>
      <c r="K69" s="67">
        <v>13</v>
      </c>
      <c r="L69" s="67">
        <v>8</v>
      </c>
      <c r="M69" s="67">
        <v>4</v>
      </c>
      <c r="N69" s="67">
        <v>1</v>
      </c>
      <c r="O69" s="66">
        <v>3.69</v>
      </c>
      <c r="P69" s="66">
        <v>7.87</v>
      </c>
      <c r="Q69" s="66">
        <v>4.5999999999999996</v>
      </c>
      <c r="R69" s="66">
        <v>8.27</v>
      </c>
      <c r="S69" s="89">
        <v>6.62</v>
      </c>
      <c r="T69" s="89">
        <v>8.67</v>
      </c>
      <c r="U69" s="89">
        <v>9.11</v>
      </c>
      <c r="V69" s="89">
        <v>8.7899999999999991</v>
      </c>
      <c r="W69" s="67">
        <v>8</v>
      </c>
      <c r="X69" s="67">
        <v>6</v>
      </c>
      <c r="Y69" s="67">
        <v>2</v>
      </c>
      <c r="Z69" s="67">
        <v>2</v>
      </c>
      <c r="AA69" s="67">
        <v>1</v>
      </c>
      <c r="AD69" s="77">
        <f t="shared" si="0"/>
        <v>6.52</v>
      </c>
      <c r="AE69" s="69">
        <f t="shared" si="1"/>
        <v>7.7755422499999893E-2</v>
      </c>
      <c r="AF69" s="77">
        <f t="shared" si="2"/>
        <v>9.01</v>
      </c>
      <c r="AG69" s="69">
        <f t="shared" si="3"/>
        <v>8.1600000000000117E-2</v>
      </c>
      <c r="AH69" s="69">
        <f t="shared" si="4"/>
        <v>8.3128566957831537E-2</v>
      </c>
      <c r="AI69" s="79">
        <f t="shared" si="5"/>
        <v>6.62</v>
      </c>
      <c r="AJ69" s="69">
        <f t="shared" si="6"/>
        <v>8.8579222499999943E-2</v>
      </c>
      <c r="AK69" s="79">
        <f t="shared" si="7"/>
        <v>9.11</v>
      </c>
      <c r="AL69" s="69">
        <f t="shared" si="8"/>
        <v>8.9831602499999885E-2</v>
      </c>
      <c r="AM69" s="69">
        <f t="shared" si="9"/>
        <v>9.0279240331325172E-2</v>
      </c>
      <c r="AN69" s="69">
        <f t="shared" si="10"/>
        <v>8.7087734999999958E-2</v>
      </c>
      <c r="AO69" s="91">
        <f t="shared" si="11"/>
        <v>8.7895682540160627E-2</v>
      </c>
      <c r="AP69" s="78"/>
      <c r="AQ69" s="78"/>
    </row>
    <row r="70" spans="1:43" ht="15" customHeight="1">
      <c r="A70" s="65">
        <v>40147</v>
      </c>
      <c r="B70" s="66">
        <v>3.19</v>
      </c>
      <c r="C70" s="66">
        <v>6.51</v>
      </c>
      <c r="D70" s="66">
        <v>4.78</v>
      </c>
      <c r="E70" s="66">
        <v>7.09</v>
      </c>
      <c r="F70" s="89">
        <v>6.47</v>
      </c>
      <c r="G70" s="89">
        <v>7.44</v>
      </c>
      <c r="H70" s="89">
        <v>8.9600000000000009</v>
      </c>
      <c r="I70" s="89">
        <v>7.78</v>
      </c>
      <c r="J70" s="67">
        <v>17</v>
      </c>
      <c r="K70" s="67">
        <v>11</v>
      </c>
      <c r="L70" s="67">
        <v>7</v>
      </c>
      <c r="M70" s="67">
        <v>4</v>
      </c>
      <c r="N70" s="67">
        <v>1</v>
      </c>
      <c r="O70" s="66">
        <v>3.65</v>
      </c>
      <c r="P70" s="66">
        <v>7.55</v>
      </c>
      <c r="Q70" s="66">
        <v>4.5599999999999996</v>
      </c>
      <c r="R70" s="66">
        <v>7.94</v>
      </c>
      <c r="S70" s="89">
        <v>6.67</v>
      </c>
      <c r="T70" s="89">
        <v>8.3800000000000008</v>
      </c>
      <c r="U70" s="89">
        <v>9.0399999999999991</v>
      </c>
      <c r="V70" s="89">
        <v>8.5</v>
      </c>
      <c r="W70" s="67">
        <v>8</v>
      </c>
      <c r="X70" s="67">
        <v>6</v>
      </c>
      <c r="Y70" s="67">
        <v>2</v>
      </c>
      <c r="Z70" s="67">
        <v>2</v>
      </c>
      <c r="AA70" s="67">
        <v>1</v>
      </c>
      <c r="AD70" s="77">
        <f t="shared" si="0"/>
        <v>6.47</v>
      </c>
      <c r="AE70" s="69">
        <f t="shared" si="1"/>
        <v>7.5783839999999714E-2</v>
      </c>
      <c r="AF70" s="77">
        <f t="shared" si="2"/>
        <v>8.9600000000000009</v>
      </c>
      <c r="AG70" s="69">
        <f t="shared" si="3"/>
        <v>7.9313209999999801E-2</v>
      </c>
      <c r="AH70" s="69">
        <f t="shared" si="4"/>
        <v>8.0787324377509878E-2</v>
      </c>
      <c r="AI70" s="79">
        <f t="shared" si="5"/>
        <v>6.67</v>
      </c>
      <c r="AJ70" s="69">
        <f t="shared" si="6"/>
        <v>8.5555610000000115E-2</v>
      </c>
      <c r="AK70" s="79">
        <f t="shared" si="7"/>
        <v>9.0399999999999991</v>
      </c>
      <c r="AL70" s="69">
        <f t="shared" si="8"/>
        <v>8.6806249999999974E-2</v>
      </c>
      <c r="AM70" s="69">
        <f t="shared" si="9"/>
        <v>8.7312838354430294E-2</v>
      </c>
      <c r="AN70" s="69">
        <f t="shared" si="10"/>
        <v>8.4308569999999916E-2</v>
      </c>
      <c r="AO70" s="91">
        <f t="shared" si="11"/>
        <v>8.5137667028790151E-2</v>
      </c>
      <c r="AP70" s="78"/>
      <c r="AQ70" s="78"/>
    </row>
    <row r="71" spans="1:43" ht="15" customHeight="1">
      <c r="A71" s="65">
        <v>40178</v>
      </c>
      <c r="B71" s="66">
        <v>3.21</v>
      </c>
      <c r="C71" s="66">
        <v>6.61</v>
      </c>
      <c r="D71" s="66">
        <v>4.76</v>
      </c>
      <c r="E71" s="66">
        <v>7.11</v>
      </c>
      <c r="F71" s="89">
        <v>6.48</v>
      </c>
      <c r="G71" s="89">
        <v>7.48</v>
      </c>
      <c r="H71" s="89">
        <v>9.01</v>
      </c>
      <c r="I71" s="89">
        <v>7.72</v>
      </c>
      <c r="J71" s="67">
        <v>17</v>
      </c>
      <c r="K71" s="67">
        <v>12</v>
      </c>
      <c r="L71" s="67">
        <v>6</v>
      </c>
      <c r="M71" s="67">
        <v>5</v>
      </c>
      <c r="N71" s="67">
        <v>1</v>
      </c>
      <c r="O71" s="66">
        <v>3.6</v>
      </c>
      <c r="P71" s="66">
        <v>7.32</v>
      </c>
      <c r="Q71" s="66">
        <v>4.5199999999999996</v>
      </c>
      <c r="R71" s="66">
        <v>7.63</v>
      </c>
      <c r="S71" s="89">
        <v>6.72</v>
      </c>
      <c r="T71" s="89">
        <v>8.0500000000000007</v>
      </c>
      <c r="U71" s="89">
        <v>8.9700000000000006</v>
      </c>
      <c r="V71" s="89">
        <v>8.09</v>
      </c>
      <c r="W71" s="67">
        <v>9</v>
      </c>
      <c r="X71" s="67">
        <v>5</v>
      </c>
      <c r="Y71" s="67">
        <v>2</v>
      </c>
      <c r="Z71" s="67">
        <v>2</v>
      </c>
      <c r="AA71" s="67">
        <v>1</v>
      </c>
      <c r="AD71" s="77">
        <f t="shared" si="0"/>
        <v>6.48</v>
      </c>
      <c r="AE71" s="69">
        <f t="shared" si="1"/>
        <v>7.6198760000000254E-2</v>
      </c>
      <c r="AF71" s="77">
        <f t="shared" si="2"/>
        <v>9.01</v>
      </c>
      <c r="AG71" s="69">
        <f t="shared" si="3"/>
        <v>7.8689959999999948E-2</v>
      </c>
      <c r="AH71" s="69">
        <f t="shared" si="4"/>
        <v>7.9664777391304176E-2</v>
      </c>
      <c r="AI71" s="79">
        <f t="shared" si="5"/>
        <v>6.72</v>
      </c>
      <c r="AJ71" s="69">
        <f t="shared" si="6"/>
        <v>8.2120062499999813E-2</v>
      </c>
      <c r="AK71" s="79">
        <f t="shared" si="7"/>
        <v>8.9700000000000006</v>
      </c>
      <c r="AL71" s="69">
        <f t="shared" si="8"/>
        <v>8.2536202500000266E-2</v>
      </c>
      <c r="AM71" s="69">
        <f t="shared" si="9"/>
        <v>8.2726702144444914E-2</v>
      </c>
      <c r="AN71" s="69">
        <f t="shared" si="10"/>
        <v>8.1254121666666818E-2</v>
      </c>
      <c r="AO71" s="91">
        <f t="shared" si="11"/>
        <v>8.1706060560064658E-2</v>
      </c>
      <c r="AP71" s="78"/>
      <c r="AQ71" s="78"/>
    </row>
    <row r="72" spans="1:43" ht="15" customHeight="1">
      <c r="A72" s="65">
        <v>40209</v>
      </c>
      <c r="B72" s="66">
        <v>3.18</v>
      </c>
      <c r="C72" s="66">
        <v>6.33</v>
      </c>
      <c r="D72" s="66">
        <v>4.75</v>
      </c>
      <c r="E72" s="66">
        <v>6.78</v>
      </c>
      <c r="F72" s="89">
        <v>6.48</v>
      </c>
      <c r="G72" s="89">
        <v>7.15</v>
      </c>
      <c r="H72" s="89">
        <v>8.9700000000000006</v>
      </c>
      <c r="I72" s="89">
        <v>7.64</v>
      </c>
      <c r="J72" s="67">
        <v>17</v>
      </c>
      <c r="K72" s="67">
        <v>12</v>
      </c>
      <c r="L72" s="67">
        <v>6</v>
      </c>
      <c r="M72" s="67">
        <v>5</v>
      </c>
      <c r="N72" s="67">
        <v>1</v>
      </c>
      <c r="O72" s="66">
        <v>3.55</v>
      </c>
      <c r="P72" s="66">
        <v>7.09</v>
      </c>
      <c r="Q72" s="66">
        <v>4.43</v>
      </c>
      <c r="R72" s="66">
        <v>7.35</v>
      </c>
      <c r="S72" s="89">
        <v>6.74</v>
      </c>
      <c r="T72" s="89">
        <v>7.79</v>
      </c>
      <c r="U72" s="89">
        <v>8.99</v>
      </c>
      <c r="V72" s="89">
        <v>8.09</v>
      </c>
      <c r="W72" s="67">
        <v>10</v>
      </c>
      <c r="X72" s="67">
        <v>5</v>
      </c>
      <c r="Y72" s="67">
        <v>2</v>
      </c>
      <c r="Z72" s="67">
        <v>3</v>
      </c>
      <c r="AA72" s="67">
        <v>1</v>
      </c>
      <c r="AD72" s="77">
        <f t="shared" si="0"/>
        <v>6.48</v>
      </c>
      <c r="AE72" s="69">
        <f t="shared" si="1"/>
        <v>7.2778062499999852E-2</v>
      </c>
      <c r="AF72" s="77">
        <f t="shared" si="2"/>
        <v>8.9700000000000006</v>
      </c>
      <c r="AG72" s="69">
        <f t="shared" si="3"/>
        <v>7.7859239999999996E-2</v>
      </c>
      <c r="AH72" s="69">
        <f t="shared" si="4"/>
        <v>7.9961092540160691E-2</v>
      </c>
      <c r="AI72" s="79">
        <f t="shared" si="5"/>
        <v>6.74</v>
      </c>
      <c r="AJ72" s="69">
        <f t="shared" si="6"/>
        <v>7.9417102500000114E-2</v>
      </c>
      <c r="AK72" s="79">
        <f t="shared" si="7"/>
        <v>8.99</v>
      </c>
      <c r="AL72" s="69">
        <f t="shared" si="8"/>
        <v>8.2536202500000266E-2</v>
      </c>
      <c r="AM72" s="69">
        <f t="shared" si="9"/>
        <v>8.3936331833333669E-2</v>
      </c>
      <c r="AN72" s="69">
        <f t="shared" si="10"/>
        <v>8.0977215000000172E-2</v>
      </c>
      <c r="AO72" s="91">
        <f t="shared" si="11"/>
        <v>8.2611252068942667E-2</v>
      </c>
      <c r="AP72" s="78"/>
      <c r="AQ72" s="78"/>
    </row>
    <row r="73" spans="1:43" ht="15" customHeight="1">
      <c r="A73" s="65">
        <v>40237</v>
      </c>
      <c r="B73" s="66">
        <v>3.16</v>
      </c>
      <c r="C73" s="66">
        <v>6.29</v>
      </c>
      <c r="D73" s="66">
        <v>4.7300000000000004</v>
      </c>
      <c r="E73" s="66">
        <v>6.78</v>
      </c>
      <c r="F73" s="89">
        <v>6.48</v>
      </c>
      <c r="G73" s="89">
        <v>7.17</v>
      </c>
      <c r="H73" s="89">
        <v>8.92</v>
      </c>
      <c r="I73" s="89">
        <v>7.69</v>
      </c>
      <c r="J73" s="67">
        <v>17</v>
      </c>
      <c r="K73" s="67">
        <v>12</v>
      </c>
      <c r="L73" s="67">
        <v>6</v>
      </c>
      <c r="M73" s="67">
        <v>5</v>
      </c>
      <c r="N73" s="67">
        <v>1</v>
      </c>
      <c r="O73" s="66">
        <v>3.52</v>
      </c>
      <c r="P73" s="66">
        <v>6.85</v>
      </c>
      <c r="Q73" s="66">
        <v>4.46</v>
      </c>
      <c r="R73" s="66">
        <v>7.18</v>
      </c>
      <c r="S73" s="89">
        <v>6.81</v>
      </c>
      <c r="T73" s="89">
        <v>7.69</v>
      </c>
      <c r="U73" s="89">
        <v>8.92</v>
      </c>
      <c r="V73" s="89">
        <v>7.92</v>
      </c>
      <c r="W73" s="67">
        <v>9</v>
      </c>
      <c r="X73" s="67">
        <v>5</v>
      </c>
      <c r="Y73" s="67">
        <v>2</v>
      </c>
      <c r="Z73" s="67">
        <v>3</v>
      </c>
      <c r="AA73" s="67">
        <v>1</v>
      </c>
      <c r="AD73" s="77">
        <f t="shared" si="0"/>
        <v>6.48</v>
      </c>
      <c r="AE73" s="69">
        <f t="shared" si="1"/>
        <v>7.2985222499999836E-2</v>
      </c>
      <c r="AF73" s="77">
        <f t="shared" si="2"/>
        <v>8.92</v>
      </c>
      <c r="AG73" s="69">
        <f t="shared" si="3"/>
        <v>7.8378402500000277E-2</v>
      </c>
      <c r="AH73" s="69">
        <f t="shared" si="4"/>
        <v>8.0765547745902111E-2</v>
      </c>
      <c r="AI73" s="79">
        <f t="shared" si="5"/>
        <v>6.81</v>
      </c>
      <c r="AJ73" s="69">
        <f t="shared" si="6"/>
        <v>7.8378402500000277E-2</v>
      </c>
      <c r="AK73" s="79">
        <f t="shared" si="7"/>
        <v>8.92</v>
      </c>
      <c r="AL73" s="69">
        <f t="shared" si="8"/>
        <v>8.0768160000000089E-2</v>
      </c>
      <c r="AM73" s="69">
        <f t="shared" si="9"/>
        <v>8.1991353412322263E-2</v>
      </c>
      <c r="AN73" s="69">
        <f t="shared" si="10"/>
        <v>7.9971574166666809E-2</v>
      </c>
      <c r="AO73" s="91">
        <f t="shared" si="11"/>
        <v>8.1582751523515545E-2</v>
      </c>
      <c r="AP73" s="78"/>
      <c r="AQ73" s="78"/>
    </row>
    <row r="74" spans="1:43" ht="15" customHeight="1">
      <c r="A74" s="65">
        <v>40268</v>
      </c>
      <c r="B74" s="66">
        <v>3.14</v>
      </c>
      <c r="C74" s="66">
        <v>6.53</v>
      </c>
      <c r="D74" s="66">
        <v>4.7300000000000004</v>
      </c>
      <c r="E74" s="66">
        <v>6.97</v>
      </c>
      <c r="F74" s="89">
        <v>6.57</v>
      </c>
      <c r="G74" s="89">
        <v>7.35</v>
      </c>
      <c r="H74" s="89">
        <v>9.1300000000000008</v>
      </c>
      <c r="I74" s="89">
        <v>7.75</v>
      </c>
      <c r="J74" s="67">
        <v>19</v>
      </c>
      <c r="K74" s="67">
        <v>11</v>
      </c>
      <c r="L74" s="67">
        <v>6</v>
      </c>
      <c r="M74" s="67">
        <v>6</v>
      </c>
      <c r="N74" s="67">
        <v>2</v>
      </c>
      <c r="O74" s="66">
        <v>3.63</v>
      </c>
      <c r="P74" s="66">
        <v>7.07</v>
      </c>
      <c r="Q74" s="66">
        <v>4.51</v>
      </c>
      <c r="R74" s="66">
        <v>7.38</v>
      </c>
      <c r="S74" s="89">
        <v>6.69</v>
      </c>
      <c r="T74" s="89">
        <v>7.76</v>
      </c>
      <c r="U74" s="89">
        <v>8.85</v>
      </c>
      <c r="V74" s="89">
        <v>7.92</v>
      </c>
      <c r="W74" s="67">
        <v>9</v>
      </c>
      <c r="X74" s="67">
        <v>7</v>
      </c>
      <c r="Y74" s="67">
        <v>2</v>
      </c>
      <c r="Z74" s="67">
        <v>3</v>
      </c>
      <c r="AA74" s="67">
        <v>1</v>
      </c>
      <c r="AD74" s="77">
        <f t="shared" si="0"/>
        <v>6.57</v>
      </c>
      <c r="AE74" s="69">
        <f t="shared" si="1"/>
        <v>7.4850562500000217E-2</v>
      </c>
      <c r="AF74" s="77">
        <f t="shared" si="2"/>
        <v>9.1300000000000008</v>
      </c>
      <c r="AG74" s="69">
        <f t="shared" si="3"/>
        <v>7.9001562500000233E-2</v>
      </c>
      <c r="AH74" s="69">
        <f t="shared" si="4"/>
        <v>8.0412253906250231E-2</v>
      </c>
      <c r="AI74" s="79">
        <f t="shared" si="5"/>
        <v>6.69</v>
      </c>
      <c r="AJ74" s="69">
        <f t="shared" si="6"/>
        <v>7.9105439999999971E-2</v>
      </c>
      <c r="AK74" s="79">
        <f t="shared" si="7"/>
        <v>8.85</v>
      </c>
      <c r="AL74" s="69">
        <f t="shared" si="8"/>
        <v>8.0768160000000089E-2</v>
      </c>
      <c r="AM74" s="69">
        <f t="shared" si="9"/>
        <v>8.1653404444444591E-2</v>
      </c>
      <c r="AN74" s="69">
        <f t="shared" si="10"/>
        <v>8.0179294166666804E-2</v>
      </c>
      <c r="AO74" s="91">
        <f t="shared" si="11"/>
        <v>8.1239687598379795E-2</v>
      </c>
      <c r="AP74" s="78"/>
      <c r="AQ74" s="78"/>
    </row>
    <row r="75" spans="1:43" ht="15" customHeight="1">
      <c r="A75" s="65">
        <v>40298</v>
      </c>
      <c r="B75" s="66">
        <v>3.13</v>
      </c>
      <c r="C75" s="66">
        <v>6.48</v>
      </c>
      <c r="D75" s="66">
        <v>4.71</v>
      </c>
      <c r="E75" s="66">
        <v>6.92</v>
      </c>
      <c r="F75" s="89">
        <v>6.57</v>
      </c>
      <c r="G75" s="89">
        <v>7.26</v>
      </c>
      <c r="H75" s="89">
        <v>9.07</v>
      </c>
      <c r="I75" s="89">
        <v>7.57</v>
      </c>
      <c r="J75" s="67">
        <v>21</v>
      </c>
      <c r="K75" s="67">
        <v>11</v>
      </c>
      <c r="L75" s="67">
        <v>6</v>
      </c>
      <c r="M75" s="67">
        <v>5</v>
      </c>
      <c r="N75" s="67">
        <v>2</v>
      </c>
      <c r="O75" s="66">
        <v>3.53</v>
      </c>
      <c r="P75" s="66">
        <v>6.98</v>
      </c>
      <c r="Q75" s="66">
        <v>4.4400000000000004</v>
      </c>
      <c r="R75" s="66">
        <v>7.31</v>
      </c>
      <c r="S75" s="89">
        <v>6.75</v>
      </c>
      <c r="T75" s="89">
        <v>7.68</v>
      </c>
      <c r="U75" s="89">
        <v>8.83</v>
      </c>
      <c r="V75" s="89">
        <v>7.8</v>
      </c>
      <c r="W75" s="67">
        <v>9</v>
      </c>
      <c r="X75" s="67">
        <v>8</v>
      </c>
      <c r="Y75" s="67">
        <v>1</v>
      </c>
      <c r="Z75" s="67">
        <v>4</v>
      </c>
      <c r="AA75" s="67">
        <v>1</v>
      </c>
      <c r="AD75" s="77">
        <f t="shared" si="0"/>
        <v>6.57</v>
      </c>
      <c r="AE75" s="69">
        <f t="shared" si="1"/>
        <v>7.3917690000000036E-2</v>
      </c>
      <c r="AF75" s="77">
        <f t="shared" si="2"/>
        <v>9.07</v>
      </c>
      <c r="AG75" s="69">
        <f t="shared" si="3"/>
        <v>7.713262249999997E-2</v>
      </c>
      <c r="AH75" s="69">
        <f t="shared" si="4"/>
        <v>7.8328577389999945E-2</v>
      </c>
      <c r="AI75" s="79">
        <f t="shared" si="5"/>
        <v>6.75</v>
      </c>
      <c r="AJ75" s="69">
        <f t="shared" si="6"/>
        <v>7.8274559999999882E-2</v>
      </c>
      <c r="AK75" s="79">
        <f t="shared" si="7"/>
        <v>8.83</v>
      </c>
      <c r="AL75" s="69">
        <f t="shared" si="8"/>
        <v>7.9520999999999731E-2</v>
      </c>
      <c r="AM75" s="69">
        <f t="shared" si="9"/>
        <v>8.0222122499999646E-2</v>
      </c>
      <c r="AN75" s="69">
        <f t="shared" si="10"/>
        <v>7.8724874166666473E-2</v>
      </c>
      <c r="AO75" s="91">
        <f t="shared" si="11"/>
        <v>7.9590940796666412E-2</v>
      </c>
      <c r="AP75" s="78"/>
      <c r="AQ75" s="78"/>
    </row>
    <row r="76" spans="1:43" ht="15" customHeight="1">
      <c r="A76" s="65">
        <v>40329</v>
      </c>
      <c r="B76" s="66">
        <v>3.16</v>
      </c>
      <c r="C76" s="66">
        <v>6.4</v>
      </c>
      <c r="D76" s="66">
        <v>4.7</v>
      </c>
      <c r="E76" s="66">
        <v>6.79</v>
      </c>
      <c r="F76" s="89">
        <v>6.58</v>
      </c>
      <c r="G76" s="89">
        <v>7.17</v>
      </c>
      <c r="H76" s="89">
        <v>9.02</v>
      </c>
      <c r="I76" s="89">
        <v>7.59</v>
      </c>
      <c r="J76" s="67">
        <v>20</v>
      </c>
      <c r="K76" s="67">
        <v>11</v>
      </c>
      <c r="L76" s="67">
        <v>6</v>
      </c>
      <c r="M76" s="67">
        <v>5</v>
      </c>
      <c r="N76" s="67">
        <v>2</v>
      </c>
      <c r="O76" s="66">
        <v>3.54</v>
      </c>
      <c r="P76" s="66">
        <v>7.02</v>
      </c>
      <c r="Q76" s="66">
        <v>4.47</v>
      </c>
      <c r="R76" s="66">
        <v>7.35</v>
      </c>
      <c r="S76" s="89">
        <v>6.8</v>
      </c>
      <c r="T76" s="89">
        <v>7.89</v>
      </c>
      <c r="U76" s="89">
        <v>8.77</v>
      </c>
      <c r="V76" s="89">
        <v>8.17</v>
      </c>
      <c r="W76" s="67">
        <v>8</v>
      </c>
      <c r="X76" s="67">
        <v>7</v>
      </c>
      <c r="Y76" s="67">
        <v>1</v>
      </c>
      <c r="Z76" s="67">
        <v>4</v>
      </c>
      <c r="AA76" s="67">
        <v>1</v>
      </c>
      <c r="AD76" s="77">
        <f t="shared" si="0"/>
        <v>6.58</v>
      </c>
      <c r="AE76" s="69">
        <f t="shared" si="1"/>
        <v>7.2985222499999836E-2</v>
      </c>
      <c r="AF76" s="77">
        <f t="shared" si="2"/>
        <v>9.02</v>
      </c>
      <c r="AG76" s="69">
        <f t="shared" si="3"/>
        <v>7.7340202499999844E-2</v>
      </c>
      <c r="AH76" s="69">
        <f t="shared" si="4"/>
        <v>7.908933381147526E-2</v>
      </c>
      <c r="AI76" s="79">
        <f t="shared" si="5"/>
        <v>6.8</v>
      </c>
      <c r="AJ76" s="69">
        <f t="shared" si="6"/>
        <v>8.0456302500000021E-2</v>
      </c>
      <c r="AK76" s="79">
        <f t="shared" si="7"/>
        <v>8.77</v>
      </c>
      <c r="AL76" s="69">
        <f t="shared" si="8"/>
        <v>8.3368722500000159E-2</v>
      </c>
      <c r="AM76" s="69">
        <f t="shared" si="9"/>
        <v>8.5187137017766743E-2</v>
      </c>
      <c r="AN76" s="69">
        <f t="shared" si="10"/>
        <v>8.1359215833333387E-2</v>
      </c>
      <c r="AO76" s="91">
        <f t="shared" si="11"/>
        <v>8.3154535949002906E-2</v>
      </c>
      <c r="AP76" s="78"/>
      <c r="AQ76" s="78"/>
    </row>
    <row r="77" spans="1:43" ht="15" customHeight="1">
      <c r="A77" s="65">
        <v>40359</v>
      </c>
      <c r="B77" s="66">
        <v>3.27</v>
      </c>
      <c r="C77" s="66">
        <v>6.28</v>
      </c>
      <c r="D77" s="66">
        <v>4.6900000000000004</v>
      </c>
      <c r="E77" s="66">
        <v>6.61</v>
      </c>
      <c r="F77" s="89">
        <v>6.6</v>
      </c>
      <c r="G77" s="89">
        <v>6.97</v>
      </c>
      <c r="H77" s="89">
        <v>8.99</v>
      </c>
      <c r="I77" s="89">
        <v>7.38</v>
      </c>
      <c r="J77" s="67">
        <v>19</v>
      </c>
      <c r="K77" s="67">
        <v>11</v>
      </c>
      <c r="L77" s="67">
        <v>6</v>
      </c>
      <c r="M77" s="67">
        <v>6</v>
      </c>
      <c r="N77" s="67">
        <v>2</v>
      </c>
      <c r="O77" s="66">
        <v>3.44</v>
      </c>
      <c r="P77" s="66">
        <v>6.85</v>
      </c>
      <c r="Q77" s="66">
        <v>4.38</v>
      </c>
      <c r="R77" s="66">
        <v>7.15</v>
      </c>
      <c r="S77" s="89">
        <v>6.83</v>
      </c>
      <c r="T77" s="89">
        <v>7.64</v>
      </c>
      <c r="U77" s="89">
        <v>8.7100000000000009</v>
      </c>
      <c r="V77" s="89">
        <v>7.79</v>
      </c>
      <c r="W77" s="67">
        <v>9</v>
      </c>
      <c r="X77" s="67">
        <v>8</v>
      </c>
      <c r="Y77" s="67">
        <v>0</v>
      </c>
      <c r="Z77" s="67">
        <v>4</v>
      </c>
      <c r="AA77" s="67">
        <v>1</v>
      </c>
      <c r="AD77" s="77">
        <f t="shared" ref="AD77:AD140" si="12">F77</f>
        <v>6.6</v>
      </c>
      <c r="AE77" s="69">
        <f t="shared" ref="AE77:AE140" si="13">EFFECT(G77/100,2)</f>
        <v>7.0914522500000077E-2</v>
      </c>
      <c r="AF77" s="77">
        <f t="shared" ref="AF77:AF140" si="14">H77</f>
        <v>8.99</v>
      </c>
      <c r="AG77" s="69">
        <f t="shared" ref="AG77:AG140" si="15">EFFECT(I77/100,2)</f>
        <v>7.5161609999999879E-2</v>
      </c>
      <c r="AH77" s="69">
        <f t="shared" ref="AH77:AH140" si="16">AG77+(AG77-AE77)*(10-AF77)/(AF77-AD77)</f>
        <v>7.6956404299162978E-2</v>
      </c>
      <c r="AI77" s="79">
        <f t="shared" ref="AI77:AI140" si="17">S77</f>
        <v>6.83</v>
      </c>
      <c r="AJ77" s="69">
        <f t="shared" ref="AJ77:AJ140" si="18">EFFECT(T77/100,2)</f>
        <v>7.7859239999999996E-2</v>
      </c>
      <c r="AK77" s="79">
        <f t="shared" ref="AK77:AK140" si="19">U77</f>
        <v>8.7100000000000009</v>
      </c>
      <c r="AL77" s="69">
        <f t="shared" ref="AL77:AL140" si="20">EFFECT(V77/100,2)</f>
        <v>7.9417102500000114E-2</v>
      </c>
      <c r="AM77" s="69">
        <f t="shared" ref="AM77:AM140" si="21">AL77+(AL77-AJ77)*(10-AK77)/(AK77-AI77)</f>
        <v>8.0486061343085294E-2</v>
      </c>
      <c r="AN77" s="69">
        <f t="shared" ref="AN77:AN140" si="22">(1/3)*AG77+(2/3)*AL77</f>
        <v>7.7998605000000026E-2</v>
      </c>
      <c r="AO77" s="91">
        <f t="shared" ref="AO77:AO140" si="23">(1/3)*AH77+(2/3)*AM77</f>
        <v>7.9309508995111189E-2</v>
      </c>
      <c r="AP77" s="78"/>
      <c r="AQ77" s="78"/>
    </row>
    <row r="78" spans="1:43" ht="15" customHeight="1">
      <c r="A78" s="65">
        <v>40390</v>
      </c>
      <c r="B78" s="66">
        <v>3.24</v>
      </c>
      <c r="C78" s="66">
        <v>6.19</v>
      </c>
      <c r="D78" s="66">
        <v>4.67</v>
      </c>
      <c r="E78" s="66">
        <v>6.52</v>
      </c>
      <c r="F78" s="89">
        <v>6.6</v>
      </c>
      <c r="G78" s="89">
        <v>6.86</v>
      </c>
      <c r="H78" s="89">
        <v>8.93</v>
      </c>
      <c r="I78" s="89">
        <v>7.18</v>
      </c>
      <c r="J78" s="67">
        <v>22</v>
      </c>
      <c r="K78" s="67">
        <v>10</v>
      </c>
      <c r="L78" s="67">
        <v>6</v>
      </c>
      <c r="M78" s="67">
        <v>6</v>
      </c>
      <c r="N78" s="67">
        <v>2</v>
      </c>
      <c r="O78" s="66">
        <v>3.5</v>
      </c>
      <c r="P78" s="66">
        <v>6.63</v>
      </c>
      <c r="Q78" s="66">
        <v>4.5</v>
      </c>
      <c r="R78" s="66">
        <v>7.02</v>
      </c>
      <c r="S78" s="89">
        <v>6.8</v>
      </c>
      <c r="T78" s="89">
        <v>7.46</v>
      </c>
      <c r="U78" s="89">
        <v>8.86</v>
      </c>
      <c r="V78" s="89">
        <v>7.64</v>
      </c>
      <c r="W78" s="67">
        <v>9</v>
      </c>
      <c r="X78" s="67">
        <v>10</v>
      </c>
      <c r="Y78" s="67">
        <v>2</v>
      </c>
      <c r="Z78" s="67">
        <v>5</v>
      </c>
      <c r="AA78" s="67">
        <v>1</v>
      </c>
      <c r="AD78" s="77">
        <f t="shared" si="12"/>
        <v>6.6</v>
      </c>
      <c r="AE78" s="69">
        <f t="shared" si="13"/>
        <v>6.9776489999999969E-2</v>
      </c>
      <c r="AF78" s="77">
        <f t="shared" si="14"/>
        <v>8.93</v>
      </c>
      <c r="AG78" s="69">
        <f t="shared" si="15"/>
        <v>7.3088810000000004E-2</v>
      </c>
      <c r="AH78" s="69">
        <f t="shared" si="16"/>
        <v>7.4609918326180275E-2</v>
      </c>
      <c r="AI78" s="79">
        <f t="shared" si="17"/>
        <v>6.8</v>
      </c>
      <c r="AJ78" s="69">
        <f t="shared" si="18"/>
        <v>7.5991290000000156E-2</v>
      </c>
      <c r="AK78" s="79">
        <f t="shared" si="19"/>
        <v>8.86</v>
      </c>
      <c r="AL78" s="69">
        <f t="shared" si="20"/>
        <v>7.7859239999999996E-2</v>
      </c>
      <c r="AM78" s="69">
        <f t="shared" si="21"/>
        <v>7.8892959902912535E-2</v>
      </c>
      <c r="AN78" s="69">
        <f t="shared" si="22"/>
        <v>7.6269096666666661E-2</v>
      </c>
      <c r="AO78" s="91">
        <f t="shared" si="23"/>
        <v>7.7465279377335106E-2</v>
      </c>
      <c r="AP78" s="78"/>
      <c r="AQ78" s="78"/>
    </row>
    <row r="79" spans="1:43" ht="15" customHeight="1">
      <c r="A79" s="65">
        <v>40421</v>
      </c>
      <c r="B79" s="66">
        <v>3.23</v>
      </c>
      <c r="C79" s="66">
        <v>5.98</v>
      </c>
      <c r="D79" s="66">
        <v>4.67</v>
      </c>
      <c r="E79" s="66">
        <v>6.3</v>
      </c>
      <c r="F79" s="89">
        <v>6.56</v>
      </c>
      <c r="G79" s="89">
        <v>6.62</v>
      </c>
      <c r="H79" s="89">
        <v>8.86</v>
      </c>
      <c r="I79" s="89">
        <v>6.85</v>
      </c>
      <c r="J79" s="67">
        <v>25</v>
      </c>
      <c r="K79" s="67">
        <v>13</v>
      </c>
      <c r="L79" s="67">
        <v>5</v>
      </c>
      <c r="M79" s="67">
        <v>6</v>
      </c>
      <c r="N79" s="67">
        <v>2</v>
      </c>
      <c r="O79" s="66">
        <v>3.47</v>
      </c>
      <c r="P79" s="66">
        <v>6.3</v>
      </c>
      <c r="Q79" s="66">
        <v>4.49</v>
      </c>
      <c r="R79" s="66">
        <v>6.69</v>
      </c>
      <c r="S79" s="89">
        <v>6.8</v>
      </c>
      <c r="T79" s="89">
        <v>7.04</v>
      </c>
      <c r="U79" s="89">
        <v>8.81</v>
      </c>
      <c r="V79" s="89">
        <v>7.12</v>
      </c>
      <c r="W79" s="67">
        <v>9</v>
      </c>
      <c r="X79" s="67">
        <v>11</v>
      </c>
      <c r="Y79" s="67">
        <v>2</v>
      </c>
      <c r="Z79" s="67">
        <v>5</v>
      </c>
      <c r="AA79" s="67">
        <v>1</v>
      </c>
      <c r="AD79" s="77">
        <f t="shared" si="12"/>
        <v>6.56</v>
      </c>
      <c r="AE79" s="69">
        <f t="shared" si="13"/>
        <v>6.7295609999999728E-2</v>
      </c>
      <c r="AF79" s="77">
        <f t="shared" si="14"/>
        <v>8.86</v>
      </c>
      <c r="AG79" s="69">
        <f t="shared" si="15"/>
        <v>6.9673062499999716E-2</v>
      </c>
      <c r="AH79" s="69">
        <f t="shared" si="16"/>
        <v>7.0851451999999704E-2</v>
      </c>
      <c r="AI79" s="79">
        <f t="shared" si="17"/>
        <v>6.8</v>
      </c>
      <c r="AJ79" s="69">
        <f t="shared" si="18"/>
        <v>7.1639039999999765E-2</v>
      </c>
      <c r="AK79" s="79">
        <f t="shared" si="19"/>
        <v>8.81</v>
      </c>
      <c r="AL79" s="69">
        <f t="shared" si="20"/>
        <v>7.2467360000000092E-2</v>
      </c>
      <c r="AM79" s="69">
        <f t="shared" si="21"/>
        <v>7.2957758407960482E-2</v>
      </c>
      <c r="AN79" s="69">
        <f t="shared" si="22"/>
        <v>7.1535927499999957E-2</v>
      </c>
      <c r="AO79" s="91">
        <f t="shared" si="23"/>
        <v>7.2255656271973556E-2</v>
      </c>
      <c r="AP79" s="78"/>
      <c r="AQ79" s="78"/>
    </row>
    <row r="80" spans="1:43" ht="15" customHeight="1">
      <c r="A80" s="65">
        <v>40451</v>
      </c>
      <c r="B80" s="66">
        <v>3.23</v>
      </c>
      <c r="C80" s="66">
        <v>6.45</v>
      </c>
      <c r="D80" s="66">
        <v>4.66</v>
      </c>
      <c r="E80" s="66">
        <v>6.71</v>
      </c>
      <c r="F80" s="89">
        <v>6.62</v>
      </c>
      <c r="G80" s="89">
        <v>6.96</v>
      </c>
      <c r="H80" s="89">
        <v>9.1199999999999992</v>
      </c>
      <c r="I80" s="89">
        <v>7.06</v>
      </c>
      <c r="J80" s="67">
        <v>24</v>
      </c>
      <c r="K80" s="67">
        <v>15</v>
      </c>
      <c r="L80" s="67">
        <v>4</v>
      </c>
      <c r="M80" s="67">
        <v>8</v>
      </c>
      <c r="N80" s="67">
        <v>2</v>
      </c>
      <c r="O80" s="66">
        <v>3.46</v>
      </c>
      <c r="P80" s="66">
        <v>6.78</v>
      </c>
      <c r="Q80" s="66">
        <v>4.5</v>
      </c>
      <c r="R80" s="66">
        <v>7.15</v>
      </c>
      <c r="S80" s="89">
        <v>6.8</v>
      </c>
      <c r="T80" s="89">
        <v>7.32</v>
      </c>
      <c r="U80" s="89">
        <v>8.98</v>
      </c>
      <c r="V80" s="89">
        <v>7.47</v>
      </c>
      <c r="W80" s="67">
        <v>10</v>
      </c>
      <c r="X80" s="67">
        <v>12</v>
      </c>
      <c r="Y80" s="67">
        <v>2</v>
      </c>
      <c r="Z80" s="67">
        <v>6</v>
      </c>
      <c r="AA80" s="67">
        <v>1</v>
      </c>
      <c r="AD80" s="77">
        <f t="shared" si="12"/>
        <v>6.62</v>
      </c>
      <c r="AE80" s="69">
        <f t="shared" si="13"/>
        <v>7.0811039999999936E-2</v>
      </c>
      <c r="AF80" s="77">
        <f t="shared" si="14"/>
        <v>9.1199999999999992</v>
      </c>
      <c r="AG80" s="69">
        <f t="shared" si="15"/>
        <v>7.1846089999999752E-2</v>
      </c>
      <c r="AH80" s="69">
        <f t="shared" si="16"/>
        <v>7.2210427599999683E-2</v>
      </c>
      <c r="AI80" s="79">
        <f t="shared" si="17"/>
        <v>6.8</v>
      </c>
      <c r="AJ80" s="69">
        <f t="shared" si="18"/>
        <v>7.4539559999999838E-2</v>
      </c>
      <c r="AK80" s="79">
        <f t="shared" si="19"/>
        <v>8.98</v>
      </c>
      <c r="AL80" s="69">
        <f t="shared" si="20"/>
        <v>7.6095022499999887E-2</v>
      </c>
      <c r="AM80" s="69">
        <f t="shared" si="21"/>
        <v>7.6822807706421928E-2</v>
      </c>
      <c r="AN80" s="69">
        <f t="shared" si="22"/>
        <v>7.4678711666666509E-2</v>
      </c>
      <c r="AO80" s="91">
        <f t="shared" si="23"/>
        <v>7.5285347670947841E-2</v>
      </c>
      <c r="AP80" s="78"/>
      <c r="AQ80" s="78"/>
    </row>
    <row r="81" spans="1:43" ht="15" customHeight="1">
      <c r="A81" s="65">
        <v>40482</v>
      </c>
      <c r="B81" s="66">
        <v>3.21</v>
      </c>
      <c r="C81" s="66">
        <v>6.4</v>
      </c>
      <c r="D81" s="66">
        <v>4.6500000000000004</v>
      </c>
      <c r="E81" s="66">
        <v>6.72</v>
      </c>
      <c r="F81" s="89">
        <v>6.66</v>
      </c>
      <c r="G81" s="89">
        <v>6.99</v>
      </c>
      <c r="H81" s="89">
        <v>9.19</v>
      </c>
      <c r="I81" s="89">
        <v>7.17</v>
      </c>
      <c r="J81" s="67">
        <v>24</v>
      </c>
      <c r="K81" s="67">
        <v>15</v>
      </c>
      <c r="L81" s="67">
        <v>4</v>
      </c>
      <c r="M81" s="67">
        <v>9</v>
      </c>
      <c r="N81" s="67">
        <v>2</v>
      </c>
      <c r="O81" s="66">
        <v>3.72</v>
      </c>
      <c r="P81" s="66">
        <v>6.79</v>
      </c>
      <c r="Q81" s="66">
        <v>4.6500000000000004</v>
      </c>
      <c r="R81" s="66">
        <v>7.14</v>
      </c>
      <c r="S81" s="89">
        <v>6.89</v>
      </c>
      <c r="T81" s="89">
        <v>7.21</v>
      </c>
      <c r="U81" s="89">
        <v>9.26</v>
      </c>
      <c r="V81" s="89">
        <v>7.45</v>
      </c>
      <c r="W81" s="67">
        <v>8</v>
      </c>
      <c r="X81" s="67">
        <v>13</v>
      </c>
      <c r="Y81" s="67">
        <v>2</v>
      </c>
      <c r="Z81" s="67">
        <v>7</v>
      </c>
      <c r="AA81" s="67">
        <v>2</v>
      </c>
      <c r="AD81" s="77">
        <f t="shared" si="12"/>
        <v>6.66</v>
      </c>
      <c r="AE81" s="69">
        <f t="shared" si="13"/>
        <v>7.1121502500000044E-2</v>
      </c>
      <c r="AF81" s="77">
        <f t="shared" si="14"/>
        <v>9.19</v>
      </c>
      <c r="AG81" s="69">
        <f t="shared" si="15"/>
        <v>7.2985222499999836E-2</v>
      </c>
      <c r="AH81" s="69">
        <f t="shared" si="16"/>
        <v>7.3581907559288312E-2</v>
      </c>
      <c r="AI81" s="79">
        <f t="shared" si="17"/>
        <v>6.89</v>
      </c>
      <c r="AJ81" s="69">
        <f t="shared" si="18"/>
        <v>7.3399602499999883E-2</v>
      </c>
      <c r="AK81" s="79">
        <f t="shared" si="19"/>
        <v>9.26</v>
      </c>
      <c r="AL81" s="69">
        <f t="shared" si="20"/>
        <v>7.588756249999995E-2</v>
      </c>
      <c r="AM81" s="69">
        <f t="shared" si="21"/>
        <v>7.6664393892405036E-2</v>
      </c>
      <c r="AN81" s="69">
        <f t="shared" si="22"/>
        <v>7.4920115833333245E-2</v>
      </c>
      <c r="AO81" s="91">
        <f t="shared" si="23"/>
        <v>7.5636898448032786E-2</v>
      </c>
      <c r="AP81" s="78"/>
      <c r="AQ81" s="78"/>
    </row>
    <row r="82" spans="1:43" ht="15" customHeight="1">
      <c r="A82" s="65">
        <v>40512</v>
      </c>
      <c r="B82" s="66">
        <v>3.18</v>
      </c>
      <c r="C82" s="66">
        <v>6.47</v>
      </c>
      <c r="D82" s="66">
        <v>4.63</v>
      </c>
      <c r="E82" s="66">
        <v>6.84</v>
      </c>
      <c r="F82" s="89">
        <v>6.7</v>
      </c>
      <c r="G82" s="89">
        <v>7.16</v>
      </c>
      <c r="H82" s="89">
        <v>9.15</v>
      </c>
      <c r="I82" s="89">
        <v>7.41</v>
      </c>
      <c r="J82" s="67">
        <v>26</v>
      </c>
      <c r="K82" s="67">
        <v>12</v>
      </c>
      <c r="L82" s="67">
        <v>4</v>
      </c>
      <c r="M82" s="67">
        <v>9</v>
      </c>
      <c r="N82" s="67">
        <v>2</v>
      </c>
      <c r="O82" s="66">
        <v>3.67</v>
      </c>
      <c r="P82" s="66">
        <v>6.93</v>
      </c>
      <c r="Q82" s="66">
        <v>4.62</v>
      </c>
      <c r="R82" s="66">
        <v>7.35</v>
      </c>
      <c r="S82" s="89">
        <v>6.92</v>
      </c>
      <c r="T82" s="89">
        <v>7.45</v>
      </c>
      <c r="U82" s="89">
        <v>9.1999999999999993</v>
      </c>
      <c r="V82" s="89">
        <v>7.69</v>
      </c>
      <c r="W82" s="67">
        <v>8</v>
      </c>
      <c r="X82" s="67">
        <v>13</v>
      </c>
      <c r="Y82" s="67">
        <v>2</v>
      </c>
      <c r="Z82" s="67">
        <v>7</v>
      </c>
      <c r="AA82" s="67">
        <v>2</v>
      </c>
      <c r="AD82" s="77">
        <f t="shared" si="12"/>
        <v>6.7</v>
      </c>
      <c r="AE82" s="69">
        <f t="shared" si="13"/>
        <v>7.2881640000000081E-2</v>
      </c>
      <c r="AF82" s="77">
        <f t="shared" si="14"/>
        <v>9.15</v>
      </c>
      <c r="AG82" s="69">
        <f t="shared" si="15"/>
        <v>7.5472702500000155E-2</v>
      </c>
      <c r="AH82" s="69">
        <f t="shared" si="16"/>
        <v>7.6371642551020594E-2</v>
      </c>
      <c r="AI82" s="79">
        <f t="shared" si="17"/>
        <v>6.92</v>
      </c>
      <c r="AJ82" s="69">
        <f t="shared" si="18"/>
        <v>7.588756249999995E-2</v>
      </c>
      <c r="AK82" s="79">
        <f t="shared" si="19"/>
        <v>9.1999999999999993</v>
      </c>
      <c r="AL82" s="69">
        <f t="shared" si="20"/>
        <v>7.8378402500000277E-2</v>
      </c>
      <c r="AM82" s="69">
        <f t="shared" si="21"/>
        <v>7.9252381447368819E-2</v>
      </c>
      <c r="AN82" s="69">
        <f t="shared" si="22"/>
        <v>7.7409835833333565E-2</v>
      </c>
      <c r="AO82" s="91">
        <f t="shared" si="23"/>
        <v>7.8292135148586073E-2</v>
      </c>
      <c r="AP82" s="78"/>
      <c r="AQ82" s="78"/>
    </row>
    <row r="83" spans="1:43" ht="15" customHeight="1">
      <c r="A83" s="65">
        <v>40543</v>
      </c>
      <c r="B83" s="66">
        <v>3.16</v>
      </c>
      <c r="C83" s="66">
        <v>6.58</v>
      </c>
      <c r="D83" s="66">
        <v>4.68</v>
      </c>
      <c r="E83" s="66">
        <v>6.98</v>
      </c>
      <c r="F83" s="89">
        <v>6.66</v>
      </c>
      <c r="G83" s="89">
        <v>7.23</v>
      </c>
      <c r="H83" s="89">
        <v>9.16</v>
      </c>
      <c r="I83" s="89">
        <v>7.5</v>
      </c>
      <c r="J83" s="67">
        <v>21</v>
      </c>
      <c r="K83" s="67">
        <v>12</v>
      </c>
      <c r="L83" s="67">
        <v>4</v>
      </c>
      <c r="M83" s="67">
        <v>8</v>
      </c>
      <c r="N83" s="67">
        <v>2</v>
      </c>
      <c r="O83" s="66">
        <v>3.61</v>
      </c>
      <c r="P83" s="66">
        <v>7.22</v>
      </c>
      <c r="Q83" s="66">
        <v>4.53</v>
      </c>
      <c r="R83" s="66">
        <v>7.58</v>
      </c>
      <c r="S83" s="89">
        <v>6.96</v>
      </c>
      <c r="T83" s="89">
        <v>7.69</v>
      </c>
      <c r="U83" s="89">
        <v>9.06</v>
      </c>
      <c r="V83" s="89">
        <v>7.86</v>
      </c>
      <c r="W83" s="67">
        <v>11</v>
      </c>
      <c r="X83" s="67">
        <v>14</v>
      </c>
      <c r="Y83" s="67">
        <v>2</v>
      </c>
      <c r="Z83" s="67">
        <v>8</v>
      </c>
      <c r="AA83" s="67">
        <v>2</v>
      </c>
      <c r="AD83" s="77">
        <f t="shared" si="12"/>
        <v>6.66</v>
      </c>
      <c r="AE83" s="69">
        <f t="shared" si="13"/>
        <v>7.3606822499999724E-2</v>
      </c>
      <c r="AF83" s="77">
        <f t="shared" si="14"/>
        <v>9.16</v>
      </c>
      <c r="AG83" s="69">
        <f t="shared" si="15"/>
        <v>7.6406250000000231E-2</v>
      </c>
      <c r="AH83" s="69">
        <f t="shared" si="16"/>
        <v>7.7346857640000405E-2</v>
      </c>
      <c r="AI83" s="79">
        <f t="shared" si="17"/>
        <v>6.96</v>
      </c>
      <c r="AJ83" s="69">
        <f t="shared" si="18"/>
        <v>7.8378402500000277E-2</v>
      </c>
      <c r="AK83" s="79">
        <f t="shared" si="19"/>
        <v>9.06</v>
      </c>
      <c r="AL83" s="69">
        <f t="shared" si="20"/>
        <v>8.014448999999968E-2</v>
      </c>
      <c r="AM83" s="69">
        <f t="shared" si="21"/>
        <v>8.0935024404761316E-2</v>
      </c>
      <c r="AN83" s="69">
        <f t="shared" si="22"/>
        <v>7.8898409999999863E-2</v>
      </c>
      <c r="AO83" s="91">
        <f t="shared" si="23"/>
        <v>7.9738968816507674E-2</v>
      </c>
      <c r="AP83" s="78"/>
      <c r="AQ83" s="78"/>
    </row>
    <row r="84" spans="1:43" ht="15" customHeight="1">
      <c r="A84" s="65">
        <v>40574</v>
      </c>
      <c r="B84" s="66">
        <v>3.11</v>
      </c>
      <c r="C84" s="66">
        <v>6.31</v>
      </c>
      <c r="D84" s="66">
        <v>4.6399999999999997</v>
      </c>
      <c r="E84" s="66">
        <v>6.67</v>
      </c>
      <c r="F84" s="89">
        <v>6.68</v>
      </c>
      <c r="G84" s="89">
        <v>6.99</v>
      </c>
      <c r="H84" s="89">
        <v>9.09</v>
      </c>
      <c r="I84" s="89">
        <v>7.32</v>
      </c>
      <c r="J84" s="67">
        <v>23</v>
      </c>
      <c r="K84" s="67">
        <v>12</v>
      </c>
      <c r="L84" s="67">
        <v>4</v>
      </c>
      <c r="M84" s="67">
        <v>8</v>
      </c>
      <c r="N84" s="67">
        <v>2</v>
      </c>
      <c r="O84" s="66">
        <v>3.49</v>
      </c>
      <c r="P84" s="66">
        <v>6.84</v>
      </c>
      <c r="Q84" s="66">
        <v>4.4800000000000004</v>
      </c>
      <c r="R84" s="66">
        <v>7.22</v>
      </c>
      <c r="S84" s="89">
        <v>6.99</v>
      </c>
      <c r="T84" s="89">
        <v>7.45</v>
      </c>
      <c r="U84" s="89">
        <v>9</v>
      </c>
      <c r="V84" s="89">
        <v>7.71</v>
      </c>
      <c r="W84" s="67">
        <v>13</v>
      </c>
      <c r="X84" s="67">
        <v>13</v>
      </c>
      <c r="Y84" s="67">
        <v>2</v>
      </c>
      <c r="Z84" s="67">
        <v>8</v>
      </c>
      <c r="AA84" s="67">
        <v>2</v>
      </c>
      <c r="AD84" s="77">
        <f t="shared" si="12"/>
        <v>6.68</v>
      </c>
      <c r="AE84" s="69">
        <f t="shared" si="13"/>
        <v>7.1121502500000044E-2</v>
      </c>
      <c r="AF84" s="77">
        <f t="shared" si="14"/>
        <v>9.09</v>
      </c>
      <c r="AG84" s="69">
        <f t="shared" si="15"/>
        <v>7.4539559999999838E-2</v>
      </c>
      <c r="AH84" s="69">
        <f t="shared" si="16"/>
        <v>7.5830195819501831E-2</v>
      </c>
      <c r="AI84" s="79">
        <f t="shared" si="17"/>
        <v>6.99</v>
      </c>
      <c r="AJ84" s="69">
        <f t="shared" si="18"/>
        <v>7.588756249999995E-2</v>
      </c>
      <c r="AK84" s="79">
        <f t="shared" si="19"/>
        <v>9</v>
      </c>
      <c r="AL84" s="69">
        <f t="shared" si="20"/>
        <v>7.8586102500000088E-2</v>
      </c>
      <c r="AM84" s="69">
        <f t="shared" si="21"/>
        <v>7.9928659713930511E-2</v>
      </c>
      <c r="AN84" s="69">
        <f t="shared" si="22"/>
        <v>7.7237255000000005E-2</v>
      </c>
      <c r="AO84" s="91">
        <f t="shared" si="23"/>
        <v>7.8562505082454284E-2</v>
      </c>
      <c r="AP84" s="78"/>
      <c r="AQ84" s="78"/>
    </row>
    <row r="85" spans="1:43" ht="15" customHeight="1">
      <c r="A85" s="65">
        <v>40602</v>
      </c>
      <c r="B85" s="66">
        <v>3.09</v>
      </c>
      <c r="C85" s="66">
        <v>6.28</v>
      </c>
      <c r="D85" s="66">
        <v>4.6100000000000003</v>
      </c>
      <c r="E85" s="66">
        <v>6.66</v>
      </c>
      <c r="F85" s="89">
        <v>6.7</v>
      </c>
      <c r="G85" s="89">
        <v>6.97</v>
      </c>
      <c r="H85" s="89">
        <v>9.0399999999999991</v>
      </c>
      <c r="I85" s="89">
        <v>7.31</v>
      </c>
      <c r="J85" s="67">
        <v>24</v>
      </c>
      <c r="K85" s="67">
        <v>12</v>
      </c>
      <c r="L85" s="67">
        <v>4</v>
      </c>
      <c r="M85" s="67">
        <v>8</v>
      </c>
      <c r="N85" s="67">
        <v>2</v>
      </c>
      <c r="O85" s="66">
        <v>3.51</v>
      </c>
      <c r="P85" s="66">
        <v>6.83</v>
      </c>
      <c r="Q85" s="66">
        <v>4.49</v>
      </c>
      <c r="R85" s="66">
        <v>7.2</v>
      </c>
      <c r="S85" s="89">
        <v>7.02</v>
      </c>
      <c r="T85" s="89">
        <v>7.42</v>
      </c>
      <c r="U85" s="89">
        <v>8.9600000000000009</v>
      </c>
      <c r="V85" s="89">
        <v>7.66</v>
      </c>
      <c r="W85" s="67">
        <v>12</v>
      </c>
      <c r="X85" s="67">
        <v>13</v>
      </c>
      <c r="Y85" s="67">
        <v>2</v>
      </c>
      <c r="Z85" s="67">
        <v>8</v>
      </c>
      <c r="AA85" s="67">
        <v>2</v>
      </c>
      <c r="AD85" s="77">
        <f t="shared" si="12"/>
        <v>6.7</v>
      </c>
      <c r="AE85" s="69">
        <f t="shared" si="13"/>
        <v>7.0914522500000077E-2</v>
      </c>
      <c r="AF85" s="77">
        <f t="shared" si="14"/>
        <v>9.0399999999999991</v>
      </c>
      <c r="AG85" s="69">
        <f t="shared" si="15"/>
        <v>7.4435902500000095E-2</v>
      </c>
      <c r="AH85" s="69">
        <f t="shared" si="16"/>
        <v>7.588057121794882E-2</v>
      </c>
      <c r="AI85" s="79">
        <f t="shared" si="17"/>
        <v>7.02</v>
      </c>
      <c r="AJ85" s="69">
        <f t="shared" si="18"/>
        <v>7.5576409999999816E-2</v>
      </c>
      <c r="AK85" s="79">
        <f t="shared" si="19"/>
        <v>8.9600000000000009</v>
      </c>
      <c r="AL85" s="69">
        <f t="shared" si="20"/>
        <v>7.8066890000000111E-2</v>
      </c>
      <c r="AM85" s="69">
        <f t="shared" si="21"/>
        <v>7.9401992680412634E-2</v>
      </c>
      <c r="AN85" s="69">
        <f t="shared" si="22"/>
        <v>7.6856560833333434E-2</v>
      </c>
      <c r="AO85" s="91">
        <f t="shared" si="23"/>
        <v>7.8228185526258029E-2</v>
      </c>
      <c r="AP85" s="78"/>
      <c r="AQ85" s="78"/>
    </row>
    <row r="86" spans="1:43" ht="15" customHeight="1">
      <c r="A86" s="65">
        <v>40633</v>
      </c>
      <c r="B86" s="66">
        <v>3.16</v>
      </c>
      <c r="C86" s="66">
        <v>6.18</v>
      </c>
      <c r="D86" s="66">
        <v>4.59</v>
      </c>
      <c r="E86" s="66">
        <v>6.57</v>
      </c>
      <c r="F86" s="89">
        <v>6.62</v>
      </c>
      <c r="G86" s="89">
        <v>6.88</v>
      </c>
      <c r="H86" s="89">
        <v>8.9700000000000006</v>
      </c>
      <c r="I86" s="89">
        <v>7.23</v>
      </c>
      <c r="J86" s="67">
        <v>26</v>
      </c>
      <c r="K86" s="67">
        <v>17</v>
      </c>
      <c r="L86" s="67">
        <v>2</v>
      </c>
      <c r="M86" s="67">
        <v>8</v>
      </c>
      <c r="N86" s="67">
        <v>2</v>
      </c>
      <c r="O86" s="66">
        <v>3.46</v>
      </c>
      <c r="P86" s="66">
        <v>6.68</v>
      </c>
      <c r="Q86" s="66">
        <v>4.57</v>
      </c>
      <c r="R86" s="66">
        <v>7.11</v>
      </c>
      <c r="S86" s="89">
        <v>7.19</v>
      </c>
      <c r="T86" s="89">
        <v>7.42</v>
      </c>
      <c r="U86" s="89">
        <v>8.84</v>
      </c>
      <c r="V86" s="89">
        <v>7.62</v>
      </c>
      <c r="W86" s="67">
        <v>10</v>
      </c>
      <c r="X86" s="67">
        <v>12</v>
      </c>
      <c r="Y86" s="67">
        <v>3</v>
      </c>
      <c r="Z86" s="67">
        <v>8</v>
      </c>
      <c r="AA86" s="67">
        <v>2</v>
      </c>
      <c r="AD86" s="77">
        <f t="shared" si="12"/>
        <v>6.62</v>
      </c>
      <c r="AE86" s="69">
        <f t="shared" si="13"/>
        <v>6.9983359999999939E-2</v>
      </c>
      <c r="AF86" s="77">
        <f t="shared" si="14"/>
        <v>8.9700000000000006</v>
      </c>
      <c r="AG86" s="69">
        <f t="shared" si="15"/>
        <v>7.3606822499999724E-2</v>
      </c>
      <c r="AH86" s="69">
        <f t="shared" si="16"/>
        <v>7.5194978404254945E-2</v>
      </c>
      <c r="AI86" s="79">
        <f t="shared" si="17"/>
        <v>7.19</v>
      </c>
      <c r="AJ86" s="69">
        <f t="shared" si="18"/>
        <v>7.5576409999999816E-2</v>
      </c>
      <c r="AK86" s="79">
        <f t="shared" si="19"/>
        <v>8.84</v>
      </c>
      <c r="AL86" s="69">
        <f t="shared" si="20"/>
        <v>7.7651609999999982E-2</v>
      </c>
      <c r="AM86" s="69">
        <f t="shared" si="21"/>
        <v>7.9110538484848586E-2</v>
      </c>
      <c r="AN86" s="69">
        <f t="shared" si="22"/>
        <v>7.6303347499999896E-2</v>
      </c>
      <c r="AO86" s="91">
        <f t="shared" si="23"/>
        <v>7.7805351791317368E-2</v>
      </c>
      <c r="AP86" s="78"/>
      <c r="AQ86" s="78"/>
    </row>
    <row r="87" spans="1:43" ht="15" customHeight="1">
      <c r="A87" s="65">
        <v>40663</v>
      </c>
      <c r="B87" s="66">
        <v>3.28</v>
      </c>
      <c r="C87" s="66">
        <v>6.23</v>
      </c>
      <c r="D87" s="66">
        <v>4.62</v>
      </c>
      <c r="E87" s="66">
        <v>6.57</v>
      </c>
      <c r="F87" s="89">
        <v>6.93</v>
      </c>
      <c r="G87" s="89">
        <v>6.97</v>
      </c>
      <c r="H87" s="89">
        <v>9.07</v>
      </c>
      <c r="I87" s="89">
        <v>7.24</v>
      </c>
      <c r="J87" s="67">
        <v>28</v>
      </c>
      <c r="K87" s="67">
        <v>18</v>
      </c>
      <c r="L87" s="67">
        <v>4</v>
      </c>
      <c r="M87" s="67">
        <v>12</v>
      </c>
      <c r="N87" s="67">
        <v>4</v>
      </c>
      <c r="O87" s="66">
        <v>3.7</v>
      </c>
      <c r="P87" s="66">
        <v>7.18</v>
      </c>
      <c r="Q87" s="66">
        <v>4.6100000000000003</v>
      </c>
      <c r="R87" s="66">
        <v>7.51</v>
      </c>
      <c r="S87" s="89">
        <v>6.88</v>
      </c>
      <c r="T87" s="89">
        <v>7.76</v>
      </c>
      <c r="U87" s="89">
        <v>9.02</v>
      </c>
      <c r="V87" s="89">
        <v>7.96</v>
      </c>
      <c r="W87" s="67">
        <v>8</v>
      </c>
      <c r="X87" s="67">
        <v>11</v>
      </c>
      <c r="Y87" s="67">
        <v>4</v>
      </c>
      <c r="Z87" s="67">
        <v>7</v>
      </c>
      <c r="AA87" s="67">
        <v>0</v>
      </c>
      <c r="AD87" s="77">
        <f t="shared" si="12"/>
        <v>6.93</v>
      </c>
      <c r="AE87" s="69">
        <f t="shared" si="13"/>
        <v>7.0914522500000077E-2</v>
      </c>
      <c r="AF87" s="77">
        <f t="shared" si="14"/>
        <v>9.07</v>
      </c>
      <c r="AG87" s="69">
        <f t="shared" si="15"/>
        <v>7.3710439999999933E-2</v>
      </c>
      <c r="AH87" s="69">
        <f t="shared" si="16"/>
        <v>7.4925488259345668E-2</v>
      </c>
      <c r="AI87" s="79">
        <f t="shared" si="17"/>
        <v>6.88</v>
      </c>
      <c r="AJ87" s="69">
        <f t="shared" si="18"/>
        <v>7.9105439999999971E-2</v>
      </c>
      <c r="AK87" s="79">
        <f t="shared" si="19"/>
        <v>9.02</v>
      </c>
      <c r="AL87" s="69">
        <f t="shared" si="20"/>
        <v>8.1184040000000124E-2</v>
      </c>
      <c r="AM87" s="69">
        <f t="shared" si="21"/>
        <v>8.213592224299085E-2</v>
      </c>
      <c r="AN87" s="69">
        <f t="shared" si="22"/>
        <v>7.8692840000000056E-2</v>
      </c>
      <c r="AO87" s="91">
        <f t="shared" si="23"/>
        <v>7.9732444248442447E-2</v>
      </c>
      <c r="AP87" s="78"/>
      <c r="AQ87" s="78"/>
    </row>
    <row r="88" spans="1:43" ht="15" customHeight="1">
      <c r="A88" s="65">
        <v>40694</v>
      </c>
      <c r="B88" s="66">
        <v>3.28</v>
      </c>
      <c r="C88" s="66">
        <v>6.05</v>
      </c>
      <c r="D88" s="66">
        <v>4.6399999999999997</v>
      </c>
      <c r="E88" s="66">
        <v>6.35</v>
      </c>
      <c r="F88" s="89">
        <v>6.91</v>
      </c>
      <c r="G88" s="89">
        <v>6.78</v>
      </c>
      <c r="H88" s="89">
        <v>9.1</v>
      </c>
      <c r="I88" s="89">
        <v>7.09</v>
      </c>
      <c r="J88" s="67">
        <v>28</v>
      </c>
      <c r="K88" s="67">
        <v>20</v>
      </c>
      <c r="L88" s="67">
        <v>5</v>
      </c>
      <c r="M88" s="67">
        <v>12</v>
      </c>
      <c r="N88" s="67">
        <v>4</v>
      </c>
      <c r="O88" s="66">
        <v>3.65</v>
      </c>
      <c r="P88" s="66">
        <v>6.95</v>
      </c>
      <c r="Q88" s="66">
        <v>4.5999999999999996</v>
      </c>
      <c r="R88" s="66">
        <v>7.25</v>
      </c>
      <c r="S88" s="89">
        <v>6.97</v>
      </c>
      <c r="T88" s="89">
        <v>7.52</v>
      </c>
      <c r="U88" s="89">
        <v>9.17</v>
      </c>
      <c r="V88" s="89">
        <v>7.73</v>
      </c>
      <c r="W88" s="67">
        <v>8</v>
      </c>
      <c r="X88" s="67">
        <v>11</v>
      </c>
      <c r="Y88" s="67">
        <v>5</v>
      </c>
      <c r="Z88" s="67">
        <v>8</v>
      </c>
      <c r="AA88" s="67">
        <v>0</v>
      </c>
      <c r="AD88" s="77">
        <f t="shared" si="12"/>
        <v>6.91</v>
      </c>
      <c r="AE88" s="69">
        <f t="shared" si="13"/>
        <v>6.8949209999999983E-2</v>
      </c>
      <c r="AF88" s="77">
        <f t="shared" si="14"/>
        <v>9.1</v>
      </c>
      <c r="AG88" s="69">
        <f t="shared" si="15"/>
        <v>7.2156702500000058E-2</v>
      </c>
      <c r="AH88" s="69">
        <f t="shared" si="16"/>
        <v>7.3474850102739811E-2</v>
      </c>
      <c r="AI88" s="79">
        <f t="shared" si="17"/>
        <v>6.97</v>
      </c>
      <c r="AJ88" s="69">
        <f t="shared" si="18"/>
        <v>7.6613760000000086E-2</v>
      </c>
      <c r="AK88" s="79">
        <f t="shared" si="19"/>
        <v>9.17</v>
      </c>
      <c r="AL88" s="69">
        <f t="shared" si="20"/>
        <v>7.8793822500000221E-2</v>
      </c>
      <c r="AM88" s="69">
        <f t="shared" si="21"/>
        <v>7.9616300625000275E-2</v>
      </c>
      <c r="AN88" s="69">
        <f t="shared" si="22"/>
        <v>7.6581449166666829E-2</v>
      </c>
      <c r="AO88" s="91">
        <f t="shared" si="23"/>
        <v>7.7569150450913449E-2</v>
      </c>
      <c r="AP88" s="78"/>
      <c r="AQ88" s="78"/>
    </row>
    <row r="89" spans="1:43" ht="15" customHeight="1">
      <c r="A89" s="65">
        <v>40724</v>
      </c>
      <c r="B89" s="66">
        <v>3.26</v>
      </c>
      <c r="C89" s="66">
        <v>6.08</v>
      </c>
      <c r="D89" s="66">
        <v>4.6399999999999997</v>
      </c>
      <c r="E89" s="66">
        <v>6.42</v>
      </c>
      <c r="F89" s="89">
        <v>6.93</v>
      </c>
      <c r="G89" s="89">
        <v>6.88</v>
      </c>
      <c r="H89" s="89">
        <v>9.0500000000000007</v>
      </c>
      <c r="I89" s="89">
        <v>7.22</v>
      </c>
      <c r="J89" s="67">
        <v>26</v>
      </c>
      <c r="K89" s="67">
        <v>20</v>
      </c>
      <c r="L89" s="67">
        <v>5</v>
      </c>
      <c r="M89" s="67">
        <v>12</v>
      </c>
      <c r="N89" s="67">
        <v>4</v>
      </c>
      <c r="O89" s="66">
        <v>3.45</v>
      </c>
      <c r="P89" s="66">
        <v>6.9</v>
      </c>
      <c r="Q89" s="66">
        <v>4.54</v>
      </c>
      <c r="R89" s="66">
        <v>7.3</v>
      </c>
      <c r="S89" s="89">
        <v>6.99</v>
      </c>
      <c r="T89" s="89">
        <v>7.64</v>
      </c>
      <c r="U89" s="89">
        <v>9.1199999999999992</v>
      </c>
      <c r="V89" s="89">
        <v>7.9</v>
      </c>
      <c r="W89" s="67">
        <v>10</v>
      </c>
      <c r="X89" s="67">
        <v>10</v>
      </c>
      <c r="Y89" s="67">
        <v>5</v>
      </c>
      <c r="Z89" s="67">
        <v>8</v>
      </c>
      <c r="AA89" s="67">
        <v>0</v>
      </c>
      <c r="AD89" s="77">
        <f t="shared" si="12"/>
        <v>6.93</v>
      </c>
      <c r="AE89" s="69">
        <f t="shared" si="13"/>
        <v>6.9983359999999939E-2</v>
      </c>
      <c r="AF89" s="77">
        <f t="shared" si="14"/>
        <v>9.0500000000000007</v>
      </c>
      <c r="AG89" s="69">
        <f t="shared" si="15"/>
        <v>7.3503210000000152E-2</v>
      </c>
      <c r="AH89" s="69">
        <f t="shared" si="16"/>
        <v>7.5080501273585148E-2</v>
      </c>
      <c r="AI89" s="79">
        <f t="shared" si="17"/>
        <v>6.99</v>
      </c>
      <c r="AJ89" s="69">
        <f t="shared" si="18"/>
        <v>7.7859239999999996E-2</v>
      </c>
      <c r="AK89" s="79">
        <f t="shared" si="19"/>
        <v>9.1199999999999992</v>
      </c>
      <c r="AL89" s="69">
        <f t="shared" si="20"/>
        <v>8.0560250000000222E-2</v>
      </c>
      <c r="AM89" s="69">
        <f t="shared" si="21"/>
        <v>8.1676160234742098E-2</v>
      </c>
      <c r="AN89" s="69">
        <f t="shared" si="22"/>
        <v>7.8207903333333523E-2</v>
      </c>
      <c r="AO89" s="91">
        <f t="shared" si="23"/>
        <v>7.9477607247689777E-2</v>
      </c>
      <c r="AP89" s="78"/>
      <c r="AQ89" s="78"/>
    </row>
    <row r="90" spans="1:43" ht="15" customHeight="1">
      <c r="A90" s="65">
        <v>40755</v>
      </c>
      <c r="B90" s="66">
        <v>3.26</v>
      </c>
      <c r="C90" s="66">
        <v>5.67</v>
      </c>
      <c r="D90" s="66">
        <v>4.62</v>
      </c>
      <c r="E90" s="66">
        <v>5.99</v>
      </c>
      <c r="F90" s="89">
        <v>6.93</v>
      </c>
      <c r="G90" s="89">
        <v>6.42</v>
      </c>
      <c r="H90" s="89">
        <v>9</v>
      </c>
      <c r="I90" s="89">
        <v>6.75</v>
      </c>
      <c r="J90" s="67">
        <v>29</v>
      </c>
      <c r="K90" s="67">
        <v>19</v>
      </c>
      <c r="L90" s="67">
        <v>5</v>
      </c>
      <c r="M90" s="67">
        <v>12</v>
      </c>
      <c r="N90" s="67">
        <v>4</v>
      </c>
      <c r="O90" s="66">
        <v>3.41</v>
      </c>
      <c r="P90" s="66">
        <v>6.59</v>
      </c>
      <c r="Q90" s="66">
        <v>4.53</v>
      </c>
      <c r="R90" s="66">
        <v>6.95</v>
      </c>
      <c r="S90" s="89">
        <v>7.01</v>
      </c>
      <c r="T90" s="89">
        <v>7.27</v>
      </c>
      <c r="U90" s="89">
        <v>9.08</v>
      </c>
      <c r="V90" s="89">
        <v>7.53</v>
      </c>
      <c r="W90" s="67">
        <v>12</v>
      </c>
      <c r="X90" s="67">
        <v>8</v>
      </c>
      <c r="Y90" s="67">
        <v>6</v>
      </c>
      <c r="Z90" s="67">
        <v>7</v>
      </c>
      <c r="AA90" s="67">
        <v>0</v>
      </c>
      <c r="AD90" s="77">
        <f t="shared" si="12"/>
        <v>6.93</v>
      </c>
      <c r="AE90" s="69">
        <f t="shared" si="13"/>
        <v>6.5230410000000072E-2</v>
      </c>
      <c r="AF90" s="77">
        <f t="shared" si="14"/>
        <v>9</v>
      </c>
      <c r="AG90" s="69">
        <f t="shared" si="15"/>
        <v>6.8639062499999959E-2</v>
      </c>
      <c r="AH90" s="69">
        <f t="shared" si="16"/>
        <v>7.0285754528985417E-2</v>
      </c>
      <c r="AI90" s="79">
        <f t="shared" si="17"/>
        <v>7.01</v>
      </c>
      <c r="AJ90" s="69">
        <f t="shared" si="18"/>
        <v>7.4021322500000153E-2</v>
      </c>
      <c r="AK90" s="79">
        <f t="shared" si="19"/>
        <v>9.08</v>
      </c>
      <c r="AL90" s="69">
        <f t="shared" si="20"/>
        <v>7.6717522499999857E-2</v>
      </c>
      <c r="AM90" s="69">
        <f t="shared" si="21"/>
        <v>7.7915833611110832E-2</v>
      </c>
      <c r="AN90" s="69">
        <f t="shared" si="22"/>
        <v>7.4024702499999886E-2</v>
      </c>
      <c r="AO90" s="91">
        <f t="shared" si="23"/>
        <v>7.5372473917069027E-2</v>
      </c>
      <c r="AP90" s="78"/>
      <c r="AQ90" s="78"/>
    </row>
    <row r="91" spans="1:43" ht="15" customHeight="1">
      <c r="A91" s="65">
        <v>40786</v>
      </c>
      <c r="B91" s="66">
        <v>3.21</v>
      </c>
      <c r="C91" s="66">
        <v>5.46</v>
      </c>
      <c r="D91" s="66">
        <v>4.6100000000000003</v>
      </c>
      <c r="E91" s="66">
        <v>5.84</v>
      </c>
      <c r="F91" s="89">
        <v>6.94</v>
      </c>
      <c r="G91" s="89">
        <v>6.34</v>
      </c>
      <c r="H91" s="89">
        <v>8.94</v>
      </c>
      <c r="I91" s="89">
        <v>6.69</v>
      </c>
      <c r="J91" s="67">
        <v>30</v>
      </c>
      <c r="K91" s="67">
        <v>18</v>
      </c>
      <c r="L91" s="67">
        <v>5</v>
      </c>
      <c r="M91" s="67">
        <v>12</v>
      </c>
      <c r="N91" s="67">
        <v>4</v>
      </c>
      <c r="O91" s="66">
        <v>3.59</v>
      </c>
      <c r="P91" s="66">
        <v>6.58</v>
      </c>
      <c r="Q91" s="66">
        <v>4.5599999999999996</v>
      </c>
      <c r="R91" s="66">
        <v>6.92</v>
      </c>
      <c r="S91" s="89">
        <v>7.03</v>
      </c>
      <c r="T91" s="89">
        <v>7.31</v>
      </c>
      <c r="U91" s="89">
        <v>9.0299999999999994</v>
      </c>
      <c r="V91" s="89">
        <v>7.61</v>
      </c>
      <c r="W91" s="67">
        <v>11</v>
      </c>
      <c r="X91" s="67">
        <v>7</v>
      </c>
      <c r="Y91" s="67">
        <v>6</v>
      </c>
      <c r="Z91" s="67">
        <v>7</v>
      </c>
      <c r="AA91" s="67">
        <v>0</v>
      </c>
      <c r="AD91" s="77">
        <f t="shared" si="12"/>
        <v>6.94</v>
      </c>
      <c r="AE91" s="69">
        <f t="shared" si="13"/>
        <v>6.4404890000000048E-2</v>
      </c>
      <c r="AF91" s="77">
        <f t="shared" si="14"/>
        <v>8.94</v>
      </c>
      <c r="AG91" s="69">
        <f t="shared" si="15"/>
        <v>6.8018902499999978E-2</v>
      </c>
      <c r="AH91" s="69">
        <f t="shared" si="16"/>
        <v>6.9934329124999944E-2</v>
      </c>
      <c r="AI91" s="79">
        <f t="shared" si="17"/>
        <v>7.03</v>
      </c>
      <c r="AJ91" s="69">
        <f t="shared" si="18"/>
        <v>7.4435902500000095E-2</v>
      </c>
      <c r="AK91" s="79">
        <f t="shared" si="19"/>
        <v>9.0299999999999994</v>
      </c>
      <c r="AL91" s="69">
        <f t="shared" si="20"/>
        <v>7.7547802499999818E-2</v>
      </c>
      <c r="AM91" s="69">
        <f t="shared" si="21"/>
        <v>7.9057073999999686E-2</v>
      </c>
      <c r="AN91" s="69">
        <f t="shared" si="22"/>
        <v>7.4371502499999867E-2</v>
      </c>
      <c r="AO91" s="91">
        <f t="shared" si="23"/>
        <v>7.6016159041666434E-2</v>
      </c>
      <c r="AP91" s="78"/>
      <c r="AQ91" s="78"/>
    </row>
    <row r="92" spans="1:43" ht="15" customHeight="1">
      <c r="A92" s="65">
        <v>40816</v>
      </c>
      <c r="B92" s="66">
        <v>3.19</v>
      </c>
      <c r="C92" s="66">
        <v>5.41</v>
      </c>
      <c r="D92" s="66">
        <v>4.62</v>
      </c>
      <c r="E92" s="66">
        <v>5.78</v>
      </c>
      <c r="F92" s="89">
        <v>6.96</v>
      </c>
      <c r="G92" s="89">
        <v>6.29</v>
      </c>
      <c r="H92" s="89">
        <v>9.01</v>
      </c>
      <c r="I92" s="89">
        <v>6.61</v>
      </c>
      <c r="J92" s="67">
        <v>32</v>
      </c>
      <c r="K92" s="67">
        <v>18</v>
      </c>
      <c r="L92" s="67">
        <v>4</v>
      </c>
      <c r="M92" s="67">
        <v>13</v>
      </c>
      <c r="N92" s="67">
        <v>4</v>
      </c>
      <c r="O92" s="66">
        <v>3.53</v>
      </c>
      <c r="P92" s="66">
        <v>6.54</v>
      </c>
      <c r="Q92" s="66">
        <v>4.55</v>
      </c>
      <c r="R92" s="66">
        <v>6.9</v>
      </c>
      <c r="S92" s="89">
        <v>7.04</v>
      </c>
      <c r="T92" s="89">
        <v>7.2</v>
      </c>
      <c r="U92" s="89">
        <v>8.98</v>
      </c>
      <c r="V92" s="89">
        <v>7.49</v>
      </c>
      <c r="W92" s="67">
        <v>15</v>
      </c>
      <c r="X92" s="67">
        <v>4</v>
      </c>
      <c r="Y92" s="67">
        <v>5</v>
      </c>
      <c r="Z92" s="67">
        <v>7</v>
      </c>
      <c r="AA92" s="67">
        <v>0</v>
      </c>
      <c r="AD92" s="77">
        <f t="shared" si="12"/>
        <v>6.96</v>
      </c>
      <c r="AE92" s="69">
        <f t="shared" si="13"/>
        <v>6.3889102499999906E-2</v>
      </c>
      <c r="AF92" s="77">
        <f t="shared" si="14"/>
        <v>9.01</v>
      </c>
      <c r="AG92" s="69">
        <f t="shared" si="15"/>
        <v>6.7192302500000078E-2</v>
      </c>
      <c r="AH92" s="69">
        <f t="shared" si="16"/>
        <v>6.8787506402439191E-2</v>
      </c>
      <c r="AI92" s="79">
        <f t="shared" si="17"/>
        <v>7.04</v>
      </c>
      <c r="AJ92" s="69">
        <f t="shared" si="18"/>
        <v>7.3296000000000028E-2</v>
      </c>
      <c r="AK92" s="79">
        <f t="shared" si="19"/>
        <v>8.98</v>
      </c>
      <c r="AL92" s="69">
        <f t="shared" si="20"/>
        <v>7.6302502499999925E-2</v>
      </c>
      <c r="AM92" s="69">
        <f t="shared" si="21"/>
        <v>7.7883240927834926E-2</v>
      </c>
      <c r="AN92" s="69">
        <f t="shared" si="22"/>
        <v>7.3265769166666633E-2</v>
      </c>
      <c r="AO92" s="91">
        <f t="shared" si="23"/>
        <v>7.4851329419369672E-2</v>
      </c>
      <c r="AP92" s="78"/>
      <c r="AQ92" s="78"/>
    </row>
    <row r="93" spans="1:43" ht="15" customHeight="1">
      <c r="A93" s="65">
        <v>40847</v>
      </c>
      <c r="B93" s="66">
        <v>3.16</v>
      </c>
      <c r="C93" s="66">
        <v>5.54</v>
      </c>
      <c r="D93" s="66">
        <v>4.62</v>
      </c>
      <c r="E93" s="66">
        <v>5.94</v>
      </c>
      <c r="F93" s="89">
        <v>6.98</v>
      </c>
      <c r="G93" s="89">
        <v>6.45</v>
      </c>
      <c r="H93" s="89">
        <v>8.9600000000000009</v>
      </c>
      <c r="I93" s="89">
        <v>6.72</v>
      </c>
      <c r="J93" s="67">
        <v>31</v>
      </c>
      <c r="K93" s="67">
        <v>18</v>
      </c>
      <c r="L93" s="67">
        <v>5</v>
      </c>
      <c r="M93" s="67">
        <v>12</v>
      </c>
      <c r="N93" s="67">
        <v>4</v>
      </c>
      <c r="O93" s="66">
        <v>3.46</v>
      </c>
      <c r="P93" s="66">
        <v>6.76</v>
      </c>
      <c r="Q93" s="66">
        <v>4.58</v>
      </c>
      <c r="R93" s="66">
        <v>7.17</v>
      </c>
      <c r="S93" s="89">
        <v>7.07</v>
      </c>
      <c r="T93" s="89">
        <v>7.59</v>
      </c>
      <c r="U93" s="89">
        <v>9.07</v>
      </c>
      <c r="V93" s="89">
        <v>7.99</v>
      </c>
      <c r="W93" s="67">
        <v>17</v>
      </c>
      <c r="X93" s="67">
        <v>5</v>
      </c>
      <c r="Y93" s="67">
        <v>6</v>
      </c>
      <c r="Z93" s="67">
        <v>9</v>
      </c>
      <c r="AA93" s="67">
        <v>0</v>
      </c>
      <c r="AD93" s="77">
        <f t="shared" si="12"/>
        <v>6.98</v>
      </c>
      <c r="AE93" s="69">
        <f t="shared" si="13"/>
        <v>6.5540062499999774E-2</v>
      </c>
      <c r="AF93" s="77">
        <f t="shared" si="14"/>
        <v>8.9600000000000009</v>
      </c>
      <c r="AG93" s="69">
        <f t="shared" si="15"/>
        <v>6.8328960000000105E-2</v>
      </c>
      <c r="AH93" s="69">
        <f t="shared" si="16"/>
        <v>6.9793835454545733E-2</v>
      </c>
      <c r="AI93" s="79">
        <f t="shared" si="17"/>
        <v>7.07</v>
      </c>
      <c r="AJ93" s="69">
        <f t="shared" si="18"/>
        <v>7.7340202499999844E-2</v>
      </c>
      <c r="AK93" s="79">
        <f t="shared" si="19"/>
        <v>9.07</v>
      </c>
      <c r="AL93" s="69">
        <f t="shared" si="20"/>
        <v>8.1496002499999776E-2</v>
      </c>
      <c r="AM93" s="69">
        <f t="shared" si="21"/>
        <v>8.3428449499999738E-2</v>
      </c>
      <c r="AN93" s="69">
        <f t="shared" si="22"/>
        <v>7.710698833333321E-2</v>
      </c>
      <c r="AO93" s="91">
        <f t="shared" si="23"/>
        <v>7.888357815151506E-2</v>
      </c>
      <c r="AP93" s="78"/>
      <c r="AQ93" s="78"/>
    </row>
    <row r="94" spans="1:43" ht="15" customHeight="1">
      <c r="A94" s="65">
        <v>40877</v>
      </c>
      <c r="B94" s="66">
        <v>3.19</v>
      </c>
      <c r="C94" s="66">
        <v>5.13</v>
      </c>
      <c r="D94" s="66">
        <v>4.6100000000000003</v>
      </c>
      <c r="E94" s="66">
        <v>5.55</v>
      </c>
      <c r="F94" s="89">
        <v>6.97</v>
      </c>
      <c r="G94" s="89">
        <v>6.18</v>
      </c>
      <c r="H94" s="89">
        <v>9.15</v>
      </c>
      <c r="I94" s="89">
        <v>6.5</v>
      </c>
      <c r="J94" s="67">
        <v>32</v>
      </c>
      <c r="K94" s="67">
        <v>18</v>
      </c>
      <c r="L94" s="67">
        <v>5</v>
      </c>
      <c r="M94" s="67">
        <v>14</v>
      </c>
      <c r="N94" s="67">
        <v>4</v>
      </c>
      <c r="O94" s="66">
        <v>3.41</v>
      </c>
      <c r="P94" s="66">
        <v>6.35</v>
      </c>
      <c r="Q94" s="66">
        <v>4.6100000000000003</v>
      </c>
      <c r="R94" s="66">
        <v>6.84</v>
      </c>
      <c r="S94" s="89">
        <v>7.13</v>
      </c>
      <c r="T94" s="89">
        <v>7.34</v>
      </c>
      <c r="U94" s="89">
        <v>9.19</v>
      </c>
      <c r="V94" s="89">
        <v>7.71</v>
      </c>
      <c r="W94" s="67">
        <v>17</v>
      </c>
      <c r="X94" s="67">
        <v>5</v>
      </c>
      <c r="Y94" s="67">
        <v>7</v>
      </c>
      <c r="Z94" s="67">
        <v>10</v>
      </c>
      <c r="AA94" s="67">
        <v>1</v>
      </c>
      <c r="AD94" s="77">
        <f t="shared" si="12"/>
        <v>6.97</v>
      </c>
      <c r="AE94" s="69">
        <f t="shared" si="13"/>
        <v>6.2754809999999939E-2</v>
      </c>
      <c r="AF94" s="77">
        <f t="shared" si="14"/>
        <v>9.15</v>
      </c>
      <c r="AG94" s="69">
        <f t="shared" si="15"/>
        <v>6.6056249999999928E-2</v>
      </c>
      <c r="AH94" s="69">
        <f t="shared" si="16"/>
        <v>6.7343508715596259E-2</v>
      </c>
      <c r="AI94" s="79">
        <f t="shared" si="17"/>
        <v>7.13</v>
      </c>
      <c r="AJ94" s="69">
        <f t="shared" si="18"/>
        <v>7.4746889999999899E-2</v>
      </c>
      <c r="AK94" s="79">
        <f t="shared" si="19"/>
        <v>9.19</v>
      </c>
      <c r="AL94" s="69">
        <f t="shared" si="20"/>
        <v>7.8586102500000088E-2</v>
      </c>
      <c r="AM94" s="69">
        <f t="shared" si="21"/>
        <v>8.0095695764563268E-2</v>
      </c>
      <c r="AN94" s="69">
        <f t="shared" si="22"/>
        <v>7.4409485000000025E-2</v>
      </c>
      <c r="AO94" s="91">
        <f t="shared" si="23"/>
        <v>7.5844966748240927E-2</v>
      </c>
      <c r="AP94" s="78"/>
      <c r="AQ94" s="78"/>
    </row>
    <row r="95" spans="1:43" ht="15" customHeight="1">
      <c r="A95" s="65">
        <v>40908</v>
      </c>
      <c r="B95" s="66">
        <v>3.23</v>
      </c>
      <c r="C95" s="66">
        <v>5.17</v>
      </c>
      <c r="D95" s="66">
        <v>4.6100000000000003</v>
      </c>
      <c r="E95" s="66">
        <v>5.5</v>
      </c>
      <c r="F95" s="89">
        <v>6.98</v>
      </c>
      <c r="G95" s="89">
        <v>6.05</v>
      </c>
      <c r="H95" s="89">
        <v>9.1</v>
      </c>
      <c r="I95" s="89">
        <v>6.31</v>
      </c>
      <c r="J95" s="67">
        <v>32</v>
      </c>
      <c r="K95" s="67">
        <v>17</v>
      </c>
      <c r="L95" s="67">
        <v>5</v>
      </c>
      <c r="M95" s="67">
        <v>14</v>
      </c>
      <c r="N95" s="67">
        <v>4</v>
      </c>
      <c r="O95" s="66">
        <v>3.35</v>
      </c>
      <c r="P95" s="66">
        <v>6.33</v>
      </c>
      <c r="Q95" s="66">
        <v>4.6100000000000003</v>
      </c>
      <c r="R95" s="66">
        <v>6.85</v>
      </c>
      <c r="S95" s="89">
        <v>7.13</v>
      </c>
      <c r="T95" s="89">
        <v>7.35</v>
      </c>
      <c r="U95" s="89">
        <v>9.15</v>
      </c>
      <c r="V95" s="89">
        <v>7.66</v>
      </c>
      <c r="W95" s="67">
        <v>19</v>
      </c>
      <c r="X95" s="67">
        <v>4</v>
      </c>
      <c r="Y95" s="67">
        <v>7</v>
      </c>
      <c r="Z95" s="67">
        <v>10</v>
      </c>
      <c r="AA95" s="67">
        <v>1</v>
      </c>
      <c r="AD95" s="77">
        <f t="shared" si="12"/>
        <v>6.98</v>
      </c>
      <c r="AE95" s="69">
        <f t="shared" si="13"/>
        <v>6.1415062500000284E-2</v>
      </c>
      <c r="AF95" s="77">
        <f t="shared" si="14"/>
        <v>9.1</v>
      </c>
      <c r="AG95" s="69">
        <f t="shared" si="15"/>
        <v>6.4095402500000009E-2</v>
      </c>
      <c r="AH95" s="69">
        <f t="shared" si="16"/>
        <v>6.5233282688679145E-2</v>
      </c>
      <c r="AI95" s="79">
        <f t="shared" si="17"/>
        <v>7.13</v>
      </c>
      <c r="AJ95" s="69">
        <f t="shared" si="18"/>
        <v>7.4850562500000217E-2</v>
      </c>
      <c r="AK95" s="79">
        <f t="shared" si="19"/>
        <v>9.15</v>
      </c>
      <c r="AL95" s="69">
        <f t="shared" si="20"/>
        <v>7.8066890000000111E-2</v>
      </c>
      <c r="AM95" s="69">
        <f t="shared" si="21"/>
        <v>7.9420295136138686E-2</v>
      </c>
      <c r="AN95" s="69">
        <f t="shared" si="22"/>
        <v>7.3409727500000077E-2</v>
      </c>
      <c r="AO95" s="91">
        <f t="shared" si="23"/>
        <v>7.4691290986985501E-2</v>
      </c>
      <c r="AP95" s="78"/>
      <c r="AQ95" s="78"/>
    </row>
    <row r="96" spans="1:43" ht="15" customHeight="1">
      <c r="A96" s="65">
        <v>40939</v>
      </c>
      <c r="B96" s="66">
        <v>3.12</v>
      </c>
      <c r="C96" s="66">
        <v>5.04</v>
      </c>
      <c r="D96" s="66">
        <v>4.59</v>
      </c>
      <c r="E96" s="66">
        <v>5.41</v>
      </c>
      <c r="F96" s="89">
        <v>6.99</v>
      </c>
      <c r="G96" s="89">
        <v>5.97</v>
      </c>
      <c r="H96" s="89">
        <v>9.0399999999999991</v>
      </c>
      <c r="I96" s="89">
        <v>6.27</v>
      </c>
      <c r="J96" s="67">
        <v>34</v>
      </c>
      <c r="K96" s="67">
        <v>17</v>
      </c>
      <c r="L96" s="67">
        <v>6</v>
      </c>
      <c r="M96" s="67">
        <v>13</v>
      </c>
      <c r="N96" s="67">
        <v>4</v>
      </c>
      <c r="O96" s="66">
        <v>3.3</v>
      </c>
      <c r="P96" s="66">
        <v>6.39</v>
      </c>
      <c r="Q96" s="66">
        <v>4.62</v>
      </c>
      <c r="R96" s="66">
        <v>6.89</v>
      </c>
      <c r="S96" s="89">
        <v>7.14</v>
      </c>
      <c r="T96" s="89">
        <v>7.35</v>
      </c>
      <c r="U96" s="89">
        <v>9.09</v>
      </c>
      <c r="V96" s="89">
        <v>7.71</v>
      </c>
      <c r="W96" s="67">
        <v>19</v>
      </c>
      <c r="X96" s="67">
        <v>4</v>
      </c>
      <c r="Y96" s="67">
        <v>8</v>
      </c>
      <c r="Z96" s="67">
        <v>9</v>
      </c>
      <c r="AA96" s="67">
        <v>1</v>
      </c>
      <c r="AD96" s="77">
        <f t="shared" si="12"/>
        <v>6.99</v>
      </c>
      <c r="AE96" s="69">
        <f t="shared" si="13"/>
        <v>6.0591022499999925E-2</v>
      </c>
      <c r="AF96" s="77">
        <f t="shared" si="14"/>
        <v>9.0399999999999991</v>
      </c>
      <c r="AG96" s="69">
        <f t="shared" si="15"/>
        <v>6.3682822499999903E-2</v>
      </c>
      <c r="AH96" s="69">
        <f t="shared" si="16"/>
        <v>6.5130689817073067E-2</v>
      </c>
      <c r="AI96" s="79">
        <f t="shared" si="17"/>
        <v>7.14</v>
      </c>
      <c r="AJ96" s="69">
        <f t="shared" si="18"/>
        <v>7.4850562500000217E-2</v>
      </c>
      <c r="AK96" s="79">
        <f t="shared" si="19"/>
        <v>9.09</v>
      </c>
      <c r="AL96" s="69">
        <f t="shared" si="20"/>
        <v>7.8586102500000088E-2</v>
      </c>
      <c r="AM96" s="69">
        <f t="shared" si="21"/>
        <v>8.0329354500000033E-2</v>
      </c>
      <c r="AN96" s="69">
        <f t="shared" si="22"/>
        <v>7.3618342500000017E-2</v>
      </c>
      <c r="AO96" s="91">
        <f t="shared" si="23"/>
        <v>7.5263132939024369E-2</v>
      </c>
      <c r="AP96" s="78"/>
      <c r="AQ96" s="78"/>
    </row>
    <row r="97" spans="1:43" ht="15" customHeight="1">
      <c r="A97" s="65">
        <v>40968</v>
      </c>
      <c r="B97" s="66">
        <v>3.14</v>
      </c>
      <c r="C97" s="66">
        <v>5.37</v>
      </c>
      <c r="D97" s="66">
        <v>4.59</v>
      </c>
      <c r="E97" s="66">
        <v>5.67</v>
      </c>
      <c r="F97" s="89">
        <v>6.93</v>
      </c>
      <c r="G97" s="89">
        <v>6.15</v>
      </c>
      <c r="H97" s="89">
        <v>9.08</v>
      </c>
      <c r="I97" s="89">
        <v>6.42</v>
      </c>
      <c r="J97" s="67">
        <v>36</v>
      </c>
      <c r="K97" s="67">
        <v>20</v>
      </c>
      <c r="L97" s="67">
        <v>6</v>
      </c>
      <c r="M97" s="67">
        <v>14</v>
      </c>
      <c r="N97" s="67">
        <v>5</v>
      </c>
      <c r="O97" s="66">
        <v>3.27</v>
      </c>
      <c r="P97" s="66">
        <v>6.81</v>
      </c>
      <c r="Q97" s="66">
        <v>4.62</v>
      </c>
      <c r="R97" s="66">
        <v>7.2</v>
      </c>
      <c r="S97" s="89">
        <v>7.15</v>
      </c>
      <c r="T97" s="89">
        <v>7.48</v>
      </c>
      <c r="U97" s="89">
        <v>9.06</v>
      </c>
      <c r="V97" s="89">
        <v>7.79</v>
      </c>
      <c r="W97" s="67">
        <v>16</v>
      </c>
      <c r="X97" s="67">
        <v>3</v>
      </c>
      <c r="Y97" s="67">
        <v>8</v>
      </c>
      <c r="Z97" s="67">
        <v>8</v>
      </c>
      <c r="AA97" s="67">
        <v>1</v>
      </c>
      <c r="AD97" s="77">
        <f t="shared" si="12"/>
        <v>6.93</v>
      </c>
      <c r="AE97" s="69">
        <f t="shared" si="13"/>
        <v>6.2445562500000218E-2</v>
      </c>
      <c r="AF97" s="77">
        <f t="shared" si="14"/>
        <v>9.08</v>
      </c>
      <c r="AG97" s="69">
        <f t="shared" si="15"/>
        <v>6.5230410000000072E-2</v>
      </c>
      <c r="AH97" s="69">
        <f t="shared" si="16"/>
        <v>6.6422065674418621E-2</v>
      </c>
      <c r="AI97" s="79">
        <f t="shared" si="17"/>
        <v>7.15</v>
      </c>
      <c r="AJ97" s="69">
        <f t="shared" si="18"/>
        <v>7.6198760000000254E-2</v>
      </c>
      <c r="AK97" s="79">
        <f t="shared" si="19"/>
        <v>9.06</v>
      </c>
      <c r="AL97" s="69">
        <f t="shared" si="20"/>
        <v>7.9417102500000114E-2</v>
      </c>
      <c r="AM97" s="69">
        <f t="shared" si="21"/>
        <v>8.1000998808900562E-2</v>
      </c>
      <c r="AN97" s="69">
        <f t="shared" si="22"/>
        <v>7.4688205000000091E-2</v>
      </c>
      <c r="AO97" s="91">
        <f t="shared" si="23"/>
        <v>7.614135443073991E-2</v>
      </c>
      <c r="AP97" s="78"/>
      <c r="AQ97" s="78"/>
    </row>
    <row r="98" spans="1:43" ht="15" customHeight="1">
      <c r="A98" s="65">
        <v>40999</v>
      </c>
      <c r="B98" s="66">
        <v>3.11</v>
      </c>
      <c r="C98" s="66">
        <v>5.1100000000000003</v>
      </c>
      <c r="D98" s="66">
        <v>4.63</v>
      </c>
      <c r="E98" s="66">
        <v>5.47</v>
      </c>
      <c r="F98" s="89">
        <v>6.95</v>
      </c>
      <c r="G98" s="89">
        <v>6.01</v>
      </c>
      <c r="H98" s="89">
        <v>9.14</v>
      </c>
      <c r="I98" s="89">
        <v>6.31</v>
      </c>
      <c r="J98" s="67">
        <v>40</v>
      </c>
      <c r="K98" s="67">
        <v>19</v>
      </c>
      <c r="L98" s="67">
        <v>9</v>
      </c>
      <c r="M98" s="67">
        <v>14</v>
      </c>
      <c r="N98" s="67">
        <v>5</v>
      </c>
      <c r="O98" s="66">
        <v>3.21</v>
      </c>
      <c r="P98" s="66">
        <v>6.47</v>
      </c>
      <c r="Q98" s="66">
        <v>4.6100000000000003</v>
      </c>
      <c r="R98" s="66">
        <v>6.88</v>
      </c>
      <c r="S98" s="89">
        <v>7.14</v>
      </c>
      <c r="T98" s="89">
        <v>7.19</v>
      </c>
      <c r="U98" s="89">
        <v>9.01</v>
      </c>
      <c r="V98" s="89">
        <v>7.54</v>
      </c>
      <c r="W98" s="67">
        <v>17</v>
      </c>
      <c r="X98" s="67">
        <v>3</v>
      </c>
      <c r="Y98" s="67">
        <v>8</v>
      </c>
      <c r="Z98" s="67">
        <v>8</v>
      </c>
      <c r="AA98" s="67">
        <v>1</v>
      </c>
      <c r="AD98" s="77">
        <f t="shared" si="12"/>
        <v>6.95</v>
      </c>
      <c r="AE98" s="69">
        <f t="shared" si="13"/>
        <v>6.1003002499999903E-2</v>
      </c>
      <c r="AF98" s="77">
        <f t="shared" si="14"/>
        <v>9.14</v>
      </c>
      <c r="AG98" s="69">
        <f t="shared" si="15"/>
        <v>6.4095402500000009E-2</v>
      </c>
      <c r="AH98" s="69">
        <f t="shared" si="16"/>
        <v>6.5309769623287717E-2</v>
      </c>
      <c r="AI98" s="79">
        <f t="shared" si="17"/>
        <v>7.14</v>
      </c>
      <c r="AJ98" s="69">
        <f t="shared" si="18"/>
        <v>7.319240249999992E-2</v>
      </c>
      <c r="AK98" s="79">
        <f t="shared" si="19"/>
        <v>9.01</v>
      </c>
      <c r="AL98" s="69">
        <f t="shared" si="20"/>
        <v>7.6821290000000042E-2</v>
      </c>
      <c r="AM98" s="69">
        <f t="shared" si="21"/>
        <v>7.8742465735294226E-2</v>
      </c>
      <c r="AN98" s="69">
        <f t="shared" si="22"/>
        <v>7.2579327500000027E-2</v>
      </c>
      <c r="AO98" s="91">
        <f t="shared" si="23"/>
        <v>7.426490036462538E-2</v>
      </c>
      <c r="AP98" s="78"/>
      <c r="AQ98" s="78"/>
    </row>
    <row r="99" spans="1:43" ht="15" customHeight="1">
      <c r="A99" s="65">
        <v>41029</v>
      </c>
      <c r="B99" s="66">
        <v>3.15</v>
      </c>
      <c r="C99" s="66">
        <v>4.84</v>
      </c>
      <c r="D99" s="66">
        <v>4.6399999999999997</v>
      </c>
      <c r="E99" s="66">
        <v>5.18</v>
      </c>
      <c r="F99" s="89">
        <v>6.96</v>
      </c>
      <c r="G99" s="89">
        <v>5.71</v>
      </c>
      <c r="H99" s="89">
        <v>9.09</v>
      </c>
      <c r="I99" s="89">
        <v>5.96</v>
      </c>
      <c r="J99" s="67">
        <v>41</v>
      </c>
      <c r="K99" s="67">
        <v>18</v>
      </c>
      <c r="L99" s="67">
        <v>8</v>
      </c>
      <c r="M99" s="67">
        <v>14</v>
      </c>
      <c r="N99" s="67">
        <v>5</v>
      </c>
      <c r="O99" s="66">
        <v>3.18</v>
      </c>
      <c r="P99" s="66">
        <v>6.16</v>
      </c>
      <c r="Q99" s="66">
        <v>4.6399999999999997</v>
      </c>
      <c r="R99" s="66">
        <v>6.57</v>
      </c>
      <c r="S99" s="89">
        <v>7.1</v>
      </c>
      <c r="T99" s="89">
        <v>6.9</v>
      </c>
      <c r="U99" s="89">
        <v>8.9600000000000009</v>
      </c>
      <c r="V99" s="89">
        <v>7.22</v>
      </c>
      <c r="W99" s="67">
        <v>18</v>
      </c>
      <c r="X99" s="67">
        <v>4</v>
      </c>
      <c r="Y99" s="67">
        <v>7</v>
      </c>
      <c r="Z99" s="67">
        <v>8</v>
      </c>
      <c r="AA99" s="67">
        <v>1</v>
      </c>
      <c r="AD99" s="77">
        <f t="shared" si="12"/>
        <v>6.96</v>
      </c>
      <c r="AE99" s="69">
        <f t="shared" si="13"/>
        <v>5.7915102500000204E-2</v>
      </c>
      <c r="AF99" s="77">
        <f t="shared" si="14"/>
        <v>9.09</v>
      </c>
      <c r="AG99" s="69">
        <f t="shared" si="15"/>
        <v>6.0488040000000076E-2</v>
      </c>
      <c r="AH99" s="69">
        <f t="shared" si="16"/>
        <v>6.1587276208920211E-2</v>
      </c>
      <c r="AI99" s="79">
        <f t="shared" si="17"/>
        <v>7.1</v>
      </c>
      <c r="AJ99" s="69">
        <f t="shared" si="18"/>
        <v>7.019025000000001E-2</v>
      </c>
      <c r="AK99" s="79">
        <f t="shared" si="19"/>
        <v>8.9600000000000009</v>
      </c>
      <c r="AL99" s="69">
        <f t="shared" si="20"/>
        <v>7.3503210000000152E-2</v>
      </c>
      <c r="AM99" s="69">
        <f t="shared" si="21"/>
        <v>7.5355617741935707E-2</v>
      </c>
      <c r="AN99" s="69">
        <f t="shared" si="22"/>
        <v>6.9164820000000127E-2</v>
      </c>
      <c r="AO99" s="91">
        <f t="shared" si="23"/>
        <v>7.0766170564263875E-2</v>
      </c>
      <c r="AP99" s="78"/>
      <c r="AQ99" s="78"/>
    </row>
    <row r="100" spans="1:43" ht="15" customHeight="1">
      <c r="A100" s="65">
        <v>41060</v>
      </c>
      <c r="B100" s="66">
        <v>3.13</v>
      </c>
      <c r="C100" s="66">
        <v>4.2</v>
      </c>
      <c r="D100" s="66">
        <v>4.72</v>
      </c>
      <c r="E100" s="66">
        <v>4.57</v>
      </c>
      <c r="F100" s="89">
        <v>6.94</v>
      </c>
      <c r="G100" s="89">
        <v>5.08</v>
      </c>
      <c r="H100" s="89">
        <v>9.14</v>
      </c>
      <c r="I100" s="89">
        <v>5.38</v>
      </c>
      <c r="J100" s="67">
        <v>43</v>
      </c>
      <c r="K100" s="67">
        <v>16</v>
      </c>
      <c r="L100" s="67">
        <v>9</v>
      </c>
      <c r="M100" s="67">
        <v>17</v>
      </c>
      <c r="N100" s="67">
        <v>5</v>
      </c>
      <c r="O100" s="66">
        <v>3.13</v>
      </c>
      <c r="P100" s="66">
        <v>5.49</v>
      </c>
      <c r="Q100" s="66">
        <v>4.66</v>
      </c>
      <c r="R100" s="66">
        <v>5.94</v>
      </c>
      <c r="S100" s="89">
        <v>7.1</v>
      </c>
      <c r="T100" s="89">
        <v>6.25</v>
      </c>
      <c r="U100" s="89">
        <v>8.9</v>
      </c>
      <c r="V100" s="89">
        <v>6.57</v>
      </c>
      <c r="W100" s="67">
        <v>18</v>
      </c>
      <c r="X100" s="67">
        <v>4</v>
      </c>
      <c r="Y100" s="67">
        <v>7</v>
      </c>
      <c r="Z100" s="67">
        <v>8</v>
      </c>
      <c r="AA100" s="67">
        <v>1</v>
      </c>
      <c r="AD100" s="77">
        <f t="shared" si="12"/>
        <v>6.94</v>
      </c>
      <c r="AE100" s="69">
        <f t="shared" si="13"/>
        <v>5.1445160000000101E-2</v>
      </c>
      <c r="AF100" s="77">
        <f t="shared" si="14"/>
        <v>9.14</v>
      </c>
      <c r="AG100" s="69">
        <f t="shared" si="15"/>
        <v>5.4523609999999945E-2</v>
      </c>
      <c r="AH100" s="69">
        <f t="shared" si="16"/>
        <v>5.5727004090908971E-2</v>
      </c>
      <c r="AI100" s="79">
        <f t="shared" si="17"/>
        <v>7.1</v>
      </c>
      <c r="AJ100" s="69">
        <f t="shared" si="18"/>
        <v>6.34765625E-2</v>
      </c>
      <c r="AK100" s="79">
        <f t="shared" si="19"/>
        <v>8.9</v>
      </c>
      <c r="AL100" s="69">
        <f t="shared" si="20"/>
        <v>6.6779122500000065E-2</v>
      </c>
      <c r="AM100" s="69">
        <f t="shared" si="21"/>
        <v>6.8797353611111209E-2</v>
      </c>
      <c r="AN100" s="69">
        <f t="shared" si="22"/>
        <v>6.2693951666666692E-2</v>
      </c>
      <c r="AO100" s="91">
        <f t="shared" si="23"/>
        <v>6.4440570437710454E-2</v>
      </c>
      <c r="AP100" s="78"/>
      <c r="AQ100" s="78"/>
    </row>
    <row r="101" spans="1:43" ht="15" customHeight="1">
      <c r="A101" s="65">
        <v>41090</v>
      </c>
      <c r="B101" s="66">
        <v>3.11</v>
      </c>
      <c r="C101" s="66">
        <v>4.4400000000000004</v>
      </c>
      <c r="D101" s="66">
        <v>4.7300000000000004</v>
      </c>
      <c r="E101" s="66">
        <v>4.8099999999999996</v>
      </c>
      <c r="F101" s="89">
        <v>6.92</v>
      </c>
      <c r="G101" s="89">
        <v>5.29</v>
      </c>
      <c r="H101" s="89">
        <v>9.1199999999999992</v>
      </c>
      <c r="I101" s="89">
        <v>5.56</v>
      </c>
      <c r="J101" s="67">
        <v>43</v>
      </c>
      <c r="K101" s="67">
        <v>18</v>
      </c>
      <c r="L101" s="67">
        <v>9</v>
      </c>
      <c r="M101" s="67">
        <v>18</v>
      </c>
      <c r="N101" s="67">
        <v>5</v>
      </c>
      <c r="O101" s="66">
        <v>3.12</v>
      </c>
      <c r="P101" s="66">
        <v>5.83</v>
      </c>
      <c r="Q101" s="66">
        <v>4.74</v>
      </c>
      <c r="R101" s="66">
        <v>6.23</v>
      </c>
      <c r="S101" s="89">
        <v>7.03</v>
      </c>
      <c r="T101" s="89">
        <v>6.5</v>
      </c>
      <c r="U101" s="89">
        <v>8.8800000000000008</v>
      </c>
      <c r="V101" s="89">
        <v>6.96</v>
      </c>
      <c r="W101" s="67">
        <v>20</v>
      </c>
      <c r="X101" s="67">
        <v>4</v>
      </c>
      <c r="Y101" s="67">
        <v>9</v>
      </c>
      <c r="Z101" s="67">
        <v>9</v>
      </c>
      <c r="AA101" s="67">
        <v>1</v>
      </c>
      <c r="AD101" s="77">
        <f t="shared" si="12"/>
        <v>6.92</v>
      </c>
      <c r="AE101" s="69">
        <f t="shared" si="13"/>
        <v>5.3599602500000065E-2</v>
      </c>
      <c r="AF101" s="77">
        <f t="shared" si="14"/>
        <v>9.1199999999999992</v>
      </c>
      <c r="AG101" s="69">
        <f t="shared" si="15"/>
        <v>5.6372840000000091E-2</v>
      </c>
      <c r="AH101" s="69">
        <f t="shared" si="16"/>
        <v>5.7482135000000101E-2</v>
      </c>
      <c r="AI101" s="79">
        <f t="shared" si="17"/>
        <v>7.03</v>
      </c>
      <c r="AJ101" s="69">
        <f t="shared" si="18"/>
        <v>6.6056249999999928E-2</v>
      </c>
      <c r="AK101" s="79">
        <f t="shared" si="19"/>
        <v>8.8800000000000008</v>
      </c>
      <c r="AL101" s="69">
        <f t="shared" si="20"/>
        <v>7.0811039999999936E-2</v>
      </c>
      <c r="AM101" s="69">
        <f t="shared" si="21"/>
        <v>7.3689615567567507E-2</v>
      </c>
      <c r="AN101" s="69">
        <f t="shared" si="22"/>
        <v>6.5998306666666645E-2</v>
      </c>
      <c r="AO101" s="91">
        <f t="shared" si="23"/>
        <v>6.8287122045045029E-2</v>
      </c>
      <c r="AP101" s="78"/>
      <c r="AQ101" s="78"/>
    </row>
    <row r="102" spans="1:43" ht="15" customHeight="1">
      <c r="A102" s="65">
        <v>41121</v>
      </c>
      <c r="B102" s="66">
        <v>3.11</v>
      </c>
      <c r="C102" s="66">
        <v>4.32</v>
      </c>
      <c r="D102" s="66">
        <v>4.72</v>
      </c>
      <c r="E102" s="66">
        <v>4.63</v>
      </c>
      <c r="F102" s="89">
        <v>6.9</v>
      </c>
      <c r="G102" s="89">
        <v>5.01</v>
      </c>
      <c r="H102" s="89">
        <v>9.09</v>
      </c>
      <c r="I102" s="89">
        <v>5.18</v>
      </c>
      <c r="J102" s="67">
        <v>43</v>
      </c>
      <c r="K102" s="67">
        <v>18</v>
      </c>
      <c r="L102" s="67">
        <v>8</v>
      </c>
      <c r="M102" s="67">
        <v>17</v>
      </c>
      <c r="N102" s="67">
        <v>4</v>
      </c>
      <c r="O102" s="66">
        <v>3.13</v>
      </c>
      <c r="P102" s="66">
        <v>5.69</v>
      </c>
      <c r="Q102" s="66">
        <v>4.83</v>
      </c>
      <c r="R102" s="66">
        <v>6.06</v>
      </c>
      <c r="S102" s="89">
        <v>6.98</v>
      </c>
      <c r="T102" s="89">
        <v>6.27</v>
      </c>
      <c r="U102" s="89">
        <v>8.7799999999999994</v>
      </c>
      <c r="V102" s="89">
        <v>6.72</v>
      </c>
      <c r="W102" s="67">
        <v>20</v>
      </c>
      <c r="X102" s="67">
        <v>7</v>
      </c>
      <c r="Y102" s="67">
        <v>10</v>
      </c>
      <c r="Z102" s="67">
        <v>8</v>
      </c>
      <c r="AA102" s="67">
        <v>2</v>
      </c>
      <c r="AD102" s="77">
        <f t="shared" si="12"/>
        <v>6.9</v>
      </c>
      <c r="AE102" s="69">
        <f t="shared" si="13"/>
        <v>5.0727502500000021E-2</v>
      </c>
      <c r="AF102" s="77">
        <f t="shared" si="14"/>
        <v>9.09</v>
      </c>
      <c r="AG102" s="69">
        <f t="shared" si="15"/>
        <v>5.2470809999999979E-2</v>
      </c>
      <c r="AH102" s="69">
        <f t="shared" si="16"/>
        <v>5.3195198047945168E-2</v>
      </c>
      <c r="AI102" s="79">
        <f t="shared" si="17"/>
        <v>6.98</v>
      </c>
      <c r="AJ102" s="69">
        <f t="shared" si="18"/>
        <v>6.3682822499999903E-2</v>
      </c>
      <c r="AK102" s="79">
        <f t="shared" si="19"/>
        <v>8.7799999999999994</v>
      </c>
      <c r="AL102" s="69">
        <f t="shared" si="20"/>
        <v>6.8328960000000105E-2</v>
      </c>
      <c r="AM102" s="69">
        <f t="shared" si="21"/>
        <v>7.1478008750000252E-2</v>
      </c>
      <c r="AN102" s="69">
        <f t="shared" si="22"/>
        <v>6.3042910000000063E-2</v>
      </c>
      <c r="AO102" s="91">
        <f t="shared" si="23"/>
        <v>6.5383738515981893E-2</v>
      </c>
      <c r="AP102" s="78"/>
      <c r="AQ102" s="78"/>
    </row>
    <row r="103" spans="1:43" ht="15" customHeight="1">
      <c r="A103" s="65">
        <v>41152</v>
      </c>
      <c r="B103" s="66">
        <v>3.09</v>
      </c>
      <c r="C103" s="66">
        <v>4.22</v>
      </c>
      <c r="D103" s="66">
        <v>4.72</v>
      </c>
      <c r="E103" s="66">
        <v>4.59</v>
      </c>
      <c r="F103" s="89">
        <v>6.92</v>
      </c>
      <c r="G103" s="89">
        <v>5.05</v>
      </c>
      <c r="H103" s="89">
        <v>9.11</v>
      </c>
      <c r="I103" s="89">
        <v>5.3</v>
      </c>
      <c r="J103" s="67">
        <v>45</v>
      </c>
      <c r="K103" s="67">
        <v>16</v>
      </c>
      <c r="L103" s="67">
        <v>8</v>
      </c>
      <c r="M103" s="67">
        <v>18</v>
      </c>
      <c r="N103" s="67">
        <v>4</v>
      </c>
      <c r="O103" s="66">
        <v>3.1</v>
      </c>
      <c r="P103" s="66">
        <v>5.5</v>
      </c>
      <c r="Q103" s="66">
        <v>4.84</v>
      </c>
      <c r="R103" s="66">
        <v>5.88</v>
      </c>
      <c r="S103" s="89">
        <v>6.96</v>
      </c>
      <c r="T103" s="89">
        <v>6.16</v>
      </c>
      <c r="U103" s="89">
        <v>8.73</v>
      </c>
      <c r="V103" s="89">
        <v>6.65</v>
      </c>
      <c r="W103" s="67">
        <v>20</v>
      </c>
      <c r="X103" s="67">
        <v>7</v>
      </c>
      <c r="Y103" s="67">
        <v>10</v>
      </c>
      <c r="Z103" s="67">
        <v>8</v>
      </c>
      <c r="AA103" s="67">
        <v>2</v>
      </c>
      <c r="AD103" s="77">
        <f t="shared" si="12"/>
        <v>6.92</v>
      </c>
      <c r="AE103" s="69">
        <f t="shared" si="13"/>
        <v>5.11375624999999E-2</v>
      </c>
      <c r="AF103" s="77">
        <f t="shared" si="14"/>
        <v>9.11</v>
      </c>
      <c r="AG103" s="69">
        <f t="shared" si="15"/>
        <v>5.3702249999999951E-2</v>
      </c>
      <c r="AH103" s="69">
        <f t="shared" si="16"/>
        <v>5.474452026255705E-2</v>
      </c>
      <c r="AI103" s="79">
        <f t="shared" si="17"/>
        <v>6.96</v>
      </c>
      <c r="AJ103" s="69">
        <f t="shared" si="18"/>
        <v>6.2548639999999933E-2</v>
      </c>
      <c r="AK103" s="79">
        <f t="shared" si="19"/>
        <v>8.73</v>
      </c>
      <c r="AL103" s="69">
        <f t="shared" si="20"/>
        <v>6.7605562500000049E-2</v>
      </c>
      <c r="AM103" s="69">
        <f t="shared" si="21"/>
        <v>7.1233975819209164E-2</v>
      </c>
      <c r="AN103" s="69">
        <f t="shared" si="22"/>
        <v>6.2971125000000017E-2</v>
      </c>
      <c r="AO103" s="91">
        <f t="shared" si="23"/>
        <v>6.5737490633658455E-2</v>
      </c>
      <c r="AP103" s="78"/>
      <c r="AQ103" s="78"/>
    </row>
    <row r="104" spans="1:43" ht="15" customHeight="1">
      <c r="A104" s="65">
        <v>41182</v>
      </c>
      <c r="B104" s="66">
        <v>3.05</v>
      </c>
      <c r="C104" s="66">
        <v>4.01</v>
      </c>
      <c r="D104" s="66">
        <v>4.75</v>
      </c>
      <c r="E104" s="66">
        <v>4.41</v>
      </c>
      <c r="F104" s="89">
        <v>6.98</v>
      </c>
      <c r="G104" s="89">
        <v>4.92</v>
      </c>
      <c r="H104" s="89">
        <v>9.01</v>
      </c>
      <c r="I104" s="89">
        <v>5.18</v>
      </c>
      <c r="J104" s="67">
        <v>49</v>
      </c>
      <c r="K104" s="67">
        <v>15</v>
      </c>
      <c r="L104" s="67">
        <v>11</v>
      </c>
      <c r="M104" s="67">
        <v>16</v>
      </c>
      <c r="N104" s="67">
        <v>5</v>
      </c>
      <c r="O104" s="66">
        <v>3.06</v>
      </c>
      <c r="P104" s="66">
        <v>5.25</v>
      </c>
      <c r="Q104" s="66">
        <v>4.8600000000000003</v>
      </c>
      <c r="R104" s="66">
        <v>5.6</v>
      </c>
      <c r="S104" s="89">
        <v>6.94</v>
      </c>
      <c r="T104" s="89">
        <v>5.94</v>
      </c>
      <c r="U104" s="89">
        <v>8.68</v>
      </c>
      <c r="V104" s="89">
        <v>6.48</v>
      </c>
      <c r="W104" s="67">
        <v>20</v>
      </c>
      <c r="X104" s="67">
        <v>7</v>
      </c>
      <c r="Y104" s="67">
        <v>12</v>
      </c>
      <c r="Z104" s="67">
        <v>6</v>
      </c>
      <c r="AA104" s="67">
        <v>2</v>
      </c>
      <c r="AD104" s="77">
        <f t="shared" si="12"/>
        <v>6.98</v>
      </c>
      <c r="AE104" s="69">
        <f t="shared" si="13"/>
        <v>4.9805160000000015E-2</v>
      </c>
      <c r="AF104" s="77">
        <f t="shared" si="14"/>
        <v>9.01</v>
      </c>
      <c r="AG104" s="69">
        <f t="shared" si="15"/>
        <v>5.2470809999999979E-2</v>
      </c>
      <c r="AH104" s="69">
        <f t="shared" si="16"/>
        <v>5.3770806798029522E-2</v>
      </c>
      <c r="AI104" s="79">
        <f t="shared" si="17"/>
        <v>6.94</v>
      </c>
      <c r="AJ104" s="69">
        <f t="shared" si="18"/>
        <v>6.0282090000000066E-2</v>
      </c>
      <c r="AK104" s="79">
        <f t="shared" si="19"/>
        <v>8.68</v>
      </c>
      <c r="AL104" s="69">
        <f t="shared" si="20"/>
        <v>6.5849759999999868E-2</v>
      </c>
      <c r="AM104" s="69">
        <f t="shared" si="21"/>
        <v>7.0073509655172131E-2</v>
      </c>
      <c r="AN104" s="69">
        <f t="shared" si="22"/>
        <v>6.1390109999999901E-2</v>
      </c>
      <c r="AO104" s="91">
        <f t="shared" si="23"/>
        <v>6.4639275369457919E-2</v>
      </c>
      <c r="AP104" s="78"/>
      <c r="AQ104" s="78"/>
    </row>
    <row r="105" spans="1:43" ht="15" customHeight="1">
      <c r="A105" s="65">
        <v>41213</v>
      </c>
      <c r="B105" s="66">
        <v>3.05</v>
      </c>
      <c r="C105" s="66">
        <v>3.88</v>
      </c>
      <c r="D105" s="66">
        <v>4.7699999999999996</v>
      </c>
      <c r="E105" s="66">
        <v>4.26</v>
      </c>
      <c r="F105" s="89">
        <v>6.94</v>
      </c>
      <c r="G105" s="89">
        <v>4.74</v>
      </c>
      <c r="H105" s="89">
        <v>9.0299999999999994</v>
      </c>
      <c r="I105" s="89">
        <v>5.03</v>
      </c>
      <c r="J105" s="67">
        <v>51</v>
      </c>
      <c r="K105" s="67">
        <v>15</v>
      </c>
      <c r="L105" s="67">
        <v>11</v>
      </c>
      <c r="M105" s="67">
        <v>17</v>
      </c>
      <c r="N105" s="67">
        <v>5</v>
      </c>
      <c r="O105" s="66">
        <v>3.06</v>
      </c>
      <c r="P105" s="66">
        <v>4.95</v>
      </c>
      <c r="Q105" s="66">
        <v>5</v>
      </c>
      <c r="R105" s="66">
        <v>5.38</v>
      </c>
      <c r="S105" s="89">
        <v>7.03</v>
      </c>
      <c r="T105" s="89">
        <v>5.73</v>
      </c>
      <c r="U105" s="89">
        <v>9.24</v>
      </c>
      <c r="V105" s="89">
        <v>6.27</v>
      </c>
      <c r="W105" s="67">
        <v>19</v>
      </c>
      <c r="X105" s="67">
        <v>8</v>
      </c>
      <c r="Y105" s="67">
        <v>13</v>
      </c>
      <c r="Z105" s="67">
        <v>9</v>
      </c>
      <c r="AA105" s="67">
        <v>2</v>
      </c>
      <c r="AD105" s="77">
        <f t="shared" si="12"/>
        <v>6.94</v>
      </c>
      <c r="AE105" s="69">
        <f t="shared" si="13"/>
        <v>4.7961690000000168E-2</v>
      </c>
      <c r="AF105" s="77">
        <f t="shared" si="14"/>
        <v>9.0299999999999994</v>
      </c>
      <c r="AG105" s="69">
        <f t="shared" si="15"/>
        <v>5.093252249999991E-2</v>
      </c>
      <c r="AH105" s="69">
        <f t="shared" si="16"/>
        <v>5.2311329928229455E-2</v>
      </c>
      <c r="AI105" s="79">
        <f t="shared" si="17"/>
        <v>7.03</v>
      </c>
      <c r="AJ105" s="69">
        <f t="shared" si="18"/>
        <v>5.8120822500000058E-2</v>
      </c>
      <c r="AK105" s="79">
        <f t="shared" si="19"/>
        <v>9.24</v>
      </c>
      <c r="AL105" s="69">
        <f t="shared" si="20"/>
        <v>6.3682822499999903E-2</v>
      </c>
      <c r="AM105" s="69">
        <f t="shared" si="21"/>
        <v>6.5595546481900302E-2</v>
      </c>
      <c r="AN105" s="69">
        <f t="shared" si="22"/>
        <v>5.9432722499999903E-2</v>
      </c>
      <c r="AO105" s="91">
        <f t="shared" si="23"/>
        <v>6.1167474297343351E-2</v>
      </c>
      <c r="AP105" s="78"/>
      <c r="AQ105" s="78"/>
    </row>
    <row r="106" spans="1:43" ht="15" customHeight="1">
      <c r="A106" s="65">
        <v>41243</v>
      </c>
      <c r="B106" s="66">
        <v>3.08</v>
      </c>
      <c r="C106" s="66">
        <v>3.94</v>
      </c>
      <c r="D106" s="66">
        <v>4.79</v>
      </c>
      <c r="E106" s="66">
        <v>4.33</v>
      </c>
      <c r="F106" s="89">
        <v>6.91</v>
      </c>
      <c r="G106" s="89">
        <v>4.83</v>
      </c>
      <c r="H106" s="89">
        <v>8.98</v>
      </c>
      <c r="I106" s="89">
        <v>5.16</v>
      </c>
      <c r="J106" s="67">
        <v>50</v>
      </c>
      <c r="K106" s="67">
        <v>15</v>
      </c>
      <c r="L106" s="67">
        <v>12</v>
      </c>
      <c r="M106" s="67">
        <v>16</v>
      </c>
      <c r="N106" s="67">
        <v>5</v>
      </c>
      <c r="O106" s="66">
        <v>3.08</v>
      </c>
      <c r="P106" s="66">
        <v>5.0199999999999996</v>
      </c>
      <c r="Q106" s="66">
        <v>5.03</v>
      </c>
      <c r="R106" s="66">
        <v>5.52</v>
      </c>
      <c r="S106" s="89">
        <v>7.04</v>
      </c>
      <c r="T106" s="89">
        <v>5.88</v>
      </c>
      <c r="U106" s="89">
        <v>9.26</v>
      </c>
      <c r="V106" s="89">
        <v>6.46</v>
      </c>
      <c r="W106" s="67">
        <v>18</v>
      </c>
      <c r="X106" s="67">
        <v>11</v>
      </c>
      <c r="Y106" s="67">
        <v>12</v>
      </c>
      <c r="Z106" s="67">
        <v>10</v>
      </c>
      <c r="AA106" s="67">
        <v>2</v>
      </c>
      <c r="AD106" s="77">
        <f t="shared" si="12"/>
        <v>6.91</v>
      </c>
      <c r="AE106" s="69">
        <f t="shared" si="13"/>
        <v>4.8883222499999768E-2</v>
      </c>
      <c r="AF106" s="77">
        <f t="shared" si="14"/>
        <v>8.98</v>
      </c>
      <c r="AG106" s="69">
        <f t="shared" si="15"/>
        <v>5.2265640000000113E-2</v>
      </c>
      <c r="AH106" s="69">
        <f t="shared" si="16"/>
        <v>5.3932338478261149E-2</v>
      </c>
      <c r="AI106" s="79">
        <f t="shared" si="17"/>
        <v>7.04</v>
      </c>
      <c r="AJ106" s="69">
        <f t="shared" si="18"/>
        <v>5.9664360000000194E-2</v>
      </c>
      <c r="AK106" s="79">
        <f t="shared" si="19"/>
        <v>9.26</v>
      </c>
      <c r="AL106" s="69">
        <f t="shared" si="20"/>
        <v>6.564328999999991E-2</v>
      </c>
      <c r="AM106" s="69">
        <f t="shared" si="21"/>
        <v>6.7636266666666486E-2</v>
      </c>
      <c r="AN106" s="69">
        <f t="shared" si="22"/>
        <v>6.1184073333333304E-2</v>
      </c>
      <c r="AO106" s="91">
        <f t="shared" si="23"/>
        <v>6.3068290603864707E-2</v>
      </c>
      <c r="AP106" s="78"/>
      <c r="AQ106" s="78"/>
    </row>
    <row r="107" spans="1:43" ht="15" customHeight="1">
      <c r="A107" s="65">
        <v>41274</v>
      </c>
      <c r="B107" s="66">
        <v>3.08</v>
      </c>
      <c r="C107" s="66">
        <v>3.82</v>
      </c>
      <c r="D107" s="66">
        <v>4.79</v>
      </c>
      <c r="E107" s="66">
        <v>4.26</v>
      </c>
      <c r="F107" s="89">
        <v>6.88</v>
      </c>
      <c r="G107" s="89">
        <v>4.79</v>
      </c>
      <c r="H107" s="89">
        <v>8.94</v>
      </c>
      <c r="I107" s="89">
        <v>5.19</v>
      </c>
      <c r="J107" s="67">
        <v>51</v>
      </c>
      <c r="K107" s="67">
        <v>16</v>
      </c>
      <c r="L107" s="67">
        <v>12</v>
      </c>
      <c r="M107" s="67">
        <v>16</v>
      </c>
      <c r="N107" s="67">
        <v>5</v>
      </c>
      <c r="O107" s="66">
        <v>3.05</v>
      </c>
      <c r="P107" s="66">
        <v>4.92</v>
      </c>
      <c r="Q107" s="66">
        <v>5.05</v>
      </c>
      <c r="R107" s="66">
        <v>5.47</v>
      </c>
      <c r="S107" s="89">
        <v>7.03</v>
      </c>
      <c r="T107" s="89">
        <v>5.86</v>
      </c>
      <c r="U107" s="89">
        <v>9.2100000000000009</v>
      </c>
      <c r="V107" s="89">
        <v>6.43</v>
      </c>
      <c r="W107" s="67">
        <v>18</v>
      </c>
      <c r="X107" s="67">
        <v>11</v>
      </c>
      <c r="Y107" s="67">
        <v>12</v>
      </c>
      <c r="Z107" s="67">
        <v>10</v>
      </c>
      <c r="AA107" s="67">
        <v>2</v>
      </c>
      <c r="AD107" s="77">
        <f t="shared" si="12"/>
        <v>6.88</v>
      </c>
      <c r="AE107" s="69">
        <f t="shared" si="13"/>
        <v>4.8473602499999879E-2</v>
      </c>
      <c r="AF107" s="77">
        <f t="shared" si="14"/>
        <v>8.94</v>
      </c>
      <c r="AG107" s="69">
        <f t="shared" si="15"/>
        <v>5.2573402499999755E-2</v>
      </c>
      <c r="AH107" s="69">
        <f t="shared" si="16"/>
        <v>5.4683008325242408E-2</v>
      </c>
      <c r="AI107" s="79">
        <f t="shared" si="17"/>
        <v>7.03</v>
      </c>
      <c r="AJ107" s="69">
        <f t="shared" si="18"/>
        <v>5.9458490000000142E-2</v>
      </c>
      <c r="AK107" s="79">
        <f t="shared" si="19"/>
        <v>9.2100000000000009</v>
      </c>
      <c r="AL107" s="69">
        <f t="shared" si="20"/>
        <v>6.5333622499999855E-2</v>
      </c>
      <c r="AM107" s="69">
        <f t="shared" si="21"/>
        <v>6.746268427752268E-2</v>
      </c>
      <c r="AN107" s="69">
        <f t="shared" si="22"/>
        <v>6.1080215833333153E-2</v>
      </c>
      <c r="AO107" s="91">
        <f t="shared" si="23"/>
        <v>6.3202792293429261E-2</v>
      </c>
      <c r="AP107" s="78"/>
      <c r="AQ107" s="78"/>
    </row>
    <row r="108" spans="1:43" ht="15" customHeight="1">
      <c r="A108" s="65">
        <v>41305</v>
      </c>
      <c r="B108" s="66">
        <v>3.06</v>
      </c>
      <c r="C108" s="66">
        <v>3.88</v>
      </c>
      <c r="D108" s="66">
        <v>4.79</v>
      </c>
      <c r="E108" s="66">
        <v>4.32</v>
      </c>
      <c r="F108" s="89">
        <v>6.87</v>
      </c>
      <c r="G108" s="89">
        <v>4.8499999999999996</v>
      </c>
      <c r="H108" s="89">
        <v>8.91</v>
      </c>
      <c r="I108" s="89">
        <v>5.28</v>
      </c>
      <c r="J108" s="67">
        <v>51</v>
      </c>
      <c r="K108" s="67">
        <v>17</v>
      </c>
      <c r="L108" s="67">
        <v>12</v>
      </c>
      <c r="M108" s="67">
        <v>16</v>
      </c>
      <c r="N108" s="67">
        <v>5</v>
      </c>
      <c r="O108" s="66">
        <v>3.02</v>
      </c>
      <c r="P108" s="66">
        <v>4.79</v>
      </c>
      <c r="Q108" s="66">
        <v>5.0599999999999996</v>
      </c>
      <c r="R108" s="66">
        <v>5.44</v>
      </c>
      <c r="S108" s="89">
        <v>7.02</v>
      </c>
      <c r="T108" s="89">
        <v>5.91</v>
      </c>
      <c r="U108" s="89">
        <v>9.16</v>
      </c>
      <c r="V108" s="89">
        <v>6.48</v>
      </c>
      <c r="W108" s="67">
        <v>18</v>
      </c>
      <c r="X108" s="67">
        <v>11</v>
      </c>
      <c r="Y108" s="67">
        <v>12</v>
      </c>
      <c r="Z108" s="67">
        <v>10</v>
      </c>
      <c r="AA108" s="67">
        <v>2</v>
      </c>
      <c r="AD108" s="77">
        <f t="shared" si="12"/>
        <v>6.87</v>
      </c>
      <c r="AE108" s="69">
        <f t="shared" si="13"/>
        <v>4.9088062500000307E-2</v>
      </c>
      <c r="AF108" s="77">
        <f t="shared" si="14"/>
        <v>8.91</v>
      </c>
      <c r="AG108" s="69">
        <f t="shared" si="15"/>
        <v>5.3496959999999927E-2</v>
      </c>
      <c r="AH108" s="69">
        <f t="shared" si="16"/>
        <v>5.5852694448529139E-2</v>
      </c>
      <c r="AI108" s="79">
        <f t="shared" si="17"/>
        <v>7.02</v>
      </c>
      <c r="AJ108" s="69">
        <f t="shared" si="18"/>
        <v>5.9973202499999934E-2</v>
      </c>
      <c r="AK108" s="79">
        <f t="shared" si="19"/>
        <v>9.16</v>
      </c>
      <c r="AL108" s="69">
        <f t="shared" si="20"/>
        <v>6.5849759999999868E-2</v>
      </c>
      <c r="AM108" s="69">
        <f t="shared" si="21"/>
        <v>6.8156446121495171E-2</v>
      </c>
      <c r="AN108" s="69">
        <f t="shared" si="22"/>
        <v>6.1732159999999883E-2</v>
      </c>
      <c r="AO108" s="91">
        <f t="shared" si="23"/>
        <v>6.4055195563839817E-2</v>
      </c>
      <c r="AP108" s="78"/>
      <c r="AQ108" s="78"/>
    </row>
    <row r="109" spans="1:43" ht="15" customHeight="1">
      <c r="A109" s="65">
        <v>41333</v>
      </c>
      <c r="B109" s="66">
        <v>3.07</v>
      </c>
      <c r="C109" s="66">
        <v>3.82</v>
      </c>
      <c r="D109" s="66">
        <v>4.8099999999999996</v>
      </c>
      <c r="E109" s="66">
        <v>4.2699999999999996</v>
      </c>
      <c r="F109" s="89">
        <v>6.87</v>
      </c>
      <c r="G109" s="89">
        <v>4.8</v>
      </c>
      <c r="H109" s="89">
        <v>8.8699999999999992</v>
      </c>
      <c r="I109" s="89">
        <v>5.22</v>
      </c>
      <c r="J109" s="67">
        <v>53</v>
      </c>
      <c r="K109" s="67">
        <v>14</v>
      </c>
      <c r="L109" s="67">
        <v>13</v>
      </c>
      <c r="M109" s="67">
        <v>16</v>
      </c>
      <c r="N109" s="67">
        <v>5</v>
      </c>
      <c r="O109" s="66">
        <v>2.99</v>
      </c>
      <c r="P109" s="66">
        <v>4.79</v>
      </c>
      <c r="Q109" s="66">
        <v>5.08</v>
      </c>
      <c r="R109" s="66">
        <v>5.41</v>
      </c>
      <c r="S109" s="89">
        <v>7.01</v>
      </c>
      <c r="T109" s="89">
        <v>5.88</v>
      </c>
      <c r="U109" s="89">
        <v>9.1199999999999992</v>
      </c>
      <c r="V109" s="89">
        <v>6.45</v>
      </c>
      <c r="W109" s="67">
        <v>18</v>
      </c>
      <c r="X109" s="67">
        <v>11</v>
      </c>
      <c r="Y109" s="67">
        <v>13</v>
      </c>
      <c r="Z109" s="67">
        <v>9</v>
      </c>
      <c r="AA109" s="67">
        <v>2</v>
      </c>
      <c r="AD109" s="77">
        <f t="shared" si="12"/>
        <v>6.87</v>
      </c>
      <c r="AE109" s="69">
        <f t="shared" si="13"/>
        <v>4.8575999999999953E-2</v>
      </c>
      <c r="AF109" s="77">
        <f t="shared" si="14"/>
        <v>8.8699999999999992</v>
      </c>
      <c r="AG109" s="69">
        <f t="shared" si="15"/>
        <v>5.2881210000000012E-2</v>
      </c>
      <c r="AH109" s="69">
        <f t="shared" si="16"/>
        <v>5.5313653650000044E-2</v>
      </c>
      <c r="AI109" s="79">
        <f t="shared" si="17"/>
        <v>7.01</v>
      </c>
      <c r="AJ109" s="69">
        <f t="shared" si="18"/>
        <v>5.9664360000000194E-2</v>
      </c>
      <c r="AK109" s="79">
        <f t="shared" si="19"/>
        <v>9.1199999999999992</v>
      </c>
      <c r="AL109" s="69">
        <f t="shared" si="20"/>
        <v>6.5540062499999774E-2</v>
      </c>
      <c r="AM109" s="69">
        <f t="shared" si="21"/>
        <v>6.7990592452606233E-2</v>
      </c>
      <c r="AN109" s="69">
        <f t="shared" si="22"/>
        <v>6.1320444999999849E-2</v>
      </c>
      <c r="AO109" s="91">
        <f t="shared" si="23"/>
        <v>6.3764946185070837E-2</v>
      </c>
      <c r="AP109" s="78"/>
      <c r="AQ109" s="78"/>
    </row>
    <row r="110" spans="1:43" ht="15" customHeight="1">
      <c r="A110" s="65">
        <v>41364</v>
      </c>
      <c r="B110" s="66">
        <v>3.07</v>
      </c>
      <c r="C110" s="66">
        <v>3.95</v>
      </c>
      <c r="D110" s="66">
        <v>4.83</v>
      </c>
      <c r="E110" s="66">
        <v>4.41</v>
      </c>
      <c r="F110" s="89">
        <v>6.85</v>
      </c>
      <c r="G110" s="89">
        <v>4.93</v>
      </c>
      <c r="H110" s="89">
        <v>9</v>
      </c>
      <c r="I110" s="89">
        <v>5.36</v>
      </c>
      <c r="J110" s="67">
        <v>53</v>
      </c>
      <c r="K110" s="67">
        <v>15</v>
      </c>
      <c r="L110" s="67">
        <v>14</v>
      </c>
      <c r="M110" s="67">
        <v>16</v>
      </c>
      <c r="N110" s="67">
        <v>5</v>
      </c>
      <c r="O110" s="66">
        <v>3.04</v>
      </c>
      <c r="P110" s="66">
        <v>4.8600000000000003</v>
      </c>
      <c r="Q110" s="66">
        <v>5.0999999999999996</v>
      </c>
      <c r="R110" s="66">
        <v>5.42</v>
      </c>
      <c r="S110" s="89">
        <v>7.02</v>
      </c>
      <c r="T110" s="89">
        <v>5.91</v>
      </c>
      <c r="U110" s="89">
        <v>9.14</v>
      </c>
      <c r="V110" s="89">
        <v>6.47</v>
      </c>
      <c r="W110" s="67">
        <v>17</v>
      </c>
      <c r="X110" s="67">
        <v>12</v>
      </c>
      <c r="Y110" s="67">
        <v>12</v>
      </c>
      <c r="Z110" s="67">
        <v>10</v>
      </c>
      <c r="AA110" s="67">
        <v>2</v>
      </c>
      <c r="AD110" s="77">
        <f t="shared" si="12"/>
        <v>6.85</v>
      </c>
      <c r="AE110" s="69">
        <f t="shared" si="13"/>
        <v>4.9907622500000137E-2</v>
      </c>
      <c r="AF110" s="77">
        <f t="shared" si="14"/>
        <v>9</v>
      </c>
      <c r="AG110" s="69">
        <f t="shared" si="15"/>
        <v>5.4318239999999962E-2</v>
      </c>
      <c r="AH110" s="69">
        <f t="shared" si="16"/>
        <v>5.6369689999999882E-2</v>
      </c>
      <c r="AI110" s="79">
        <f t="shared" si="17"/>
        <v>7.02</v>
      </c>
      <c r="AJ110" s="69">
        <f t="shared" si="18"/>
        <v>5.9973202499999934E-2</v>
      </c>
      <c r="AK110" s="79">
        <f t="shared" si="19"/>
        <v>9.14</v>
      </c>
      <c r="AL110" s="69">
        <f t="shared" si="20"/>
        <v>6.5746522500000237E-2</v>
      </c>
      <c r="AM110" s="69">
        <f t="shared" si="21"/>
        <v>6.8088529669811673E-2</v>
      </c>
      <c r="AN110" s="69">
        <f t="shared" si="22"/>
        <v>6.1937095000000136E-2</v>
      </c>
      <c r="AO110" s="91">
        <f t="shared" si="23"/>
        <v>6.4182249779874412E-2</v>
      </c>
      <c r="AP110" s="78"/>
      <c r="AQ110" s="78"/>
    </row>
    <row r="111" spans="1:43" ht="15" customHeight="1">
      <c r="A111" s="65">
        <v>41394</v>
      </c>
      <c r="B111" s="66">
        <v>3.12</v>
      </c>
      <c r="C111" s="66">
        <v>3.72</v>
      </c>
      <c r="D111" s="66">
        <v>4.8499999999999996</v>
      </c>
      <c r="E111" s="66">
        <v>4.17</v>
      </c>
      <c r="F111" s="89">
        <v>6.84</v>
      </c>
      <c r="G111" s="89">
        <v>4.6900000000000004</v>
      </c>
      <c r="H111" s="89">
        <v>8.9700000000000006</v>
      </c>
      <c r="I111" s="89">
        <v>5.1100000000000003</v>
      </c>
      <c r="J111" s="67">
        <v>51</v>
      </c>
      <c r="K111" s="67">
        <v>16</v>
      </c>
      <c r="L111" s="67">
        <v>14</v>
      </c>
      <c r="M111" s="67">
        <v>14</v>
      </c>
      <c r="N111" s="67">
        <v>6</v>
      </c>
      <c r="O111" s="66">
        <v>3.02</v>
      </c>
      <c r="P111" s="66">
        <v>4.54</v>
      </c>
      <c r="Q111" s="66">
        <v>5.22</v>
      </c>
      <c r="R111" s="66">
        <v>5.16</v>
      </c>
      <c r="S111" s="89">
        <v>7.07</v>
      </c>
      <c r="T111" s="89">
        <v>5.65</v>
      </c>
      <c r="U111" s="89">
        <v>9.0299999999999994</v>
      </c>
      <c r="V111" s="89">
        <v>6.19</v>
      </c>
      <c r="W111" s="67">
        <v>18</v>
      </c>
      <c r="X111" s="67">
        <v>13</v>
      </c>
      <c r="Y111" s="67">
        <v>12</v>
      </c>
      <c r="Z111" s="67">
        <v>11</v>
      </c>
      <c r="AA111" s="67">
        <v>2</v>
      </c>
      <c r="AD111" s="77">
        <f t="shared" si="12"/>
        <v>6.84</v>
      </c>
      <c r="AE111" s="69">
        <f t="shared" si="13"/>
        <v>4.7449902499999919E-2</v>
      </c>
      <c r="AF111" s="77">
        <f t="shared" si="14"/>
        <v>8.9700000000000006</v>
      </c>
      <c r="AG111" s="69">
        <f t="shared" si="15"/>
        <v>5.1752802500000028E-2</v>
      </c>
      <c r="AH111" s="69">
        <f t="shared" si="16"/>
        <v>5.3833547570422614E-2</v>
      </c>
      <c r="AI111" s="79">
        <f t="shared" si="17"/>
        <v>7.07</v>
      </c>
      <c r="AJ111" s="69">
        <f t="shared" si="18"/>
        <v>5.7298062500000135E-2</v>
      </c>
      <c r="AK111" s="79">
        <f t="shared" si="19"/>
        <v>9.0299999999999994</v>
      </c>
      <c r="AL111" s="69">
        <f t="shared" si="20"/>
        <v>6.2857902500000007E-2</v>
      </c>
      <c r="AM111" s="69">
        <f t="shared" si="21"/>
        <v>6.5609455969387706E-2</v>
      </c>
      <c r="AN111" s="69">
        <f t="shared" si="22"/>
        <v>5.9156202500000012E-2</v>
      </c>
      <c r="AO111" s="91">
        <f t="shared" si="23"/>
        <v>6.1684153169732671E-2</v>
      </c>
      <c r="AP111" s="78"/>
      <c r="AQ111" s="78"/>
    </row>
    <row r="112" spans="1:43" ht="15" customHeight="1">
      <c r="A112" s="65">
        <v>41425</v>
      </c>
      <c r="B112" s="66">
        <v>3.21</v>
      </c>
      <c r="C112" s="66">
        <v>3.68</v>
      </c>
      <c r="D112" s="66">
        <v>4.8899999999999997</v>
      </c>
      <c r="E112" s="66">
        <v>4.18</v>
      </c>
      <c r="F112" s="89">
        <v>6.83</v>
      </c>
      <c r="G112" s="89">
        <v>4.74</v>
      </c>
      <c r="H112" s="89">
        <v>8.9</v>
      </c>
      <c r="I112" s="89">
        <v>5.15</v>
      </c>
      <c r="J112" s="67">
        <v>44</v>
      </c>
      <c r="K112" s="67">
        <v>15</v>
      </c>
      <c r="L112" s="67">
        <v>12</v>
      </c>
      <c r="M112" s="67">
        <v>11</v>
      </c>
      <c r="N112" s="67">
        <v>6</v>
      </c>
      <c r="O112" s="66">
        <v>3</v>
      </c>
      <c r="P112" s="66">
        <v>4.45</v>
      </c>
      <c r="Q112" s="66">
        <v>5.09</v>
      </c>
      <c r="R112" s="66">
        <v>5.07</v>
      </c>
      <c r="S112" s="89">
        <v>7.05</v>
      </c>
      <c r="T112" s="89">
        <v>5.64</v>
      </c>
      <c r="U112" s="89">
        <v>9.02</v>
      </c>
      <c r="V112" s="89">
        <v>6.18</v>
      </c>
      <c r="W112" s="67">
        <v>24</v>
      </c>
      <c r="X112" s="67">
        <v>15</v>
      </c>
      <c r="Y112" s="67">
        <v>14</v>
      </c>
      <c r="Z112" s="67">
        <v>12</v>
      </c>
      <c r="AA112" s="67">
        <v>2</v>
      </c>
      <c r="AD112" s="77">
        <f t="shared" si="12"/>
        <v>6.83</v>
      </c>
      <c r="AE112" s="69">
        <f t="shared" si="13"/>
        <v>4.7961690000000168E-2</v>
      </c>
      <c r="AF112" s="77">
        <f t="shared" si="14"/>
        <v>8.9</v>
      </c>
      <c r="AG112" s="69">
        <f t="shared" si="15"/>
        <v>5.2163062499999802E-2</v>
      </c>
      <c r="AH112" s="69">
        <f t="shared" si="16"/>
        <v>5.4395675905796706E-2</v>
      </c>
      <c r="AI112" s="79">
        <f t="shared" si="17"/>
        <v>7.05</v>
      </c>
      <c r="AJ112" s="69">
        <f t="shared" si="18"/>
        <v>5.7195239999999981E-2</v>
      </c>
      <c r="AK112" s="79">
        <f t="shared" si="19"/>
        <v>9.02</v>
      </c>
      <c r="AL112" s="69">
        <f t="shared" si="20"/>
        <v>6.2754809999999939E-2</v>
      </c>
      <c r="AM112" s="69">
        <f t="shared" si="21"/>
        <v>6.5520484416243571E-2</v>
      </c>
      <c r="AN112" s="69">
        <f t="shared" si="22"/>
        <v>5.9224227499999893E-2</v>
      </c>
      <c r="AO112" s="91">
        <f t="shared" si="23"/>
        <v>6.181221491276128E-2</v>
      </c>
      <c r="AP112" s="78"/>
      <c r="AQ112" s="78"/>
    </row>
    <row r="113" spans="1:43" ht="15" customHeight="1">
      <c r="A113" s="65">
        <v>41455</v>
      </c>
      <c r="B113" s="66">
        <v>3.2</v>
      </c>
      <c r="C113" s="66">
        <v>4.0199999999999996</v>
      </c>
      <c r="D113" s="66">
        <v>4.91</v>
      </c>
      <c r="E113" s="66">
        <v>4.6900000000000004</v>
      </c>
      <c r="F113" s="89">
        <v>6.81</v>
      </c>
      <c r="G113" s="89">
        <v>5.31</v>
      </c>
      <c r="H113" s="89">
        <v>8.8699999999999992</v>
      </c>
      <c r="I113" s="89">
        <v>5.73</v>
      </c>
      <c r="J113" s="67">
        <v>46</v>
      </c>
      <c r="K113" s="67">
        <v>13</v>
      </c>
      <c r="L113" s="67">
        <v>14</v>
      </c>
      <c r="M113" s="67">
        <v>11</v>
      </c>
      <c r="N113" s="67">
        <v>6</v>
      </c>
      <c r="O113" s="66">
        <v>2.98</v>
      </c>
      <c r="P113" s="66">
        <v>4.82</v>
      </c>
      <c r="Q113" s="66">
        <v>5.0999999999999996</v>
      </c>
      <c r="R113" s="66">
        <v>5.64</v>
      </c>
      <c r="S113" s="89">
        <v>7.03</v>
      </c>
      <c r="T113" s="89">
        <v>6.38</v>
      </c>
      <c r="U113" s="89">
        <v>8.9700000000000006</v>
      </c>
      <c r="V113" s="89">
        <v>7.04</v>
      </c>
      <c r="W113" s="67">
        <v>24</v>
      </c>
      <c r="X113" s="67">
        <v>15</v>
      </c>
      <c r="Y113" s="67">
        <v>14</v>
      </c>
      <c r="Z113" s="67">
        <v>12</v>
      </c>
      <c r="AA113" s="67">
        <v>2</v>
      </c>
      <c r="AD113" s="77">
        <f t="shared" si="12"/>
        <v>6.81</v>
      </c>
      <c r="AE113" s="69">
        <f t="shared" si="13"/>
        <v>5.3804902500000251E-2</v>
      </c>
      <c r="AF113" s="77">
        <f t="shared" si="14"/>
        <v>8.8699999999999992</v>
      </c>
      <c r="AG113" s="69">
        <f t="shared" si="15"/>
        <v>5.8120822500000058E-2</v>
      </c>
      <c r="AH113" s="69">
        <f t="shared" si="16"/>
        <v>6.0488293179611602E-2</v>
      </c>
      <c r="AI113" s="79">
        <f t="shared" si="17"/>
        <v>7.03</v>
      </c>
      <c r="AJ113" s="69">
        <f t="shared" si="18"/>
        <v>6.4817610000000192E-2</v>
      </c>
      <c r="AK113" s="79">
        <f t="shared" si="19"/>
        <v>8.9700000000000006</v>
      </c>
      <c r="AL113" s="69">
        <f t="shared" si="20"/>
        <v>7.1639039999999765E-2</v>
      </c>
      <c r="AM113" s="69">
        <f t="shared" si="21"/>
        <v>7.5260727061855201E-2</v>
      </c>
      <c r="AN113" s="69">
        <f t="shared" si="22"/>
        <v>6.7132967499999863E-2</v>
      </c>
      <c r="AO113" s="91">
        <f t="shared" si="23"/>
        <v>7.0336582434440659E-2</v>
      </c>
      <c r="AP113" s="78"/>
      <c r="AQ113" s="78"/>
    </row>
    <row r="114" spans="1:43" ht="15" customHeight="1">
      <c r="A114" s="65">
        <v>41486</v>
      </c>
      <c r="B114" s="66">
        <v>3.2</v>
      </c>
      <c r="C114" s="66">
        <v>3.73</v>
      </c>
      <c r="D114" s="66">
        <v>4.91</v>
      </c>
      <c r="E114" s="66">
        <v>4.42</v>
      </c>
      <c r="F114" s="89">
        <v>6.79</v>
      </c>
      <c r="G114" s="89">
        <v>5.03</v>
      </c>
      <c r="H114" s="89">
        <v>8.85</v>
      </c>
      <c r="I114" s="89">
        <v>5.43</v>
      </c>
      <c r="J114" s="67">
        <v>45</v>
      </c>
      <c r="K114" s="67">
        <v>13</v>
      </c>
      <c r="L114" s="67">
        <v>14</v>
      </c>
      <c r="M114" s="67">
        <v>11</v>
      </c>
      <c r="N114" s="67">
        <v>6</v>
      </c>
      <c r="O114" s="66">
        <v>3</v>
      </c>
      <c r="P114" s="66">
        <v>4.5199999999999996</v>
      </c>
      <c r="Q114" s="66">
        <v>5.22</v>
      </c>
      <c r="R114" s="66">
        <v>5.39</v>
      </c>
      <c r="S114" s="89">
        <v>7.01</v>
      </c>
      <c r="T114" s="89">
        <v>6.09</v>
      </c>
      <c r="U114" s="89">
        <v>8.8699999999999992</v>
      </c>
      <c r="V114" s="89">
        <v>6.8</v>
      </c>
      <c r="W114" s="67">
        <v>26</v>
      </c>
      <c r="X114" s="67">
        <v>13</v>
      </c>
      <c r="Y114" s="67">
        <v>16</v>
      </c>
      <c r="Z114" s="67">
        <v>12</v>
      </c>
      <c r="AA114" s="67">
        <v>2</v>
      </c>
      <c r="AD114" s="77">
        <f t="shared" si="12"/>
        <v>6.79</v>
      </c>
      <c r="AE114" s="69">
        <f t="shared" si="13"/>
        <v>5.093252249999991E-2</v>
      </c>
      <c r="AF114" s="77">
        <f t="shared" si="14"/>
        <v>8.85</v>
      </c>
      <c r="AG114" s="69">
        <f t="shared" si="15"/>
        <v>5.5037122499999924E-2</v>
      </c>
      <c r="AH114" s="69">
        <f t="shared" si="16"/>
        <v>5.732852541262129E-2</v>
      </c>
      <c r="AI114" s="79">
        <f t="shared" si="17"/>
        <v>7.01</v>
      </c>
      <c r="AJ114" s="69">
        <f t="shared" si="18"/>
        <v>6.1827202500000178E-2</v>
      </c>
      <c r="AK114" s="79">
        <f t="shared" si="19"/>
        <v>8.8699999999999992</v>
      </c>
      <c r="AL114" s="69">
        <f t="shared" si="20"/>
        <v>6.9155999999999995E-2</v>
      </c>
      <c r="AM114" s="69">
        <f t="shared" si="21"/>
        <v>7.3608441491935378E-2</v>
      </c>
      <c r="AN114" s="69">
        <f t="shared" si="22"/>
        <v>6.4449707499999967E-2</v>
      </c>
      <c r="AO114" s="91">
        <f t="shared" si="23"/>
        <v>6.8181802798830682E-2</v>
      </c>
      <c r="AP114" s="78"/>
      <c r="AQ114" s="78"/>
    </row>
    <row r="115" spans="1:43" ht="15" customHeight="1">
      <c r="A115" s="65">
        <v>41517</v>
      </c>
      <c r="B115" s="66">
        <v>3.17</v>
      </c>
      <c r="C115" s="66">
        <v>3.9</v>
      </c>
      <c r="D115" s="66">
        <v>4.91</v>
      </c>
      <c r="E115" s="66">
        <v>4.6500000000000004</v>
      </c>
      <c r="F115" s="89">
        <v>6.78</v>
      </c>
      <c r="G115" s="89">
        <v>5.28</v>
      </c>
      <c r="H115" s="89">
        <v>8.82</v>
      </c>
      <c r="I115" s="89">
        <v>5.67</v>
      </c>
      <c r="J115" s="67">
        <v>44</v>
      </c>
      <c r="K115" s="67">
        <v>13</v>
      </c>
      <c r="L115" s="67">
        <v>14</v>
      </c>
      <c r="M115" s="67">
        <v>11</v>
      </c>
      <c r="N115" s="67">
        <v>6</v>
      </c>
      <c r="O115" s="66">
        <v>3</v>
      </c>
      <c r="P115" s="66">
        <v>4.68</v>
      </c>
      <c r="Q115" s="66">
        <v>5.23</v>
      </c>
      <c r="R115" s="66">
        <v>5.6</v>
      </c>
      <c r="S115" s="89">
        <v>6.98</v>
      </c>
      <c r="T115" s="89">
        <v>6.32</v>
      </c>
      <c r="U115" s="89">
        <v>8.81</v>
      </c>
      <c r="V115" s="89">
        <v>7.07</v>
      </c>
      <c r="W115" s="67">
        <v>26</v>
      </c>
      <c r="X115" s="67">
        <v>14</v>
      </c>
      <c r="Y115" s="67">
        <v>16</v>
      </c>
      <c r="Z115" s="67">
        <v>12</v>
      </c>
      <c r="AA115" s="67">
        <v>2</v>
      </c>
      <c r="AD115" s="77">
        <f t="shared" si="12"/>
        <v>6.78</v>
      </c>
      <c r="AE115" s="69">
        <f t="shared" si="13"/>
        <v>5.3496959999999927E-2</v>
      </c>
      <c r="AF115" s="77">
        <f t="shared" si="14"/>
        <v>8.82</v>
      </c>
      <c r="AG115" s="69">
        <f t="shared" si="15"/>
        <v>5.7503722500000132E-2</v>
      </c>
      <c r="AH115" s="69">
        <f t="shared" si="16"/>
        <v>5.9821359632353188E-2</v>
      </c>
      <c r="AI115" s="79">
        <f t="shared" si="17"/>
        <v>6.98</v>
      </c>
      <c r="AJ115" s="69">
        <f t="shared" si="18"/>
        <v>6.4198560000000127E-2</v>
      </c>
      <c r="AK115" s="79">
        <f t="shared" si="19"/>
        <v>8.81</v>
      </c>
      <c r="AL115" s="69">
        <f t="shared" si="20"/>
        <v>7.1949622500000032E-2</v>
      </c>
      <c r="AM115" s="69">
        <f t="shared" si="21"/>
        <v>7.6989930901639317E-2</v>
      </c>
      <c r="AN115" s="69">
        <f t="shared" si="22"/>
        <v>6.7134322500000065E-2</v>
      </c>
      <c r="AO115" s="91">
        <f t="shared" si="23"/>
        <v>7.1267073811877274E-2</v>
      </c>
      <c r="AP115" s="78"/>
      <c r="AQ115" s="78"/>
    </row>
    <row r="116" spans="1:43" ht="15" customHeight="1">
      <c r="A116" s="65">
        <v>41547</v>
      </c>
      <c r="B116" s="66">
        <v>3.19</v>
      </c>
      <c r="C116" s="66">
        <v>3.89</v>
      </c>
      <c r="D116" s="66">
        <v>4.92</v>
      </c>
      <c r="E116" s="66">
        <v>4.5999999999999996</v>
      </c>
      <c r="F116" s="89">
        <v>6.79</v>
      </c>
      <c r="G116" s="89">
        <v>5.23</v>
      </c>
      <c r="H116" s="89">
        <v>9.07</v>
      </c>
      <c r="I116" s="89">
        <v>5.68</v>
      </c>
      <c r="J116" s="67">
        <v>44</v>
      </c>
      <c r="K116" s="67">
        <v>13</v>
      </c>
      <c r="L116" s="67">
        <v>15</v>
      </c>
      <c r="M116" s="67">
        <v>12</v>
      </c>
      <c r="N116" s="67">
        <v>7</v>
      </c>
      <c r="O116" s="66">
        <v>2.99</v>
      </c>
      <c r="P116" s="66">
        <v>4.79</v>
      </c>
      <c r="Q116" s="66">
        <v>5.24</v>
      </c>
      <c r="R116" s="66">
        <v>5.63</v>
      </c>
      <c r="S116" s="89">
        <v>6.95</v>
      </c>
      <c r="T116" s="89">
        <v>6.35</v>
      </c>
      <c r="U116" s="89">
        <v>8.76</v>
      </c>
      <c r="V116" s="89">
        <v>7.09</v>
      </c>
      <c r="W116" s="67">
        <v>28</v>
      </c>
      <c r="X116" s="67">
        <v>12</v>
      </c>
      <c r="Y116" s="67">
        <v>16</v>
      </c>
      <c r="Z116" s="67">
        <v>12</v>
      </c>
      <c r="AA116" s="67">
        <v>2</v>
      </c>
      <c r="AD116" s="77">
        <f t="shared" si="12"/>
        <v>6.79</v>
      </c>
      <c r="AE116" s="69">
        <f t="shared" si="13"/>
        <v>5.2983822499999889E-2</v>
      </c>
      <c r="AF116" s="77">
        <f t="shared" si="14"/>
        <v>9.07</v>
      </c>
      <c r="AG116" s="69">
        <f t="shared" si="15"/>
        <v>5.7606559999999973E-2</v>
      </c>
      <c r="AH116" s="69">
        <f t="shared" si="16"/>
        <v>5.9492150296052641E-2</v>
      </c>
      <c r="AI116" s="79">
        <f t="shared" si="17"/>
        <v>6.95</v>
      </c>
      <c r="AJ116" s="69">
        <f t="shared" si="18"/>
        <v>6.4508062499999852E-2</v>
      </c>
      <c r="AK116" s="79">
        <f t="shared" si="19"/>
        <v>8.76</v>
      </c>
      <c r="AL116" s="69">
        <f t="shared" si="20"/>
        <v>7.2156702500000058E-2</v>
      </c>
      <c r="AM116" s="69">
        <f t="shared" si="21"/>
        <v>7.739665476519357E-2</v>
      </c>
      <c r="AN116" s="69">
        <f t="shared" si="22"/>
        <v>6.7306655000000021E-2</v>
      </c>
      <c r="AO116" s="91">
        <f t="shared" si="23"/>
        <v>7.1428486608813263E-2</v>
      </c>
      <c r="AP116" s="78"/>
      <c r="AQ116" s="78"/>
    </row>
    <row r="117" spans="1:43" ht="15" customHeight="1">
      <c r="A117" s="65">
        <v>41578</v>
      </c>
      <c r="B117" s="66">
        <v>3.16</v>
      </c>
      <c r="C117" s="66">
        <v>3.94</v>
      </c>
      <c r="D117" s="66">
        <v>4.9400000000000004</v>
      </c>
      <c r="E117" s="66">
        <v>4.6399999999999997</v>
      </c>
      <c r="F117" s="89">
        <v>6.79</v>
      </c>
      <c r="G117" s="89">
        <v>5.26</v>
      </c>
      <c r="H117" s="89">
        <v>9.02</v>
      </c>
      <c r="I117" s="89">
        <v>5.66</v>
      </c>
      <c r="J117" s="67">
        <v>45</v>
      </c>
      <c r="K117" s="67">
        <v>13</v>
      </c>
      <c r="L117" s="67">
        <v>16</v>
      </c>
      <c r="M117" s="67">
        <v>11</v>
      </c>
      <c r="N117" s="67">
        <v>7</v>
      </c>
      <c r="O117" s="66">
        <v>3.07</v>
      </c>
      <c r="P117" s="66">
        <v>4.9000000000000004</v>
      </c>
      <c r="Q117" s="66">
        <v>5.32</v>
      </c>
      <c r="R117" s="66">
        <v>5.67</v>
      </c>
      <c r="S117" s="89">
        <v>6.96</v>
      </c>
      <c r="T117" s="89">
        <v>6.32</v>
      </c>
      <c r="U117" s="89">
        <v>8.6</v>
      </c>
      <c r="V117" s="89">
        <v>7.06</v>
      </c>
      <c r="W117" s="67">
        <v>28</v>
      </c>
      <c r="X117" s="67">
        <v>14</v>
      </c>
      <c r="Y117" s="67">
        <v>19</v>
      </c>
      <c r="Z117" s="67">
        <v>11</v>
      </c>
      <c r="AA117" s="67">
        <v>2</v>
      </c>
      <c r="AD117" s="77">
        <f t="shared" si="12"/>
        <v>6.79</v>
      </c>
      <c r="AE117" s="69">
        <f t="shared" si="13"/>
        <v>5.3291690000000003E-2</v>
      </c>
      <c r="AF117" s="77">
        <f t="shared" si="14"/>
        <v>9.02</v>
      </c>
      <c r="AG117" s="69">
        <f t="shared" si="15"/>
        <v>5.7400890000000038E-2</v>
      </c>
      <c r="AH117" s="69">
        <f t="shared" si="16"/>
        <v>5.9206726771300504E-2</v>
      </c>
      <c r="AI117" s="79">
        <f t="shared" si="17"/>
        <v>6.96</v>
      </c>
      <c r="AJ117" s="69">
        <f t="shared" si="18"/>
        <v>6.4198560000000127E-2</v>
      </c>
      <c r="AK117" s="79">
        <f t="shared" si="19"/>
        <v>8.6</v>
      </c>
      <c r="AL117" s="69">
        <f t="shared" si="20"/>
        <v>7.1846089999999752E-2</v>
      </c>
      <c r="AM117" s="69">
        <f t="shared" si="21"/>
        <v>7.8374469268292113E-2</v>
      </c>
      <c r="AN117" s="69">
        <f t="shared" si="22"/>
        <v>6.7031023333333176E-2</v>
      </c>
      <c r="AO117" s="91">
        <f t="shared" si="23"/>
        <v>7.1985221769294908E-2</v>
      </c>
      <c r="AP117" s="78"/>
      <c r="AQ117" s="78"/>
    </row>
    <row r="118" spans="1:43" ht="15" customHeight="1">
      <c r="A118" s="65">
        <v>41608</v>
      </c>
      <c r="B118" s="66">
        <v>3.22</v>
      </c>
      <c r="C118" s="66">
        <v>4</v>
      </c>
      <c r="D118" s="66">
        <v>4.95</v>
      </c>
      <c r="E118" s="66">
        <v>4.7</v>
      </c>
      <c r="F118" s="89">
        <v>6.76</v>
      </c>
      <c r="G118" s="89">
        <v>5.36</v>
      </c>
      <c r="H118" s="89">
        <v>8.99</v>
      </c>
      <c r="I118" s="89">
        <v>5.83</v>
      </c>
      <c r="J118" s="67">
        <v>46</v>
      </c>
      <c r="K118" s="67">
        <v>13</v>
      </c>
      <c r="L118" s="67">
        <v>17</v>
      </c>
      <c r="M118" s="67">
        <v>10</v>
      </c>
      <c r="N118" s="67">
        <v>7</v>
      </c>
      <c r="O118" s="66">
        <v>3.22</v>
      </c>
      <c r="P118" s="66">
        <v>5.03</v>
      </c>
      <c r="Q118" s="66">
        <v>5.32</v>
      </c>
      <c r="R118" s="66">
        <v>5.78</v>
      </c>
      <c r="S118" s="89">
        <v>6.9</v>
      </c>
      <c r="T118" s="89">
        <v>6.45</v>
      </c>
      <c r="U118" s="89">
        <v>8.5500000000000007</v>
      </c>
      <c r="V118" s="89">
        <v>7.21</v>
      </c>
      <c r="W118" s="67">
        <v>26</v>
      </c>
      <c r="X118" s="67">
        <v>15</v>
      </c>
      <c r="Y118" s="67">
        <v>20</v>
      </c>
      <c r="Z118" s="67">
        <v>10</v>
      </c>
      <c r="AA118" s="67">
        <v>2</v>
      </c>
      <c r="AD118" s="77">
        <f t="shared" si="12"/>
        <v>6.76</v>
      </c>
      <c r="AE118" s="69">
        <f t="shared" si="13"/>
        <v>5.4318239999999962E-2</v>
      </c>
      <c r="AF118" s="77">
        <f t="shared" si="14"/>
        <v>8.99</v>
      </c>
      <c r="AG118" s="69">
        <f t="shared" si="15"/>
        <v>5.9149722499999946E-2</v>
      </c>
      <c r="AH118" s="69">
        <f t="shared" si="16"/>
        <v>6.1337972421524604E-2</v>
      </c>
      <c r="AI118" s="79">
        <f t="shared" si="17"/>
        <v>6.9</v>
      </c>
      <c r="AJ118" s="69">
        <f t="shared" si="18"/>
        <v>6.5540062499999774E-2</v>
      </c>
      <c r="AK118" s="79">
        <f t="shared" si="19"/>
        <v>8.5500000000000007</v>
      </c>
      <c r="AL118" s="69">
        <f t="shared" si="20"/>
        <v>7.3399602499999883E-2</v>
      </c>
      <c r="AM118" s="69">
        <f t="shared" si="21"/>
        <v>8.0306470984848458E-2</v>
      </c>
      <c r="AN118" s="69">
        <f t="shared" si="22"/>
        <v>6.8649642499999899E-2</v>
      </c>
      <c r="AO118" s="91">
        <f t="shared" si="23"/>
        <v>7.3983638130407176E-2</v>
      </c>
      <c r="AP118" s="78"/>
      <c r="AQ118" s="78"/>
    </row>
    <row r="119" spans="1:43" ht="15" customHeight="1">
      <c r="A119" s="65">
        <v>41639</v>
      </c>
      <c r="B119" s="66">
        <v>3.2</v>
      </c>
      <c r="C119" s="66">
        <v>3.99</v>
      </c>
      <c r="D119" s="66">
        <v>4.95</v>
      </c>
      <c r="E119" s="66">
        <v>4.6399999999999997</v>
      </c>
      <c r="F119" s="89">
        <v>6.72</v>
      </c>
      <c r="G119" s="89">
        <v>5.23</v>
      </c>
      <c r="H119" s="89">
        <v>8.9499999999999993</v>
      </c>
      <c r="I119" s="89">
        <v>5.7</v>
      </c>
      <c r="J119" s="67">
        <v>48</v>
      </c>
      <c r="K119" s="67">
        <v>15</v>
      </c>
      <c r="L119" s="67">
        <v>19</v>
      </c>
      <c r="M119" s="67">
        <v>10</v>
      </c>
      <c r="N119" s="67">
        <v>7</v>
      </c>
      <c r="O119" s="66">
        <v>3.27</v>
      </c>
      <c r="P119" s="66">
        <v>4.97</v>
      </c>
      <c r="Q119" s="66">
        <v>5.35</v>
      </c>
      <c r="R119" s="66">
        <v>5.73</v>
      </c>
      <c r="S119" s="89">
        <v>6.92</v>
      </c>
      <c r="T119" s="89">
        <v>6.38</v>
      </c>
      <c r="U119" s="89">
        <v>8.51</v>
      </c>
      <c r="V119" s="89">
        <v>7.12</v>
      </c>
      <c r="W119" s="67">
        <v>22</v>
      </c>
      <c r="X119" s="67">
        <v>14</v>
      </c>
      <c r="Y119" s="67">
        <v>17</v>
      </c>
      <c r="Z119" s="67">
        <v>10</v>
      </c>
      <c r="AA119" s="67">
        <v>2</v>
      </c>
      <c r="AD119" s="77">
        <f t="shared" si="12"/>
        <v>6.72</v>
      </c>
      <c r="AE119" s="69">
        <f t="shared" si="13"/>
        <v>5.2983822499999889E-2</v>
      </c>
      <c r="AF119" s="77">
        <f t="shared" si="14"/>
        <v>8.9499999999999993</v>
      </c>
      <c r="AG119" s="69">
        <f t="shared" si="15"/>
        <v>5.7812250000000009E-2</v>
      </c>
      <c r="AH119" s="69">
        <f t="shared" si="16"/>
        <v>6.0085724831838633E-2</v>
      </c>
      <c r="AI119" s="79">
        <f t="shared" si="17"/>
        <v>6.92</v>
      </c>
      <c r="AJ119" s="69">
        <f t="shared" si="18"/>
        <v>6.4817610000000192E-2</v>
      </c>
      <c r="AK119" s="79">
        <f t="shared" si="19"/>
        <v>8.51</v>
      </c>
      <c r="AL119" s="69">
        <f t="shared" si="20"/>
        <v>7.2467360000000092E-2</v>
      </c>
      <c r="AM119" s="69">
        <f t="shared" si="21"/>
        <v>7.9635993647798747E-2</v>
      </c>
      <c r="AN119" s="69">
        <f t="shared" si="22"/>
        <v>6.7582323333333388E-2</v>
      </c>
      <c r="AO119" s="91">
        <f t="shared" si="23"/>
        <v>7.3119237375812038E-2</v>
      </c>
      <c r="AP119" s="78"/>
      <c r="AQ119" s="78"/>
    </row>
    <row r="120" spans="1:43" ht="15" customHeight="1">
      <c r="A120" s="65">
        <v>41670</v>
      </c>
      <c r="B120" s="66">
        <v>3.2</v>
      </c>
      <c r="C120" s="66">
        <v>3.79</v>
      </c>
      <c r="D120" s="66">
        <v>4.9400000000000004</v>
      </c>
      <c r="E120" s="66">
        <v>4.42</v>
      </c>
      <c r="F120" s="89">
        <v>6.7</v>
      </c>
      <c r="G120" s="89">
        <v>4.97</v>
      </c>
      <c r="H120" s="89">
        <v>8.93</v>
      </c>
      <c r="I120" s="89">
        <v>5.42</v>
      </c>
      <c r="J120" s="67">
        <v>47</v>
      </c>
      <c r="K120" s="67">
        <v>16</v>
      </c>
      <c r="L120" s="67">
        <v>18</v>
      </c>
      <c r="M120" s="67">
        <v>10</v>
      </c>
      <c r="N120" s="67">
        <v>7</v>
      </c>
      <c r="O120" s="66">
        <v>3.27</v>
      </c>
      <c r="P120" s="66">
        <v>4.83</v>
      </c>
      <c r="Q120" s="66">
        <v>5.34</v>
      </c>
      <c r="R120" s="66">
        <v>5.46</v>
      </c>
      <c r="S120" s="89">
        <v>6.89</v>
      </c>
      <c r="T120" s="89">
        <v>6.09</v>
      </c>
      <c r="U120" s="89">
        <v>8.4499999999999993</v>
      </c>
      <c r="V120" s="89">
        <v>6.8</v>
      </c>
      <c r="W120" s="67">
        <v>22</v>
      </c>
      <c r="X120" s="67">
        <v>15</v>
      </c>
      <c r="Y120" s="67">
        <v>16</v>
      </c>
      <c r="Z120" s="67">
        <v>10</v>
      </c>
      <c r="AA120" s="67">
        <v>2</v>
      </c>
      <c r="AD120" s="77">
        <f t="shared" si="12"/>
        <v>6.7</v>
      </c>
      <c r="AE120" s="69">
        <f t="shared" si="13"/>
        <v>5.03175225000001E-2</v>
      </c>
      <c r="AF120" s="77">
        <f t="shared" si="14"/>
        <v>8.93</v>
      </c>
      <c r="AG120" s="69">
        <f t="shared" si="15"/>
        <v>5.4934409999999767E-2</v>
      </c>
      <c r="AH120" s="69">
        <f t="shared" si="16"/>
        <v>5.7149687858744004E-2</v>
      </c>
      <c r="AI120" s="79">
        <f t="shared" si="17"/>
        <v>6.89</v>
      </c>
      <c r="AJ120" s="69">
        <f t="shared" si="18"/>
        <v>6.1827202500000178E-2</v>
      </c>
      <c r="AK120" s="79">
        <f t="shared" si="19"/>
        <v>8.4499999999999993</v>
      </c>
      <c r="AL120" s="69">
        <f t="shared" si="20"/>
        <v>6.9155999999999995E-2</v>
      </c>
      <c r="AM120" s="69">
        <f t="shared" si="21"/>
        <v>7.6437818028845972E-2</v>
      </c>
      <c r="AN120" s="69">
        <f t="shared" si="22"/>
        <v>6.4415469999999919E-2</v>
      </c>
      <c r="AO120" s="91">
        <f t="shared" si="23"/>
        <v>7.0008441305478647E-2</v>
      </c>
      <c r="AP120" s="78"/>
      <c r="AQ120" s="78"/>
    </row>
    <row r="121" spans="1:43" ht="15" customHeight="1">
      <c r="A121" s="65">
        <v>41698</v>
      </c>
      <c r="B121" s="66">
        <v>3.21</v>
      </c>
      <c r="C121" s="66">
        <v>3.75</v>
      </c>
      <c r="D121" s="66">
        <v>4.9400000000000004</v>
      </c>
      <c r="E121" s="66">
        <v>4.37</v>
      </c>
      <c r="F121" s="89">
        <v>6.7</v>
      </c>
      <c r="G121" s="89">
        <v>4.91</v>
      </c>
      <c r="H121" s="89">
        <v>8.9600000000000009</v>
      </c>
      <c r="I121" s="89">
        <v>5.38</v>
      </c>
      <c r="J121" s="67">
        <v>47</v>
      </c>
      <c r="K121" s="67">
        <v>15</v>
      </c>
      <c r="L121" s="67">
        <v>19</v>
      </c>
      <c r="M121" s="67">
        <v>10</v>
      </c>
      <c r="N121" s="67">
        <v>7</v>
      </c>
      <c r="O121" s="66">
        <v>3.28</v>
      </c>
      <c r="P121" s="66">
        <v>4.7300000000000004</v>
      </c>
      <c r="Q121" s="66">
        <v>5.33</v>
      </c>
      <c r="R121" s="66">
        <v>5.38</v>
      </c>
      <c r="S121" s="89">
        <v>6.87</v>
      </c>
      <c r="T121" s="89">
        <v>5.96</v>
      </c>
      <c r="U121" s="89">
        <v>8.4</v>
      </c>
      <c r="V121" s="89">
        <v>6.59</v>
      </c>
      <c r="W121" s="67">
        <v>22</v>
      </c>
      <c r="X121" s="67">
        <v>16</v>
      </c>
      <c r="Y121" s="67">
        <v>15</v>
      </c>
      <c r="Z121" s="67">
        <v>10</v>
      </c>
      <c r="AA121" s="67">
        <v>2</v>
      </c>
      <c r="AD121" s="77">
        <f t="shared" si="12"/>
        <v>6.7</v>
      </c>
      <c r="AE121" s="69">
        <f t="shared" si="13"/>
        <v>4.9702702500000084E-2</v>
      </c>
      <c r="AF121" s="77">
        <f t="shared" si="14"/>
        <v>8.9600000000000009</v>
      </c>
      <c r="AG121" s="69">
        <f t="shared" si="15"/>
        <v>5.4523609999999945E-2</v>
      </c>
      <c r="AH121" s="69">
        <f t="shared" si="16"/>
        <v>5.6742080707964479E-2</v>
      </c>
      <c r="AI121" s="79">
        <f t="shared" si="17"/>
        <v>6.87</v>
      </c>
      <c r="AJ121" s="69">
        <f t="shared" si="18"/>
        <v>6.0488040000000076E-2</v>
      </c>
      <c r="AK121" s="79">
        <f t="shared" si="19"/>
        <v>8.4</v>
      </c>
      <c r="AL121" s="69">
        <f t="shared" si="20"/>
        <v>6.6985702500000022E-2</v>
      </c>
      <c r="AM121" s="69">
        <f t="shared" si="21"/>
        <v>7.3780643676470553E-2</v>
      </c>
      <c r="AN121" s="69">
        <f t="shared" si="22"/>
        <v>6.2831671666666658E-2</v>
      </c>
      <c r="AO121" s="91">
        <f t="shared" si="23"/>
        <v>6.8101122686968524E-2</v>
      </c>
      <c r="AP121" s="78"/>
      <c r="AQ121" s="78"/>
    </row>
    <row r="122" spans="1:43" ht="15" customHeight="1">
      <c r="A122" s="65">
        <v>41729</v>
      </c>
      <c r="B122" s="66">
        <v>3.19</v>
      </c>
      <c r="C122" s="66">
        <v>3.86</v>
      </c>
      <c r="D122" s="66">
        <v>4.93</v>
      </c>
      <c r="E122" s="66">
        <v>4.47</v>
      </c>
      <c r="F122" s="89">
        <v>6.68</v>
      </c>
      <c r="G122" s="89">
        <v>4.97</v>
      </c>
      <c r="H122" s="89">
        <v>8.93</v>
      </c>
      <c r="I122" s="89">
        <v>5.41</v>
      </c>
      <c r="J122" s="67">
        <v>47</v>
      </c>
      <c r="K122" s="67">
        <v>16</v>
      </c>
      <c r="L122" s="67">
        <v>17</v>
      </c>
      <c r="M122" s="67">
        <v>11</v>
      </c>
      <c r="N122" s="67">
        <v>6</v>
      </c>
      <c r="O122" s="66">
        <v>3.32</v>
      </c>
      <c r="P122" s="66">
        <v>4.7699999999999996</v>
      </c>
      <c r="Q122" s="66">
        <v>5.37</v>
      </c>
      <c r="R122" s="66">
        <v>5.44</v>
      </c>
      <c r="S122" s="89">
        <v>6.85</v>
      </c>
      <c r="T122" s="89">
        <v>5.96</v>
      </c>
      <c r="U122" s="89">
        <v>8.3000000000000007</v>
      </c>
      <c r="V122" s="89">
        <v>6.53</v>
      </c>
      <c r="W122" s="67">
        <v>21</v>
      </c>
      <c r="X122" s="67">
        <v>16</v>
      </c>
      <c r="Y122" s="67">
        <v>17</v>
      </c>
      <c r="Z122" s="67">
        <v>10</v>
      </c>
      <c r="AA122" s="67">
        <v>2</v>
      </c>
      <c r="AD122" s="77">
        <f t="shared" si="12"/>
        <v>6.68</v>
      </c>
      <c r="AE122" s="69">
        <f t="shared" si="13"/>
        <v>5.03175225000001E-2</v>
      </c>
      <c r="AF122" s="77">
        <f t="shared" si="14"/>
        <v>8.93</v>
      </c>
      <c r="AG122" s="69">
        <f t="shared" si="15"/>
        <v>5.4831702500000024E-2</v>
      </c>
      <c r="AH122" s="69">
        <f t="shared" si="16"/>
        <v>5.6978445877777763E-2</v>
      </c>
      <c r="AI122" s="79">
        <f t="shared" si="17"/>
        <v>6.85</v>
      </c>
      <c r="AJ122" s="69">
        <f t="shared" si="18"/>
        <v>6.0488040000000076E-2</v>
      </c>
      <c r="AK122" s="79">
        <f t="shared" si="19"/>
        <v>8.3000000000000007</v>
      </c>
      <c r="AL122" s="69">
        <f t="shared" si="20"/>
        <v>6.6366022500000232E-2</v>
      </c>
      <c r="AM122" s="69">
        <f t="shared" si="21"/>
        <v>7.3257450258621098E-2</v>
      </c>
      <c r="AN122" s="69">
        <f t="shared" si="22"/>
        <v>6.252124916666682E-2</v>
      </c>
      <c r="AO122" s="91">
        <f t="shared" si="23"/>
        <v>6.7831115465006642E-2</v>
      </c>
      <c r="AP122" s="78"/>
      <c r="AQ122" s="78"/>
    </row>
    <row r="123" spans="1:43" ht="15" customHeight="1">
      <c r="A123" s="65">
        <v>41759</v>
      </c>
      <c r="B123" s="66">
        <v>3.19</v>
      </c>
      <c r="C123" s="66">
        <v>3.74</v>
      </c>
      <c r="D123" s="66">
        <v>4.95</v>
      </c>
      <c r="E123" s="66">
        <v>4.29</v>
      </c>
      <c r="F123" s="89">
        <v>6.68</v>
      </c>
      <c r="G123" s="89">
        <v>4.79</v>
      </c>
      <c r="H123" s="89">
        <v>8.8800000000000008</v>
      </c>
      <c r="I123" s="89">
        <v>5.21</v>
      </c>
      <c r="J123" s="67">
        <v>46</v>
      </c>
      <c r="K123" s="67">
        <v>15</v>
      </c>
      <c r="L123" s="67">
        <v>16</v>
      </c>
      <c r="M123" s="67">
        <v>12</v>
      </c>
      <c r="N123" s="67">
        <v>6</v>
      </c>
      <c r="O123" s="66">
        <v>3.37</v>
      </c>
      <c r="P123" s="66">
        <v>4.6399999999999997</v>
      </c>
      <c r="Q123" s="66">
        <v>5.27</v>
      </c>
      <c r="R123" s="66">
        <v>5.15</v>
      </c>
      <c r="S123" s="89">
        <v>6.76</v>
      </c>
      <c r="T123" s="89">
        <v>5.7</v>
      </c>
      <c r="U123" s="89">
        <v>8.69</v>
      </c>
      <c r="V123" s="89">
        <v>6.22</v>
      </c>
      <c r="W123" s="67">
        <v>22</v>
      </c>
      <c r="X123" s="67">
        <v>15</v>
      </c>
      <c r="Y123" s="67">
        <v>17</v>
      </c>
      <c r="Z123" s="67">
        <v>9</v>
      </c>
      <c r="AA123" s="67">
        <v>2</v>
      </c>
      <c r="AD123" s="77">
        <f t="shared" si="12"/>
        <v>6.68</v>
      </c>
      <c r="AE123" s="69">
        <f t="shared" si="13"/>
        <v>4.8473602499999879E-2</v>
      </c>
      <c r="AF123" s="77">
        <f t="shared" si="14"/>
        <v>8.8800000000000008</v>
      </c>
      <c r="AG123" s="69">
        <f t="shared" si="15"/>
        <v>5.2778602499999883E-2</v>
      </c>
      <c r="AH123" s="69">
        <f t="shared" si="16"/>
        <v>5.4970238863636244E-2</v>
      </c>
      <c r="AI123" s="79">
        <f t="shared" si="17"/>
        <v>6.76</v>
      </c>
      <c r="AJ123" s="69">
        <f t="shared" si="18"/>
        <v>5.7812250000000009E-2</v>
      </c>
      <c r="AK123" s="79">
        <f t="shared" si="19"/>
        <v>8.69</v>
      </c>
      <c r="AL123" s="69">
        <f t="shared" si="20"/>
        <v>6.3167209999999807E-2</v>
      </c>
      <c r="AM123" s="69">
        <f t="shared" si="21"/>
        <v>6.6801923782383088E-2</v>
      </c>
      <c r="AN123" s="69">
        <f t="shared" si="22"/>
        <v>5.9704340833333161E-2</v>
      </c>
      <c r="AO123" s="91">
        <f t="shared" si="23"/>
        <v>6.2858028809467476E-2</v>
      </c>
      <c r="AP123" s="78"/>
      <c r="AQ123" s="78"/>
    </row>
    <row r="124" spans="1:43" ht="15" customHeight="1">
      <c r="A124" s="65">
        <v>41790</v>
      </c>
      <c r="B124" s="66">
        <v>3.17</v>
      </c>
      <c r="C124" s="66">
        <v>3.57</v>
      </c>
      <c r="D124" s="66">
        <v>4.9400000000000004</v>
      </c>
      <c r="E124" s="66">
        <v>4.05</v>
      </c>
      <c r="F124" s="89">
        <v>6.66</v>
      </c>
      <c r="G124" s="89">
        <v>4.5</v>
      </c>
      <c r="H124" s="89">
        <v>8.86</v>
      </c>
      <c r="I124" s="89">
        <v>4.8899999999999997</v>
      </c>
      <c r="J124" s="67">
        <v>46</v>
      </c>
      <c r="K124" s="67">
        <v>15</v>
      </c>
      <c r="L124" s="67">
        <v>19</v>
      </c>
      <c r="M124" s="67">
        <v>9</v>
      </c>
      <c r="N124" s="67">
        <v>6</v>
      </c>
      <c r="O124" s="66">
        <v>3.38</v>
      </c>
      <c r="P124" s="66">
        <v>4.3600000000000003</v>
      </c>
      <c r="Q124" s="66">
        <v>5.31</v>
      </c>
      <c r="R124" s="66">
        <v>4.87</v>
      </c>
      <c r="S124" s="89">
        <v>6.8</v>
      </c>
      <c r="T124" s="89">
        <v>5.37</v>
      </c>
      <c r="U124" s="89">
        <v>8.58</v>
      </c>
      <c r="V124" s="89">
        <v>5.79</v>
      </c>
      <c r="W124" s="67">
        <v>22</v>
      </c>
      <c r="X124" s="67">
        <v>15</v>
      </c>
      <c r="Y124" s="67">
        <v>19</v>
      </c>
      <c r="Z124" s="67">
        <v>9</v>
      </c>
      <c r="AA124" s="67">
        <v>2</v>
      </c>
      <c r="AD124" s="77">
        <f t="shared" si="12"/>
        <v>6.66</v>
      </c>
      <c r="AE124" s="69">
        <f t="shared" si="13"/>
        <v>4.5506249999999859E-2</v>
      </c>
      <c r="AF124" s="77">
        <f t="shared" si="14"/>
        <v>8.86</v>
      </c>
      <c r="AG124" s="69">
        <f t="shared" si="15"/>
        <v>4.9497802500000132E-2</v>
      </c>
      <c r="AH124" s="69">
        <f t="shared" si="16"/>
        <v>5.156615243181846E-2</v>
      </c>
      <c r="AI124" s="79">
        <f t="shared" si="17"/>
        <v>6.8</v>
      </c>
      <c r="AJ124" s="69">
        <f t="shared" si="18"/>
        <v>5.442092250000008E-2</v>
      </c>
      <c r="AK124" s="79">
        <f t="shared" si="19"/>
        <v>8.58</v>
      </c>
      <c r="AL124" s="69">
        <f t="shared" si="20"/>
        <v>5.87381025E-2</v>
      </c>
      <c r="AM124" s="69">
        <f t="shared" si="21"/>
        <v>6.2182144971910047E-2</v>
      </c>
      <c r="AN124" s="69">
        <f t="shared" si="22"/>
        <v>5.5658002500000039E-2</v>
      </c>
      <c r="AO124" s="91">
        <f t="shared" si="23"/>
        <v>5.8643480791879511E-2</v>
      </c>
      <c r="AP124" s="78"/>
      <c r="AQ124" s="78"/>
    </row>
    <row r="125" spans="1:43" ht="15" customHeight="1">
      <c r="A125" s="65">
        <v>41820</v>
      </c>
      <c r="B125" s="66">
        <v>3.15</v>
      </c>
      <c r="C125" s="66">
        <v>3.51</v>
      </c>
      <c r="D125" s="66">
        <v>4.93</v>
      </c>
      <c r="E125" s="66">
        <v>3.99</v>
      </c>
      <c r="F125" s="89">
        <v>6.65</v>
      </c>
      <c r="G125" s="89">
        <v>4.42</v>
      </c>
      <c r="H125" s="89">
        <v>8.83</v>
      </c>
      <c r="I125" s="89">
        <v>4.8</v>
      </c>
      <c r="J125" s="67">
        <v>46</v>
      </c>
      <c r="K125" s="67">
        <v>16</v>
      </c>
      <c r="L125" s="67">
        <v>19</v>
      </c>
      <c r="M125" s="67">
        <v>8</v>
      </c>
      <c r="N125" s="67">
        <v>6</v>
      </c>
      <c r="O125" s="66">
        <v>3.5</v>
      </c>
      <c r="P125" s="66">
        <v>4.3099999999999996</v>
      </c>
      <c r="Q125" s="66">
        <v>5.31</v>
      </c>
      <c r="R125" s="66">
        <v>4.7300000000000004</v>
      </c>
      <c r="S125" s="89">
        <v>6.78</v>
      </c>
      <c r="T125" s="89">
        <v>5.18</v>
      </c>
      <c r="U125" s="89">
        <v>8.5299999999999994</v>
      </c>
      <c r="V125" s="89">
        <v>5.56</v>
      </c>
      <c r="W125" s="67">
        <v>21</v>
      </c>
      <c r="X125" s="67">
        <v>16</v>
      </c>
      <c r="Y125" s="67">
        <v>18</v>
      </c>
      <c r="Z125" s="67">
        <v>9</v>
      </c>
      <c r="AA125" s="67">
        <v>2</v>
      </c>
      <c r="AD125" s="77">
        <f t="shared" si="12"/>
        <v>6.65</v>
      </c>
      <c r="AE125" s="69">
        <f t="shared" si="13"/>
        <v>4.4688410000000012E-2</v>
      </c>
      <c r="AF125" s="77">
        <f t="shared" si="14"/>
        <v>8.83</v>
      </c>
      <c r="AG125" s="69">
        <f t="shared" si="15"/>
        <v>4.8575999999999953E-2</v>
      </c>
      <c r="AH125" s="69">
        <f t="shared" si="16"/>
        <v>5.0662458853210933E-2</v>
      </c>
      <c r="AI125" s="79">
        <f t="shared" si="17"/>
        <v>6.78</v>
      </c>
      <c r="AJ125" s="69">
        <f t="shared" si="18"/>
        <v>5.2470809999999979E-2</v>
      </c>
      <c r="AK125" s="79">
        <f t="shared" si="19"/>
        <v>8.5299999999999994</v>
      </c>
      <c r="AL125" s="69">
        <f t="shared" si="20"/>
        <v>5.6372840000000091E-2</v>
      </c>
      <c r="AM125" s="69">
        <f t="shared" si="21"/>
        <v>5.9650545200000189E-2</v>
      </c>
      <c r="AN125" s="69">
        <f t="shared" si="22"/>
        <v>5.3773893333333378E-2</v>
      </c>
      <c r="AO125" s="91">
        <f t="shared" si="23"/>
        <v>5.6654516417737097E-2</v>
      </c>
      <c r="AP125" s="78"/>
      <c r="AQ125" s="78"/>
    </row>
    <row r="126" spans="1:43" ht="15" customHeight="1">
      <c r="A126" s="65">
        <v>41851</v>
      </c>
      <c r="B126" s="66">
        <v>3.18</v>
      </c>
      <c r="C126" s="66">
        <v>3.49</v>
      </c>
      <c r="D126" s="66">
        <v>4.93</v>
      </c>
      <c r="E126" s="66">
        <v>3.93</v>
      </c>
      <c r="F126" s="89">
        <v>6.63</v>
      </c>
      <c r="G126" s="89">
        <v>4.33</v>
      </c>
      <c r="H126" s="89">
        <v>8.82</v>
      </c>
      <c r="I126" s="89">
        <v>4.72</v>
      </c>
      <c r="J126" s="67">
        <v>46</v>
      </c>
      <c r="K126" s="67">
        <v>17</v>
      </c>
      <c r="L126" s="67">
        <v>17</v>
      </c>
      <c r="M126" s="67">
        <v>9</v>
      </c>
      <c r="N126" s="67">
        <v>6</v>
      </c>
      <c r="O126" s="66">
        <v>3.66</v>
      </c>
      <c r="P126" s="66">
        <v>4.29</v>
      </c>
      <c r="Q126" s="66">
        <v>5.34</v>
      </c>
      <c r="R126" s="66">
        <v>4.66</v>
      </c>
      <c r="S126" s="89">
        <v>6.83</v>
      </c>
      <c r="T126" s="89">
        <v>5.0599999999999996</v>
      </c>
      <c r="U126" s="89">
        <v>8.6300000000000008</v>
      </c>
      <c r="V126" s="89">
        <v>5.34</v>
      </c>
      <c r="W126" s="67">
        <v>20</v>
      </c>
      <c r="X126" s="67">
        <v>21</v>
      </c>
      <c r="Y126" s="67">
        <v>17</v>
      </c>
      <c r="Z126" s="67">
        <v>10</v>
      </c>
      <c r="AA126" s="67">
        <v>3</v>
      </c>
      <c r="AD126" s="77">
        <f t="shared" si="12"/>
        <v>6.63</v>
      </c>
      <c r="AE126" s="69">
        <f t="shared" si="13"/>
        <v>4.3768722499999857E-2</v>
      </c>
      <c r="AF126" s="77">
        <f t="shared" si="14"/>
        <v>8.82</v>
      </c>
      <c r="AG126" s="69">
        <f t="shared" si="15"/>
        <v>4.775696000000007E-2</v>
      </c>
      <c r="AH126" s="69">
        <f t="shared" si="16"/>
        <v>4.9905873356164566E-2</v>
      </c>
      <c r="AI126" s="79">
        <f t="shared" si="17"/>
        <v>6.83</v>
      </c>
      <c r="AJ126" s="69">
        <f t="shared" si="18"/>
        <v>5.1240090000000293E-2</v>
      </c>
      <c r="AK126" s="79">
        <f t="shared" si="19"/>
        <v>8.6300000000000008</v>
      </c>
      <c r="AL126" s="69">
        <f t="shared" si="20"/>
        <v>5.4112889999999858E-2</v>
      </c>
      <c r="AM126" s="69">
        <f t="shared" si="21"/>
        <v>5.6299409999999522E-2</v>
      </c>
      <c r="AN126" s="69">
        <f t="shared" si="22"/>
        <v>5.1994246666666591E-2</v>
      </c>
      <c r="AO126" s="91">
        <f t="shared" si="23"/>
        <v>5.4168231118721204E-2</v>
      </c>
      <c r="AP126" s="78"/>
      <c r="AQ126" s="78"/>
    </row>
    <row r="127" spans="1:43" ht="15" customHeight="1">
      <c r="A127" s="65">
        <v>41882</v>
      </c>
      <c r="B127" s="66">
        <v>3.16</v>
      </c>
      <c r="C127" s="66">
        <v>3.44</v>
      </c>
      <c r="D127" s="66">
        <v>4.92</v>
      </c>
      <c r="E127" s="66">
        <v>3.84</v>
      </c>
      <c r="F127" s="89">
        <v>6.62</v>
      </c>
      <c r="G127" s="89">
        <v>4.2</v>
      </c>
      <c r="H127" s="89">
        <v>8.7899999999999991</v>
      </c>
      <c r="I127" s="89">
        <v>4.55</v>
      </c>
      <c r="J127" s="67">
        <v>46</v>
      </c>
      <c r="K127" s="67">
        <v>17</v>
      </c>
      <c r="L127" s="67">
        <v>18</v>
      </c>
      <c r="M127" s="67">
        <v>8</v>
      </c>
      <c r="N127" s="67">
        <v>6</v>
      </c>
      <c r="O127" s="66">
        <v>3.77</v>
      </c>
      <c r="P127" s="66">
        <v>4.29</v>
      </c>
      <c r="Q127" s="66">
        <v>5.33</v>
      </c>
      <c r="R127" s="66">
        <v>4.58</v>
      </c>
      <c r="S127" s="89">
        <v>6.79</v>
      </c>
      <c r="T127" s="89">
        <v>4.9400000000000004</v>
      </c>
      <c r="U127" s="89">
        <v>8.59</v>
      </c>
      <c r="V127" s="89">
        <v>5.19</v>
      </c>
      <c r="W127" s="67">
        <v>18</v>
      </c>
      <c r="X127" s="67">
        <v>22</v>
      </c>
      <c r="Y127" s="67">
        <v>17</v>
      </c>
      <c r="Z127" s="67">
        <v>10</v>
      </c>
      <c r="AA127" s="67">
        <v>2</v>
      </c>
      <c r="AD127" s="77">
        <f t="shared" si="12"/>
        <v>6.62</v>
      </c>
      <c r="AE127" s="69">
        <f t="shared" si="13"/>
        <v>4.2440999999999729E-2</v>
      </c>
      <c r="AF127" s="77">
        <f t="shared" si="14"/>
        <v>8.7899999999999991</v>
      </c>
      <c r="AG127" s="69">
        <f t="shared" si="15"/>
        <v>4.6017562500000109E-2</v>
      </c>
      <c r="AH127" s="69">
        <f t="shared" si="16"/>
        <v>4.801186693548419E-2</v>
      </c>
      <c r="AI127" s="79">
        <f t="shared" si="17"/>
        <v>6.79</v>
      </c>
      <c r="AJ127" s="69">
        <f t="shared" si="18"/>
        <v>5.0010089999999785E-2</v>
      </c>
      <c r="AK127" s="79">
        <f t="shared" si="19"/>
        <v>8.59</v>
      </c>
      <c r="AL127" s="69">
        <f t="shared" si="20"/>
        <v>5.2573402499999755E-2</v>
      </c>
      <c r="AM127" s="69">
        <f t="shared" si="21"/>
        <v>5.458133062499973E-2</v>
      </c>
      <c r="AN127" s="69">
        <f t="shared" si="22"/>
        <v>5.0388122499999868E-2</v>
      </c>
      <c r="AO127" s="91">
        <f t="shared" si="23"/>
        <v>5.2391509395161212E-2</v>
      </c>
      <c r="AP127" s="78"/>
      <c r="AQ127" s="78"/>
    </row>
    <row r="128" spans="1:43" ht="15" customHeight="1">
      <c r="A128" s="65">
        <v>41912</v>
      </c>
      <c r="B128" s="66">
        <v>3.15</v>
      </c>
      <c r="C128" s="66">
        <v>3.61</v>
      </c>
      <c r="D128" s="66">
        <v>4.91</v>
      </c>
      <c r="E128" s="66">
        <v>4.0599999999999996</v>
      </c>
      <c r="F128" s="89">
        <v>6.6</v>
      </c>
      <c r="G128" s="89">
        <v>4.4400000000000004</v>
      </c>
      <c r="H128" s="89">
        <v>8.77</v>
      </c>
      <c r="I128" s="89">
        <v>4.79</v>
      </c>
      <c r="J128" s="67">
        <v>44</v>
      </c>
      <c r="K128" s="67">
        <v>20</v>
      </c>
      <c r="L128" s="67">
        <v>16</v>
      </c>
      <c r="M128" s="67">
        <v>7</v>
      </c>
      <c r="N128" s="67">
        <v>6</v>
      </c>
      <c r="O128" s="66">
        <v>3.92</v>
      </c>
      <c r="P128" s="66">
        <v>4.45</v>
      </c>
      <c r="Q128" s="66">
        <v>5.31</v>
      </c>
      <c r="R128" s="66">
        <v>4.76</v>
      </c>
      <c r="S128" s="89">
        <v>6.77</v>
      </c>
      <c r="T128" s="89">
        <v>5.19</v>
      </c>
      <c r="U128" s="89">
        <v>8.5399999999999991</v>
      </c>
      <c r="V128" s="89">
        <v>5.46</v>
      </c>
      <c r="W128" s="67">
        <v>14</v>
      </c>
      <c r="X128" s="67">
        <v>22</v>
      </c>
      <c r="Y128" s="67">
        <v>16</v>
      </c>
      <c r="Z128" s="67">
        <v>10</v>
      </c>
      <c r="AA128" s="67">
        <v>2</v>
      </c>
      <c r="AD128" s="77">
        <f t="shared" si="12"/>
        <v>6.6</v>
      </c>
      <c r="AE128" s="69">
        <f t="shared" si="13"/>
        <v>4.4892839999999934E-2</v>
      </c>
      <c r="AF128" s="77">
        <f t="shared" si="14"/>
        <v>8.77</v>
      </c>
      <c r="AG128" s="69">
        <f t="shared" si="15"/>
        <v>4.8473602499999879E-2</v>
      </c>
      <c r="AH128" s="69">
        <f t="shared" si="16"/>
        <v>5.0503251290322432E-2</v>
      </c>
      <c r="AI128" s="79">
        <f t="shared" si="17"/>
        <v>6.77</v>
      </c>
      <c r="AJ128" s="69">
        <f t="shared" si="18"/>
        <v>5.2573402499999755E-2</v>
      </c>
      <c r="AK128" s="79">
        <f t="shared" si="19"/>
        <v>8.5399999999999991</v>
      </c>
      <c r="AL128" s="69">
        <f t="shared" si="20"/>
        <v>5.5345290000000213E-2</v>
      </c>
      <c r="AM128" s="69">
        <f t="shared" si="21"/>
        <v>5.7631705677966695E-2</v>
      </c>
      <c r="AN128" s="69">
        <f t="shared" si="22"/>
        <v>5.30547275000001E-2</v>
      </c>
      <c r="AO128" s="91">
        <f t="shared" si="23"/>
        <v>5.5255554215418605E-2</v>
      </c>
      <c r="AP128" s="78"/>
      <c r="AQ128" s="78"/>
    </row>
    <row r="129" spans="1:43" ht="15" customHeight="1">
      <c r="A129" s="65">
        <v>41943</v>
      </c>
      <c r="B129" s="66">
        <v>3.13</v>
      </c>
      <c r="C129" s="66">
        <v>3.55</v>
      </c>
      <c r="D129" s="66">
        <v>4.93</v>
      </c>
      <c r="E129" s="66">
        <v>3.98</v>
      </c>
      <c r="F129" s="89">
        <v>6.62</v>
      </c>
      <c r="G129" s="89">
        <v>4.3499999999999996</v>
      </c>
      <c r="H129" s="89">
        <v>8.85</v>
      </c>
      <c r="I129" s="89">
        <v>4.72</v>
      </c>
      <c r="J129" s="67">
        <v>45</v>
      </c>
      <c r="K129" s="67">
        <v>20</v>
      </c>
      <c r="L129" s="67">
        <v>16</v>
      </c>
      <c r="M129" s="67">
        <v>8</v>
      </c>
      <c r="N129" s="67">
        <v>6</v>
      </c>
      <c r="O129" s="66">
        <v>3.94</v>
      </c>
      <c r="P129" s="66">
        <v>4.32</v>
      </c>
      <c r="Q129" s="66">
        <v>5.33</v>
      </c>
      <c r="R129" s="66">
        <v>4.6500000000000004</v>
      </c>
      <c r="S129" s="89">
        <v>6.75</v>
      </c>
      <c r="T129" s="89">
        <v>5.1100000000000003</v>
      </c>
      <c r="U129" s="89">
        <v>8.68</v>
      </c>
      <c r="V129" s="89">
        <v>5.37</v>
      </c>
      <c r="W129" s="67">
        <v>15</v>
      </c>
      <c r="X129" s="67">
        <v>24</v>
      </c>
      <c r="Y129" s="67">
        <v>16</v>
      </c>
      <c r="Z129" s="67">
        <v>9</v>
      </c>
      <c r="AA129" s="67">
        <v>2</v>
      </c>
      <c r="AD129" s="77">
        <f t="shared" si="12"/>
        <v>6.62</v>
      </c>
      <c r="AE129" s="69">
        <f t="shared" si="13"/>
        <v>4.3973062499999882E-2</v>
      </c>
      <c r="AF129" s="77">
        <f t="shared" si="14"/>
        <v>8.85</v>
      </c>
      <c r="AG129" s="69">
        <f t="shared" si="15"/>
        <v>4.775696000000007E-2</v>
      </c>
      <c r="AH129" s="69">
        <f t="shared" si="16"/>
        <v>4.9708297275784921E-2</v>
      </c>
      <c r="AI129" s="79">
        <f t="shared" si="17"/>
        <v>6.75</v>
      </c>
      <c r="AJ129" s="69">
        <f t="shared" si="18"/>
        <v>5.1752802500000028E-2</v>
      </c>
      <c r="AK129" s="79">
        <f t="shared" si="19"/>
        <v>8.68</v>
      </c>
      <c r="AL129" s="69">
        <f t="shared" si="20"/>
        <v>5.442092250000008E-2</v>
      </c>
      <c r="AM129" s="69">
        <f t="shared" si="21"/>
        <v>5.6245750686528616E-2</v>
      </c>
      <c r="AN129" s="69">
        <f t="shared" si="22"/>
        <v>5.2199601666666741E-2</v>
      </c>
      <c r="AO129" s="91">
        <f t="shared" si="23"/>
        <v>5.4066599549614049E-2</v>
      </c>
      <c r="AP129" s="78"/>
      <c r="AQ129" s="78"/>
    </row>
    <row r="130" spans="1:43" ht="15" customHeight="1">
      <c r="A130" s="65">
        <v>41973</v>
      </c>
      <c r="B130" s="66">
        <v>3.16</v>
      </c>
      <c r="C130" s="66">
        <v>3.5</v>
      </c>
      <c r="D130" s="66">
        <v>4.93</v>
      </c>
      <c r="E130" s="66">
        <v>3.89</v>
      </c>
      <c r="F130" s="89">
        <v>6.61</v>
      </c>
      <c r="G130" s="89">
        <v>4.24</v>
      </c>
      <c r="H130" s="89">
        <v>8.89</v>
      </c>
      <c r="I130" s="89">
        <v>4.6100000000000003</v>
      </c>
      <c r="J130" s="67">
        <v>45</v>
      </c>
      <c r="K130" s="67">
        <v>21</v>
      </c>
      <c r="L130" s="67">
        <v>16</v>
      </c>
      <c r="M130" s="67">
        <v>9</v>
      </c>
      <c r="N130" s="67">
        <v>6</v>
      </c>
      <c r="O130" s="66">
        <v>3.95</v>
      </c>
      <c r="P130" s="66">
        <v>4.2300000000000004</v>
      </c>
      <c r="Q130" s="66">
        <v>5.33</v>
      </c>
      <c r="R130" s="66">
        <v>4.54</v>
      </c>
      <c r="S130" s="89">
        <v>6.72</v>
      </c>
      <c r="T130" s="89">
        <v>4.99</v>
      </c>
      <c r="U130" s="89">
        <v>8.61</v>
      </c>
      <c r="V130" s="89">
        <v>5.23</v>
      </c>
      <c r="W130" s="67">
        <v>16</v>
      </c>
      <c r="X130" s="67">
        <v>25</v>
      </c>
      <c r="Y130" s="67">
        <v>17</v>
      </c>
      <c r="Z130" s="67">
        <v>8</v>
      </c>
      <c r="AA130" s="67">
        <v>2</v>
      </c>
      <c r="AD130" s="77">
        <f t="shared" si="12"/>
        <v>6.61</v>
      </c>
      <c r="AE130" s="69">
        <f t="shared" si="13"/>
        <v>4.2849440000000127E-2</v>
      </c>
      <c r="AF130" s="77">
        <f t="shared" si="14"/>
        <v>8.89</v>
      </c>
      <c r="AG130" s="69">
        <f t="shared" si="15"/>
        <v>4.6631302500000027E-2</v>
      </c>
      <c r="AH130" s="69">
        <f t="shared" si="16"/>
        <v>4.8472472401315768E-2</v>
      </c>
      <c r="AI130" s="79">
        <f t="shared" si="17"/>
        <v>6.72</v>
      </c>
      <c r="AJ130" s="69">
        <f t="shared" si="18"/>
        <v>5.0522502500000011E-2</v>
      </c>
      <c r="AK130" s="79">
        <f t="shared" si="19"/>
        <v>8.61</v>
      </c>
      <c r="AL130" s="69">
        <f t="shared" si="20"/>
        <v>5.2983822499999889E-2</v>
      </c>
      <c r="AM130" s="69">
        <f t="shared" si="21"/>
        <v>5.4793999642856944E-2</v>
      </c>
      <c r="AN130" s="69">
        <f t="shared" si="22"/>
        <v>5.0866315833333266E-2</v>
      </c>
      <c r="AO130" s="91">
        <f t="shared" si="23"/>
        <v>5.2686823895676548E-2</v>
      </c>
      <c r="AP130" s="78"/>
      <c r="AQ130" s="78"/>
    </row>
    <row r="131" spans="1:43" ht="15" customHeight="1">
      <c r="A131" s="65">
        <v>42004</v>
      </c>
      <c r="B131" s="66">
        <v>3.18</v>
      </c>
      <c r="C131" s="66">
        <v>3.22</v>
      </c>
      <c r="D131" s="66">
        <v>4.93</v>
      </c>
      <c r="E131" s="66">
        <v>3.52</v>
      </c>
      <c r="F131" s="89">
        <v>6.59</v>
      </c>
      <c r="G131" s="89">
        <v>3.81</v>
      </c>
      <c r="H131" s="89">
        <v>8.86</v>
      </c>
      <c r="I131" s="89">
        <v>4.1399999999999997</v>
      </c>
      <c r="J131" s="67">
        <v>45</v>
      </c>
      <c r="K131" s="67">
        <v>18</v>
      </c>
      <c r="L131" s="67">
        <v>16</v>
      </c>
      <c r="M131" s="67">
        <v>9</v>
      </c>
      <c r="N131" s="67">
        <v>6</v>
      </c>
      <c r="O131" s="66">
        <v>3.99</v>
      </c>
      <c r="P131" s="66">
        <v>3.97</v>
      </c>
      <c r="Q131" s="66">
        <v>5.32</v>
      </c>
      <c r="R131" s="66">
        <v>4.28</v>
      </c>
      <c r="S131" s="89">
        <v>6.7</v>
      </c>
      <c r="T131" s="89">
        <v>4.68</v>
      </c>
      <c r="U131" s="89">
        <v>8.56</v>
      </c>
      <c r="V131" s="89">
        <v>4.75</v>
      </c>
      <c r="W131" s="67">
        <v>15</v>
      </c>
      <c r="X131" s="67">
        <v>25</v>
      </c>
      <c r="Y131" s="67">
        <v>17</v>
      </c>
      <c r="Z131" s="67">
        <v>8</v>
      </c>
      <c r="AA131" s="67">
        <v>2</v>
      </c>
      <c r="AD131" s="77">
        <f t="shared" si="12"/>
        <v>6.59</v>
      </c>
      <c r="AE131" s="69">
        <f t="shared" si="13"/>
        <v>3.8462902500000062E-2</v>
      </c>
      <c r="AF131" s="77">
        <f t="shared" si="14"/>
        <v>8.86</v>
      </c>
      <c r="AG131" s="69">
        <f t="shared" si="15"/>
        <v>4.1828489999999885E-2</v>
      </c>
      <c r="AH131" s="69">
        <f t="shared" si="16"/>
        <v>4.3518696938325788E-2</v>
      </c>
      <c r="AI131" s="79">
        <f t="shared" si="17"/>
        <v>6.7</v>
      </c>
      <c r="AJ131" s="69">
        <f t="shared" si="18"/>
        <v>4.7347560000000177E-2</v>
      </c>
      <c r="AK131" s="79">
        <f t="shared" si="19"/>
        <v>8.56</v>
      </c>
      <c r="AL131" s="69">
        <f t="shared" si="20"/>
        <v>4.8064062499999949E-2</v>
      </c>
      <c r="AM131" s="69">
        <f t="shared" si="21"/>
        <v>4.8618774112902996E-2</v>
      </c>
      <c r="AN131" s="69">
        <f t="shared" si="22"/>
        <v>4.5985538333333256E-2</v>
      </c>
      <c r="AO131" s="91">
        <f t="shared" si="23"/>
        <v>4.6918748388043927E-2</v>
      </c>
      <c r="AP131" s="78"/>
      <c r="AQ131" s="78"/>
    </row>
    <row r="132" spans="1:43" ht="15" customHeight="1">
      <c r="A132" s="65">
        <v>42035</v>
      </c>
      <c r="B132" s="66">
        <v>3.17</v>
      </c>
      <c r="C132" s="66">
        <v>3.02</v>
      </c>
      <c r="D132" s="66">
        <v>4.92</v>
      </c>
      <c r="E132" s="66">
        <v>3.3</v>
      </c>
      <c r="F132" s="89">
        <v>6.57</v>
      </c>
      <c r="G132" s="89">
        <v>3.54</v>
      </c>
      <c r="H132" s="89">
        <v>8.84</v>
      </c>
      <c r="I132" s="89">
        <v>3.79</v>
      </c>
      <c r="J132" s="67">
        <v>45</v>
      </c>
      <c r="K132" s="67">
        <v>19</v>
      </c>
      <c r="L132" s="67">
        <v>16</v>
      </c>
      <c r="M132" s="67">
        <v>9</v>
      </c>
      <c r="N132" s="67">
        <v>6</v>
      </c>
      <c r="O132" s="66">
        <v>3.95</v>
      </c>
      <c r="P132" s="66">
        <v>3.86</v>
      </c>
      <c r="Q132" s="66">
        <v>5.3</v>
      </c>
      <c r="R132" s="66">
        <v>4.13</v>
      </c>
      <c r="S132" s="89">
        <v>6.67</v>
      </c>
      <c r="T132" s="89">
        <v>4.45</v>
      </c>
      <c r="U132" s="89">
        <v>8.51</v>
      </c>
      <c r="V132" s="89">
        <v>4.3600000000000003</v>
      </c>
      <c r="W132" s="67">
        <v>15</v>
      </c>
      <c r="X132" s="67">
        <v>25</v>
      </c>
      <c r="Y132" s="67">
        <v>17</v>
      </c>
      <c r="Z132" s="67">
        <v>8</v>
      </c>
      <c r="AA132" s="67">
        <v>2</v>
      </c>
      <c r="AD132" s="77">
        <f t="shared" si="12"/>
        <v>6.57</v>
      </c>
      <c r="AE132" s="69">
        <f t="shared" si="13"/>
        <v>3.571329000000012E-2</v>
      </c>
      <c r="AF132" s="77">
        <f t="shared" si="14"/>
        <v>8.84</v>
      </c>
      <c r="AG132" s="69">
        <f t="shared" si="15"/>
        <v>3.8259102500000086E-2</v>
      </c>
      <c r="AH132" s="69">
        <f t="shared" si="16"/>
        <v>3.9560046332599186E-2</v>
      </c>
      <c r="AI132" s="79">
        <f t="shared" si="17"/>
        <v>6.67</v>
      </c>
      <c r="AJ132" s="69">
        <f t="shared" si="18"/>
        <v>4.4995062500000182E-2</v>
      </c>
      <c r="AK132" s="79">
        <f t="shared" si="19"/>
        <v>8.51</v>
      </c>
      <c r="AL132" s="69">
        <f t="shared" si="20"/>
        <v>4.4075240000000182E-2</v>
      </c>
      <c r="AM132" s="69">
        <f t="shared" si="21"/>
        <v>4.3330383736413222E-2</v>
      </c>
      <c r="AN132" s="69">
        <f t="shared" si="22"/>
        <v>4.2136527500000145E-2</v>
      </c>
      <c r="AO132" s="91">
        <f t="shared" si="23"/>
        <v>4.2073604601808541E-2</v>
      </c>
      <c r="AP132" s="78"/>
      <c r="AQ132" s="78"/>
    </row>
    <row r="133" spans="1:43" ht="15" customHeight="1">
      <c r="A133" s="65">
        <v>42063</v>
      </c>
      <c r="B133" s="66">
        <v>3.15</v>
      </c>
      <c r="C133" s="66">
        <v>2.82</v>
      </c>
      <c r="D133" s="66">
        <v>4.8899999999999997</v>
      </c>
      <c r="E133" s="66">
        <v>3.16</v>
      </c>
      <c r="F133" s="89">
        <v>6.55</v>
      </c>
      <c r="G133" s="89">
        <v>3.45</v>
      </c>
      <c r="H133" s="89">
        <v>8.82</v>
      </c>
      <c r="I133" s="89">
        <v>3.77</v>
      </c>
      <c r="J133" s="67">
        <v>46</v>
      </c>
      <c r="K133" s="67">
        <v>19</v>
      </c>
      <c r="L133" s="67">
        <v>16</v>
      </c>
      <c r="M133" s="67">
        <v>9</v>
      </c>
      <c r="N133" s="67">
        <v>6</v>
      </c>
      <c r="O133" s="66">
        <v>3.96</v>
      </c>
      <c r="P133" s="66">
        <v>3.68</v>
      </c>
      <c r="Q133" s="66">
        <v>5.26</v>
      </c>
      <c r="R133" s="66">
        <v>3.96</v>
      </c>
      <c r="S133" s="89">
        <v>6.62</v>
      </c>
      <c r="T133" s="89">
        <v>4.3</v>
      </c>
      <c r="U133" s="89">
        <v>8.4700000000000006</v>
      </c>
      <c r="V133" s="89">
        <v>4.37</v>
      </c>
      <c r="W133" s="67">
        <v>16</v>
      </c>
      <c r="X133" s="67">
        <v>26</v>
      </c>
      <c r="Y133" s="67">
        <v>16</v>
      </c>
      <c r="Z133" s="67">
        <v>8</v>
      </c>
      <c r="AA133" s="67">
        <v>2</v>
      </c>
      <c r="AD133" s="77">
        <f t="shared" si="12"/>
        <v>6.55</v>
      </c>
      <c r="AE133" s="69">
        <f t="shared" si="13"/>
        <v>3.4797562499999879E-2</v>
      </c>
      <c r="AF133" s="77">
        <f t="shared" si="14"/>
        <v>8.82</v>
      </c>
      <c r="AG133" s="69">
        <f t="shared" si="15"/>
        <v>3.8055322499999988E-2</v>
      </c>
      <c r="AH133" s="69">
        <f t="shared" si="16"/>
        <v>3.9748783645374493E-2</v>
      </c>
      <c r="AI133" s="79">
        <f t="shared" si="17"/>
        <v>6.62</v>
      </c>
      <c r="AJ133" s="69">
        <f t="shared" si="18"/>
        <v>4.3462250000000147E-2</v>
      </c>
      <c r="AK133" s="79">
        <f t="shared" si="19"/>
        <v>8.4700000000000006</v>
      </c>
      <c r="AL133" s="69">
        <f t="shared" si="20"/>
        <v>4.4177422499999786E-2</v>
      </c>
      <c r="AM133" s="69">
        <f t="shared" si="21"/>
        <v>4.4768889486485976E-2</v>
      </c>
      <c r="AN133" s="69">
        <f t="shared" si="22"/>
        <v>4.2136722499999849E-2</v>
      </c>
      <c r="AO133" s="91">
        <f t="shared" si="23"/>
        <v>4.309552087278215E-2</v>
      </c>
      <c r="AP133" s="78"/>
      <c r="AQ133" s="78"/>
    </row>
    <row r="134" spans="1:43" ht="15" customHeight="1">
      <c r="A134" s="65">
        <v>42094</v>
      </c>
      <c r="B134" s="66">
        <v>3.17</v>
      </c>
      <c r="C134" s="66">
        <v>2.75</v>
      </c>
      <c r="D134" s="66">
        <v>4.88</v>
      </c>
      <c r="E134" s="66">
        <v>3.13</v>
      </c>
      <c r="F134" s="89">
        <v>6.53</v>
      </c>
      <c r="G134" s="89">
        <v>3.45</v>
      </c>
      <c r="H134" s="89">
        <v>8.9600000000000009</v>
      </c>
      <c r="I134" s="89">
        <v>3.84</v>
      </c>
      <c r="J134" s="67">
        <v>46</v>
      </c>
      <c r="K134" s="67">
        <v>18</v>
      </c>
      <c r="L134" s="67">
        <v>15</v>
      </c>
      <c r="M134" s="67">
        <v>10</v>
      </c>
      <c r="N134" s="67">
        <v>6</v>
      </c>
      <c r="O134" s="66">
        <v>3.93</v>
      </c>
      <c r="P134" s="66">
        <v>3.58</v>
      </c>
      <c r="Q134" s="66">
        <v>5.23</v>
      </c>
      <c r="R134" s="66">
        <v>3.88</v>
      </c>
      <c r="S134" s="89">
        <v>6.63</v>
      </c>
      <c r="T134" s="89">
        <v>4.2699999999999996</v>
      </c>
      <c r="U134" s="89">
        <v>8.7799999999999994</v>
      </c>
      <c r="V134" s="89">
        <v>4.45</v>
      </c>
      <c r="W134" s="67">
        <v>17</v>
      </c>
      <c r="X134" s="67">
        <v>28</v>
      </c>
      <c r="Y134" s="67">
        <v>16</v>
      </c>
      <c r="Z134" s="67">
        <v>7</v>
      </c>
      <c r="AA134" s="67">
        <v>2</v>
      </c>
      <c r="AD134" s="77">
        <f t="shared" si="12"/>
        <v>6.53</v>
      </c>
      <c r="AE134" s="69">
        <f t="shared" si="13"/>
        <v>3.4797562499999879E-2</v>
      </c>
      <c r="AF134" s="77">
        <f t="shared" si="14"/>
        <v>8.9600000000000009</v>
      </c>
      <c r="AG134" s="69">
        <f t="shared" si="15"/>
        <v>3.8768640000000243E-2</v>
      </c>
      <c r="AH134" s="69">
        <f t="shared" si="16"/>
        <v>4.0468195802469534E-2</v>
      </c>
      <c r="AI134" s="79">
        <f t="shared" si="17"/>
        <v>6.63</v>
      </c>
      <c r="AJ134" s="69">
        <f t="shared" si="18"/>
        <v>4.3155822499999941E-2</v>
      </c>
      <c r="AK134" s="79">
        <f t="shared" si="19"/>
        <v>8.7799999999999994</v>
      </c>
      <c r="AL134" s="69">
        <f t="shared" si="20"/>
        <v>4.4995062500000182E-2</v>
      </c>
      <c r="AM134" s="69">
        <f t="shared" si="21"/>
        <v>4.6038724267442183E-2</v>
      </c>
      <c r="AN134" s="69">
        <f t="shared" si="22"/>
        <v>4.2919588333333536E-2</v>
      </c>
      <c r="AO134" s="91">
        <f t="shared" si="23"/>
        <v>4.4181881445784631E-2</v>
      </c>
      <c r="AP134" s="78"/>
      <c r="AQ134" s="78"/>
    </row>
    <row r="135" spans="1:43" ht="15" customHeight="1">
      <c r="A135" s="65">
        <v>42124</v>
      </c>
      <c r="B135" s="66">
        <v>3.21</v>
      </c>
      <c r="C135" s="66">
        <v>3.01</v>
      </c>
      <c r="D135" s="66">
        <v>4.8600000000000003</v>
      </c>
      <c r="E135" s="66">
        <v>3.43</v>
      </c>
      <c r="F135" s="89">
        <v>6.54</v>
      </c>
      <c r="G135" s="89">
        <v>3.78</v>
      </c>
      <c r="H135" s="89">
        <v>9.09</v>
      </c>
      <c r="I135" s="89">
        <v>4.17</v>
      </c>
      <c r="J135" s="67">
        <v>45</v>
      </c>
      <c r="K135" s="67">
        <v>17</v>
      </c>
      <c r="L135" s="67">
        <v>13</v>
      </c>
      <c r="M135" s="67">
        <v>10</v>
      </c>
      <c r="N135" s="67">
        <v>6</v>
      </c>
      <c r="O135" s="66">
        <v>3.94</v>
      </c>
      <c r="P135" s="66">
        <v>3.8</v>
      </c>
      <c r="Q135" s="66">
        <v>5.21</v>
      </c>
      <c r="R135" s="66">
        <v>4.1100000000000003</v>
      </c>
      <c r="S135" s="89">
        <v>6.66</v>
      </c>
      <c r="T135" s="89">
        <v>4.5</v>
      </c>
      <c r="U135" s="89">
        <v>9.18</v>
      </c>
      <c r="V135" s="89">
        <v>4.8099999999999996</v>
      </c>
      <c r="W135" s="67">
        <v>19</v>
      </c>
      <c r="X135" s="67">
        <v>28</v>
      </c>
      <c r="Y135" s="67">
        <v>19</v>
      </c>
      <c r="Z135" s="67">
        <v>7</v>
      </c>
      <c r="AA135" s="67">
        <v>3</v>
      </c>
      <c r="AD135" s="77">
        <f t="shared" si="12"/>
        <v>6.54</v>
      </c>
      <c r="AE135" s="69">
        <f t="shared" si="13"/>
        <v>3.815720999999983E-2</v>
      </c>
      <c r="AF135" s="77">
        <f t="shared" si="14"/>
        <v>9.09</v>
      </c>
      <c r="AG135" s="69">
        <f t="shared" si="15"/>
        <v>4.2134722500000166E-2</v>
      </c>
      <c r="AH135" s="69">
        <f t="shared" si="16"/>
        <v>4.355414852941205E-2</v>
      </c>
      <c r="AI135" s="79">
        <f t="shared" si="17"/>
        <v>6.66</v>
      </c>
      <c r="AJ135" s="69">
        <f t="shared" si="18"/>
        <v>4.5506249999999859E-2</v>
      </c>
      <c r="AK135" s="79">
        <f t="shared" si="19"/>
        <v>9.18</v>
      </c>
      <c r="AL135" s="69">
        <f t="shared" si="20"/>
        <v>4.8678402499999773E-2</v>
      </c>
      <c r="AM135" s="69">
        <f t="shared" si="21"/>
        <v>4.9710610853174346E-2</v>
      </c>
      <c r="AN135" s="69">
        <f t="shared" si="22"/>
        <v>4.6497175833333237E-2</v>
      </c>
      <c r="AO135" s="91">
        <f t="shared" si="23"/>
        <v>4.7658456745253576E-2</v>
      </c>
      <c r="AP135" s="78"/>
      <c r="AQ135" s="78"/>
    </row>
    <row r="136" spans="1:43" ht="15" customHeight="1">
      <c r="A136" s="65">
        <v>42155</v>
      </c>
      <c r="B136" s="66">
        <v>3.24</v>
      </c>
      <c r="C136" s="66">
        <v>2.98</v>
      </c>
      <c r="D136" s="66">
        <v>4.8899999999999997</v>
      </c>
      <c r="E136" s="66">
        <v>3.4</v>
      </c>
      <c r="F136" s="89">
        <v>6.56</v>
      </c>
      <c r="G136" s="89">
        <v>3.78</v>
      </c>
      <c r="H136" s="89">
        <v>9.0500000000000007</v>
      </c>
      <c r="I136" s="89">
        <v>4.1900000000000004</v>
      </c>
      <c r="J136" s="67">
        <v>44</v>
      </c>
      <c r="K136" s="67">
        <v>18</v>
      </c>
      <c r="L136" s="67">
        <v>13</v>
      </c>
      <c r="M136" s="67">
        <v>10</v>
      </c>
      <c r="N136" s="67">
        <v>7</v>
      </c>
      <c r="O136" s="66">
        <v>3.89</v>
      </c>
      <c r="P136" s="66">
        <v>3.76</v>
      </c>
      <c r="Q136" s="66">
        <v>5.18</v>
      </c>
      <c r="R136" s="66">
        <v>4.08</v>
      </c>
      <c r="S136" s="89">
        <v>6.68</v>
      </c>
      <c r="T136" s="89">
        <v>4.49</v>
      </c>
      <c r="U136" s="89">
        <v>9.24</v>
      </c>
      <c r="V136" s="89">
        <v>4.83</v>
      </c>
      <c r="W136" s="67">
        <v>21</v>
      </c>
      <c r="X136" s="67">
        <v>29</v>
      </c>
      <c r="Y136" s="67">
        <v>17</v>
      </c>
      <c r="Z136" s="67">
        <v>9</v>
      </c>
      <c r="AA136" s="67">
        <v>3</v>
      </c>
      <c r="AD136" s="77">
        <f t="shared" si="12"/>
        <v>6.56</v>
      </c>
      <c r="AE136" s="69">
        <f t="shared" si="13"/>
        <v>3.815720999999983E-2</v>
      </c>
      <c r="AF136" s="77">
        <f t="shared" si="14"/>
        <v>9.0500000000000007</v>
      </c>
      <c r="AG136" s="69">
        <f t="shared" si="15"/>
        <v>4.2338902500000053E-2</v>
      </c>
      <c r="AH136" s="69">
        <f t="shared" si="16"/>
        <v>4.3934327349397728E-2</v>
      </c>
      <c r="AI136" s="79">
        <f t="shared" si="17"/>
        <v>6.68</v>
      </c>
      <c r="AJ136" s="69">
        <f t="shared" si="18"/>
        <v>4.5404002500000207E-2</v>
      </c>
      <c r="AK136" s="79">
        <f t="shared" si="19"/>
        <v>9.24</v>
      </c>
      <c r="AL136" s="69">
        <f t="shared" si="20"/>
        <v>4.8883222499999768E-2</v>
      </c>
      <c r="AM136" s="69">
        <f t="shared" si="21"/>
        <v>4.9916115937499637E-2</v>
      </c>
      <c r="AN136" s="69">
        <f t="shared" si="22"/>
        <v>4.6701782499999858E-2</v>
      </c>
      <c r="AO136" s="91">
        <f t="shared" si="23"/>
        <v>4.7922186408132325E-2</v>
      </c>
      <c r="AP136" s="78"/>
      <c r="AQ136" s="78"/>
    </row>
    <row r="137" spans="1:43" ht="15" customHeight="1">
      <c r="A137" s="65">
        <v>42185</v>
      </c>
      <c r="B137" s="66">
        <v>3.25</v>
      </c>
      <c r="C137" s="66">
        <v>3.21</v>
      </c>
      <c r="D137" s="66">
        <v>4.8899999999999997</v>
      </c>
      <c r="E137" s="66">
        <v>3.68</v>
      </c>
      <c r="F137" s="89">
        <v>6.54</v>
      </c>
      <c r="G137" s="89">
        <v>4.0999999999999996</v>
      </c>
      <c r="H137" s="89">
        <v>9.0399999999999991</v>
      </c>
      <c r="I137" s="89">
        <v>4.57</v>
      </c>
      <c r="J137" s="67">
        <v>43</v>
      </c>
      <c r="K137" s="67">
        <v>18</v>
      </c>
      <c r="L137" s="67">
        <v>14</v>
      </c>
      <c r="M137" s="67">
        <v>10</v>
      </c>
      <c r="N137" s="67">
        <v>7</v>
      </c>
      <c r="O137" s="66">
        <v>3.89</v>
      </c>
      <c r="P137" s="66">
        <v>4.01</v>
      </c>
      <c r="Q137" s="66">
        <v>5.19</v>
      </c>
      <c r="R137" s="66">
        <v>4.38</v>
      </c>
      <c r="S137" s="89">
        <v>6.68</v>
      </c>
      <c r="T137" s="89">
        <v>4.79</v>
      </c>
      <c r="U137" s="89">
        <v>9.27</v>
      </c>
      <c r="V137" s="89">
        <v>5.17</v>
      </c>
      <c r="W137" s="67">
        <v>20</v>
      </c>
      <c r="X137" s="67">
        <v>29</v>
      </c>
      <c r="Y137" s="67">
        <v>17</v>
      </c>
      <c r="Z137" s="67">
        <v>10</v>
      </c>
      <c r="AA137" s="67">
        <v>3</v>
      </c>
      <c r="AD137" s="77">
        <f t="shared" si="12"/>
        <v>6.54</v>
      </c>
      <c r="AE137" s="69">
        <f t="shared" si="13"/>
        <v>4.1420249999999825E-2</v>
      </c>
      <c r="AF137" s="77">
        <f t="shared" si="14"/>
        <v>9.0399999999999991</v>
      </c>
      <c r="AG137" s="69">
        <f t="shared" si="15"/>
        <v>4.6222122500000129E-2</v>
      </c>
      <c r="AH137" s="69">
        <f t="shared" si="16"/>
        <v>4.806604154000025E-2</v>
      </c>
      <c r="AI137" s="79">
        <f t="shared" si="17"/>
        <v>6.68</v>
      </c>
      <c r="AJ137" s="69">
        <f t="shared" si="18"/>
        <v>4.8473602499999879E-2</v>
      </c>
      <c r="AK137" s="79">
        <f t="shared" si="19"/>
        <v>9.27</v>
      </c>
      <c r="AL137" s="69">
        <f t="shared" si="20"/>
        <v>5.236822249999995E-2</v>
      </c>
      <c r="AM137" s="69">
        <f t="shared" si="21"/>
        <v>5.3465933928571401E-2</v>
      </c>
      <c r="AN137" s="69">
        <f t="shared" si="22"/>
        <v>5.0319522500000005E-2</v>
      </c>
      <c r="AO137" s="91">
        <f t="shared" si="23"/>
        <v>5.1665969799047681E-2</v>
      </c>
      <c r="AP137" s="78"/>
      <c r="AQ137" s="78"/>
    </row>
    <row r="138" spans="1:43" ht="15" customHeight="1">
      <c r="A138" s="65">
        <v>42216</v>
      </c>
      <c r="B138" s="66">
        <v>3.24</v>
      </c>
      <c r="C138" s="66">
        <v>3.19</v>
      </c>
      <c r="D138" s="66">
        <v>4.88</v>
      </c>
      <c r="E138" s="66">
        <v>3.62</v>
      </c>
      <c r="F138" s="89">
        <v>6.57</v>
      </c>
      <c r="G138" s="89">
        <v>4.0199999999999996</v>
      </c>
      <c r="H138" s="89">
        <v>9.1999999999999993</v>
      </c>
      <c r="I138" s="89">
        <v>4.5999999999999996</v>
      </c>
      <c r="J138" s="67">
        <v>40</v>
      </c>
      <c r="K138" s="67">
        <v>18</v>
      </c>
      <c r="L138" s="67">
        <v>14</v>
      </c>
      <c r="M138" s="67">
        <v>11</v>
      </c>
      <c r="N138" s="67">
        <v>7</v>
      </c>
      <c r="O138" s="66">
        <v>3.87</v>
      </c>
      <c r="P138" s="66">
        <v>3.96</v>
      </c>
      <c r="Q138" s="66">
        <v>5.15</v>
      </c>
      <c r="R138" s="66">
        <v>4.3499999999999996</v>
      </c>
      <c r="S138" s="89">
        <v>6.66</v>
      </c>
      <c r="T138" s="89">
        <v>4.76</v>
      </c>
      <c r="U138" s="89">
        <v>9.24</v>
      </c>
      <c r="V138" s="89">
        <v>5.01</v>
      </c>
      <c r="W138" s="67">
        <v>21</v>
      </c>
      <c r="X138" s="67">
        <v>30</v>
      </c>
      <c r="Y138" s="67">
        <v>16</v>
      </c>
      <c r="Z138" s="67">
        <v>10</v>
      </c>
      <c r="AA138" s="67">
        <v>3</v>
      </c>
      <c r="AD138" s="77">
        <f t="shared" si="12"/>
        <v>6.57</v>
      </c>
      <c r="AE138" s="69">
        <f t="shared" si="13"/>
        <v>4.0604010000000024E-2</v>
      </c>
      <c r="AF138" s="77">
        <f t="shared" si="14"/>
        <v>9.1999999999999993</v>
      </c>
      <c r="AG138" s="69">
        <f t="shared" si="15"/>
        <v>4.6528999999999821E-2</v>
      </c>
      <c r="AH138" s="69">
        <f t="shared" si="16"/>
        <v>4.8331278326995956E-2</v>
      </c>
      <c r="AI138" s="79">
        <f t="shared" si="17"/>
        <v>6.66</v>
      </c>
      <c r="AJ138" s="69">
        <f t="shared" si="18"/>
        <v>4.8166440000000144E-2</v>
      </c>
      <c r="AK138" s="79">
        <f t="shared" si="19"/>
        <v>9.24</v>
      </c>
      <c r="AL138" s="69">
        <f t="shared" si="20"/>
        <v>5.0727502500000021E-2</v>
      </c>
      <c r="AM138" s="69">
        <f t="shared" si="21"/>
        <v>5.1481924011627891E-2</v>
      </c>
      <c r="AN138" s="69">
        <f t="shared" si="22"/>
        <v>4.9328001666666621E-2</v>
      </c>
      <c r="AO138" s="91">
        <f t="shared" si="23"/>
        <v>5.043170878341724E-2</v>
      </c>
      <c r="AP138" s="78"/>
      <c r="AQ138" s="78"/>
    </row>
    <row r="139" spans="1:43" ht="15" customHeight="1">
      <c r="A139" s="65">
        <v>42247</v>
      </c>
      <c r="B139" s="66">
        <v>3.2</v>
      </c>
      <c r="C139" s="66">
        <v>3.15</v>
      </c>
      <c r="D139" s="66">
        <v>4.8600000000000003</v>
      </c>
      <c r="E139" s="66">
        <v>3.56</v>
      </c>
      <c r="F139" s="89">
        <v>6.59</v>
      </c>
      <c r="G139" s="89">
        <v>3.96</v>
      </c>
      <c r="H139" s="89">
        <v>9.1999999999999993</v>
      </c>
      <c r="I139" s="89">
        <v>4.54</v>
      </c>
      <c r="J139" s="67">
        <v>39</v>
      </c>
      <c r="K139" s="67">
        <v>16</v>
      </c>
      <c r="L139" s="67">
        <v>14</v>
      </c>
      <c r="M139" s="67">
        <v>11</v>
      </c>
      <c r="N139" s="67">
        <v>7</v>
      </c>
      <c r="O139" s="66">
        <v>3.86</v>
      </c>
      <c r="P139" s="66">
        <v>3.98</v>
      </c>
      <c r="Q139" s="66">
        <v>5.0999999999999996</v>
      </c>
      <c r="R139" s="66">
        <v>4.3899999999999997</v>
      </c>
      <c r="S139" s="89">
        <v>6.6</v>
      </c>
      <c r="T139" s="89">
        <v>4.79</v>
      </c>
      <c r="U139" s="89">
        <v>9.19</v>
      </c>
      <c r="V139" s="89">
        <v>5.07</v>
      </c>
      <c r="W139" s="67">
        <v>22</v>
      </c>
      <c r="X139" s="67">
        <v>33</v>
      </c>
      <c r="Y139" s="67">
        <v>15</v>
      </c>
      <c r="Z139" s="67">
        <v>10</v>
      </c>
      <c r="AA139" s="67">
        <v>3</v>
      </c>
      <c r="AD139" s="77">
        <f t="shared" si="12"/>
        <v>6.59</v>
      </c>
      <c r="AE139" s="69">
        <f t="shared" si="13"/>
        <v>3.9992040000000006E-2</v>
      </c>
      <c r="AF139" s="77">
        <f t="shared" si="14"/>
        <v>9.1999999999999993</v>
      </c>
      <c r="AG139" s="69">
        <f t="shared" si="15"/>
        <v>4.5915289999999942E-2</v>
      </c>
      <c r="AH139" s="69">
        <f t="shared" si="16"/>
        <v>4.7730845555555478E-2</v>
      </c>
      <c r="AI139" s="79">
        <f t="shared" si="17"/>
        <v>6.6</v>
      </c>
      <c r="AJ139" s="69">
        <f t="shared" si="18"/>
        <v>4.8473602499999879E-2</v>
      </c>
      <c r="AK139" s="79">
        <f t="shared" si="19"/>
        <v>9.19</v>
      </c>
      <c r="AL139" s="69">
        <f t="shared" si="20"/>
        <v>5.134262249999999E-2</v>
      </c>
      <c r="AM139" s="69">
        <f t="shared" si="21"/>
        <v>5.2239883581081108E-2</v>
      </c>
      <c r="AN139" s="69">
        <f t="shared" si="22"/>
        <v>4.9533511666666641E-2</v>
      </c>
      <c r="AO139" s="91">
        <f t="shared" si="23"/>
        <v>5.0736870905905895E-2</v>
      </c>
      <c r="AP139" s="78"/>
      <c r="AQ139" s="78"/>
    </row>
    <row r="140" spans="1:43" ht="15" customHeight="1">
      <c r="A140" s="65">
        <v>42277</v>
      </c>
      <c r="B140" s="66">
        <v>3.23</v>
      </c>
      <c r="C140" s="66">
        <v>3.39</v>
      </c>
      <c r="D140" s="66">
        <v>4.88</v>
      </c>
      <c r="E140" s="66">
        <v>3.76</v>
      </c>
      <c r="F140" s="89">
        <v>6.56</v>
      </c>
      <c r="G140" s="89">
        <v>4.13</v>
      </c>
      <c r="H140" s="89">
        <v>9.17</v>
      </c>
      <c r="I140" s="89">
        <v>4.75</v>
      </c>
      <c r="J140" s="67">
        <v>36</v>
      </c>
      <c r="K140" s="67">
        <v>18</v>
      </c>
      <c r="L140" s="67">
        <v>16</v>
      </c>
      <c r="M140" s="67">
        <v>10</v>
      </c>
      <c r="N140" s="67">
        <v>6</v>
      </c>
      <c r="O140" s="66">
        <v>3.83</v>
      </c>
      <c r="P140" s="66">
        <v>4.3</v>
      </c>
      <c r="Q140" s="66">
        <v>5.07</v>
      </c>
      <c r="R140" s="66">
        <v>4.68</v>
      </c>
      <c r="S140" s="89">
        <v>6.6</v>
      </c>
      <c r="T140" s="89">
        <v>5.08</v>
      </c>
      <c r="U140" s="89">
        <v>9.15</v>
      </c>
      <c r="V140" s="89">
        <v>5.32</v>
      </c>
      <c r="W140" s="67">
        <v>23</v>
      </c>
      <c r="X140" s="67">
        <v>32</v>
      </c>
      <c r="Y140" s="67">
        <v>15</v>
      </c>
      <c r="Z140" s="67">
        <v>10</v>
      </c>
      <c r="AA140" s="67">
        <v>3</v>
      </c>
      <c r="AD140" s="77">
        <f t="shared" si="12"/>
        <v>6.56</v>
      </c>
      <c r="AE140" s="69">
        <f t="shared" si="13"/>
        <v>4.1726422500000027E-2</v>
      </c>
      <c r="AF140" s="77">
        <f t="shared" si="14"/>
        <v>9.17</v>
      </c>
      <c r="AG140" s="69">
        <f t="shared" si="15"/>
        <v>4.8064062499999949E-2</v>
      </c>
      <c r="AH140" s="69">
        <f t="shared" si="16"/>
        <v>5.0079480584291111E-2</v>
      </c>
      <c r="AI140" s="79">
        <f t="shared" si="17"/>
        <v>6.6</v>
      </c>
      <c r="AJ140" s="69">
        <f t="shared" si="18"/>
        <v>5.1445160000000101E-2</v>
      </c>
      <c r="AK140" s="79">
        <f t="shared" si="19"/>
        <v>9.15</v>
      </c>
      <c r="AL140" s="69">
        <f t="shared" si="20"/>
        <v>5.3907559999999854E-2</v>
      </c>
      <c r="AM140" s="69">
        <f t="shared" si="21"/>
        <v>5.4728359999999775E-2</v>
      </c>
      <c r="AN140" s="69">
        <f t="shared" si="22"/>
        <v>5.1959727499999879E-2</v>
      </c>
      <c r="AO140" s="91">
        <f t="shared" si="23"/>
        <v>5.3178733528096885E-2</v>
      </c>
      <c r="AP140" s="78"/>
      <c r="AQ140" s="78"/>
    </row>
    <row r="141" spans="1:43" ht="15" customHeight="1">
      <c r="A141" s="65">
        <v>42308</v>
      </c>
      <c r="B141" s="66">
        <v>3.21</v>
      </c>
      <c r="C141" s="66">
        <v>3.31</v>
      </c>
      <c r="D141" s="66">
        <v>4.87</v>
      </c>
      <c r="E141" s="66">
        <v>3.67</v>
      </c>
      <c r="F141" s="89">
        <v>6.55</v>
      </c>
      <c r="G141" s="89">
        <v>4.0199999999999996</v>
      </c>
      <c r="H141" s="89">
        <v>9.17</v>
      </c>
      <c r="I141" s="89">
        <v>4.63</v>
      </c>
      <c r="J141" s="67">
        <v>37</v>
      </c>
      <c r="K141" s="67">
        <v>19</v>
      </c>
      <c r="L141" s="67">
        <v>15</v>
      </c>
      <c r="M141" s="67">
        <v>9</v>
      </c>
      <c r="N141" s="67">
        <v>6</v>
      </c>
      <c r="O141" s="66">
        <v>3.8</v>
      </c>
      <c r="P141" s="66">
        <v>4.37</v>
      </c>
      <c r="Q141" s="66">
        <v>5.04</v>
      </c>
      <c r="R141" s="66">
        <v>4.71</v>
      </c>
      <c r="S141" s="89">
        <v>6.6</v>
      </c>
      <c r="T141" s="89">
        <v>5.05</v>
      </c>
      <c r="U141" s="89">
        <v>9.11</v>
      </c>
      <c r="V141" s="89">
        <v>5.28</v>
      </c>
      <c r="W141" s="67">
        <v>25</v>
      </c>
      <c r="X141" s="67">
        <v>32</v>
      </c>
      <c r="Y141" s="67">
        <v>13</v>
      </c>
      <c r="Z141" s="67">
        <v>10</v>
      </c>
      <c r="AA141" s="67">
        <v>3</v>
      </c>
      <c r="AD141" s="77">
        <f t="shared" ref="AD141:AD204" si="24">F141</f>
        <v>6.55</v>
      </c>
      <c r="AE141" s="69">
        <f t="shared" ref="AE141:AE204" si="25">EFFECT(G141/100,2)</f>
        <v>4.0604010000000024E-2</v>
      </c>
      <c r="AF141" s="77">
        <f t="shared" ref="AF141:AF204" si="26">H141</f>
        <v>9.17</v>
      </c>
      <c r="AG141" s="69">
        <f t="shared" ref="AG141:AG204" si="27">EFFECT(I141/100,2)</f>
        <v>4.6835922499999905E-2</v>
      </c>
      <c r="AH141" s="69">
        <f t="shared" ref="AH141:AH204" si="28">AG141+(AG141-AE141)*(10-AF141)/(AF141-AD141)</f>
        <v>4.881015432251895E-2</v>
      </c>
      <c r="AI141" s="79">
        <f t="shared" ref="AI141:AI204" si="29">S141</f>
        <v>6.6</v>
      </c>
      <c r="AJ141" s="69">
        <f t="shared" ref="AJ141:AJ204" si="30">EFFECT(T141/100,2)</f>
        <v>5.11375624999999E-2</v>
      </c>
      <c r="AK141" s="79">
        <f t="shared" ref="AK141:AK204" si="31">U141</f>
        <v>9.11</v>
      </c>
      <c r="AL141" s="69">
        <f t="shared" ref="AL141:AL204" si="32">EFFECT(V141/100,2)</f>
        <v>5.3496959999999927E-2</v>
      </c>
      <c r="AM141" s="69">
        <f t="shared" ref="AM141:AM204" si="33">AL141+(AL141-AJ141)*(10-AK141)/(AK141-AI141)</f>
        <v>5.4333559113545753E-2</v>
      </c>
      <c r="AN141" s="69">
        <f t="shared" ref="AN141:AN204" si="34">(1/3)*AG141+(2/3)*AL141</f>
        <v>5.1276614166666581E-2</v>
      </c>
      <c r="AO141" s="91">
        <f t="shared" ref="AO141:AO204" si="35">(1/3)*AH141+(2/3)*AM141</f>
        <v>5.2492424183203483E-2</v>
      </c>
      <c r="AP141" s="78"/>
      <c r="AQ141" s="78"/>
    </row>
    <row r="142" spans="1:43" ht="15" customHeight="1">
      <c r="A142" s="65">
        <v>42338</v>
      </c>
      <c r="B142" s="66">
        <v>3.24</v>
      </c>
      <c r="C142" s="66">
        <v>3.62</v>
      </c>
      <c r="D142" s="66">
        <v>4.8600000000000003</v>
      </c>
      <c r="E142" s="66">
        <v>3.93</v>
      </c>
      <c r="F142" s="89">
        <v>6.54</v>
      </c>
      <c r="G142" s="89">
        <v>4.26</v>
      </c>
      <c r="H142" s="89">
        <v>9.18</v>
      </c>
      <c r="I142" s="89">
        <v>4.87</v>
      </c>
      <c r="J142" s="67">
        <v>35</v>
      </c>
      <c r="K142" s="67">
        <v>19</v>
      </c>
      <c r="L142" s="67">
        <v>14</v>
      </c>
      <c r="M142" s="67">
        <v>10</v>
      </c>
      <c r="N142" s="67">
        <v>6</v>
      </c>
      <c r="O142" s="66">
        <v>3.77</v>
      </c>
      <c r="P142" s="66">
        <v>4.62</v>
      </c>
      <c r="Q142" s="66">
        <v>5.03</v>
      </c>
      <c r="R142" s="66">
        <v>4.96</v>
      </c>
      <c r="S142" s="89">
        <v>6.59</v>
      </c>
      <c r="T142" s="89">
        <v>5.26</v>
      </c>
      <c r="U142" s="89">
        <v>9.16</v>
      </c>
      <c r="V142" s="89">
        <v>5.41</v>
      </c>
      <c r="W142" s="67">
        <v>28</v>
      </c>
      <c r="X142" s="67">
        <v>34</v>
      </c>
      <c r="Y142" s="67">
        <v>12</v>
      </c>
      <c r="Z142" s="67">
        <v>11</v>
      </c>
      <c r="AA142" s="67">
        <v>3</v>
      </c>
      <c r="AD142" s="77">
        <f t="shared" si="24"/>
        <v>6.54</v>
      </c>
      <c r="AE142" s="69">
        <f t="shared" si="25"/>
        <v>4.3053690000000255E-2</v>
      </c>
      <c r="AF142" s="77">
        <f t="shared" si="26"/>
        <v>9.18</v>
      </c>
      <c r="AG142" s="69">
        <f t="shared" si="27"/>
        <v>4.929292250000028E-2</v>
      </c>
      <c r="AH142" s="69">
        <f t="shared" si="28"/>
        <v>5.123086592803059E-2</v>
      </c>
      <c r="AI142" s="79">
        <f t="shared" si="29"/>
        <v>6.59</v>
      </c>
      <c r="AJ142" s="69">
        <f t="shared" si="30"/>
        <v>5.3291690000000003E-2</v>
      </c>
      <c r="AK142" s="79">
        <f t="shared" si="31"/>
        <v>9.16</v>
      </c>
      <c r="AL142" s="69">
        <f t="shared" si="32"/>
        <v>5.4831702500000024E-2</v>
      </c>
      <c r="AM142" s="69">
        <f t="shared" si="33"/>
        <v>5.5335052889105091E-2</v>
      </c>
      <c r="AN142" s="69">
        <f t="shared" si="34"/>
        <v>5.2985442500000104E-2</v>
      </c>
      <c r="AO142" s="91">
        <f t="shared" si="35"/>
        <v>5.3966990568746917E-2</v>
      </c>
      <c r="AP142" s="78"/>
      <c r="AQ142" s="78"/>
    </row>
    <row r="143" spans="1:43" ht="15" customHeight="1">
      <c r="A143" s="65">
        <v>42369</v>
      </c>
      <c r="B143" s="66">
        <v>3.23</v>
      </c>
      <c r="C143" s="66">
        <v>3.79</v>
      </c>
      <c r="D143" s="66">
        <v>4.87</v>
      </c>
      <c r="E143" s="66">
        <v>4.18</v>
      </c>
      <c r="F143" s="89">
        <v>6.53</v>
      </c>
      <c r="G143" s="89">
        <v>4.5199999999999996</v>
      </c>
      <c r="H143" s="89">
        <v>9.18</v>
      </c>
      <c r="I143" s="89">
        <v>5.13</v>
      </c>
      <c r="J143" s="67">
        <v>31</v>
      </c>
      <c r="K143" s="67">
        <v>19</v>
      </c>
      <c r="L143" s="67">
        <v>13</v>
      </c>
      <c r="M143" s="67">
        <v>10</v>
      </c>
      <c r="N143" s="67">
        <v>6</v>
      </c>
      <c r="O143" s="66">
        <v>3.7</v>
      </c>
      <c r="P143" s="66">
        <v>4.71</v>
      </c>
      <c r="Q143" s="66">
        <v>4.97</v>
      </c>
      <c r="R143" s="66">
        <v>5.08</v>
      </c>
      <c r="S143" s="89">
        <v>6.58</v>
      </c>
      <c r="T143" s="89">
        <v>5.36</v>
      </c>
      <c r="U143" s="89">
        <v>9.1199999999999992</v>
      </c>
      <c r="V143" s="89">
        <v>5.45</v>
      </c>
      <c r="W143" s="67">
        <v>32</v>
      </c>
      <c r="X143" s="67">
        <v>35</v>
      </c>
      <c r="Y143" s="67">
        <v>11</v>
      </c>
      <c r="Z143" s="67">
        <v>11</v>
      </c>
      <c r="AA143" s="67">
        <v>3</v>
      </c>
      <c r="AD143" s="77">
        <f t="shared" si="24"/>
        <v>6.53</v>
      </c>
      <c r="AE143" s="69">
        <f t="shared" si="25"/>
        <v>4.5710759999999961E-2</v>
      </c>
      <c r="AF143" s="77">
        <f t="shared" si="26"/>
        <v>9.18</v>
      </c>
      <c r="AG143" s="69">
        <f t="shared" si="27"/>
        <v>5.1957922499999976E-2</v>
      </c>
      <c r="AH143" s="69">
        <f t="shared" si="28"/>
        <v>5.3891006745283E-2</v>
      </c>
      <c r="AI143" s="79">
        <f t="shared" si="29"/>
        <v>6.58</v>
      </c>
      <c r="AJ143" s="69">
        <f t="shared" si="30"/>
        <v>5.4318239999999962E-2</v>
      </c>
      <c r="AK143" s="79">
        <f t="shared" si="31"/>
        <v>9.1199999999999992</v>
      </c>
      <c r="AL143" s="69">
        <f t="shared" si="32"/>
        <v>5.5242562499999925E-2</v>
      </c>
      <c r="AM143" s="69">
        <f t="shared" si="33"/>
        <v>5.5562800216535348E-2</v>
      </c>
      <c r="AN143" s="69">
        <f t="shared" si="34"/>
        <v>5.414768249999994E-2</v>
      </c>
      <c r="AO143" s="91">
        <f t="shared" si="35"/>
        <v>5.5005535726117896E-2</v>
      </c>
      <c r="AP143" s="78"/>
      <c r="AQ143" s="78"/>
    </row>
    <row r="144" spans="1:43" ht="15" customHeight="1">
      <c r="A144" s="65">
        <v>42400</v>
      </c>
      <c r="B144" s="66">
        <v>3.3</v>
      </c>
      <c r="C144" s="66">
        <v>3.97</v>
      </c>
      <c r="D144" s="66">
        <v>4.8499999999999996</v>
      </c>
      <c r="E144" s="66">
        <v>4.2699999999999996</v>
      </c>
      <c r="F144" s="89">
        <v>6.53</v>
      </c>
      <c r="G144" s="89">
        <v>4.59</v>
      </c>
      <c r="H144" s="89">
        <v>9.09</v>
      </c>
      <c r="I144" s="89">
        <v>5.22</v>
      </c>
      <c r="J144" s="67">
        <v>30</v>
      </c>
      <c r="K144" s="67">
        <v>21</v>
      </c>
      <c r="L144" s="67">
        <v>14</v>
      </c>
      <c r="M144" s="67">
        <v>10</v>
      </c>
      <c r="N144" s="67">
        <v>7</v>
      </c>
      <c r="O144" s="66">
        <v>3.67</v>
      </c>
      <c r="P144" s="66">
        <v>5.0599999999999996</v>
      </c>
      <c r="Q144" s="66">
        <v>4.9400000000000004</v>
      </c>
      <c r="R144" s="66">
        <v>5.5</v>
      </c>
      <c r="S144" s="89">
        <v>6.58</v>
      </c>
      <c r="T144" s="89">
        <v>5.71</v>
      </c>
      <c r="U144" s="89">
        <v>9.08</v>
      </c>
      <c r="V144" s="89">
        <v>5.57</v>
      </c>
      <c r="W144" s="67">
        <v>35</v>
      </c>
      <c r="X144" s="67">
        <v>32</v>
      </c>
      <c r="Y144" s="67">
        <v>11</v>
      </c>
      <c r="Z144" s="67">
        <v>11</v>
      </c>
      <c r="AA144" s="67">
        <v>3</v>
      </c>
      <c r="AD144" s="77">
        <f t="shared" si="24"/>
        <v>6.53</v>
      </c>
      <c r="AE144" s="69">
        <f t="shared" si="25"/>
        <v>4.6426702500000028E-2</v>
      </c>
      <c r="AF144" s="77">
        <f t="shared" si="26"/>
        <v>9.09</v>
      </c>
      <c r="AG144" s="69">
        <f t="shared" si="27"/>
        <v>5.2881210000000012E-2</v>
      </c>
      <c r="AH144" s="69">
        <f t="shared" si="28"/>
        <v>5.5175585712890635E-2</v>
      </c>
      <c r="AI144" s="79">
        <f t="shared" si="29"/>
        <v>6.58</v>
      </c>
      <c r="AJ144" s="69">
        <f t="shared" si="30"/>
        <v>5.7915102500000204E-2</v>
      </c>
      <c r="AK144" s="79">
        <f t="shared" si="31"/>
        <v>9.08</v>
      </c>
      <c r="AL144" s="69">
        <f t="shared" si="32"/>
        <v>5.6475622499999822E-2</v>
      </c>
      <c r="AM144" s="69">
        <f t="shared" si="33"/>
        <v>5.5945893859999679E-2</v>
      </c>
      <c r="AN144" s="69">
        <f t="shared" si="34"/>
        <v>5.5277484999999883E-2</v>
      </c>
      <c r="AO144" s="91">
        <f t="shared" si="35"/>
        <v>5.5689124477629991E-2</v>
      </c>
      <c r="AP144" s="78"/>
      <c r="AQ144" s="78"/>
    </row>
    <row r="145" spans="1:43" ht="15" customHeight="1">
      <c r="A145" s="65">
        <v>42429</v>
      </c>
      <c r="B145" s="66">
        <v>3.32</v>
      </c>
      <c r="C145" s="66">
        <v>3.86</v>
      </c>
      <c r="D145" s="66">
        <v>4.83</v>
      </c>
      <c r="E145" s="66">
        <v>4.08</v>
      </c>
      <c r="F145" s="89">
        <v>6.52</v>
      </c>
      <c r="G145" s="89">
        <v>4.32</v>
      </c>
      <c r="H145" s="89">
        <v>9.09</v>
      </c>
      <c r="I145" s="89">
        <v>4.8899999999999997</v>
      </c>
      <c r="J145" s="67">
        <v>30</v>
      </c>
      <c r="K145" s="67">
        <v>21</v>
      </c>
      <c r="L145" s="67">
        <v>14</v>
      </c>
      <c r="M145" s="67">
        <v>9</v>
      </c>
      <c r="N145" s="67">
        <v>7</v>
      </c>
      <c r="O145" s="66">
        <v>3.69</v>
      </c>
      <c r="P145" s="66">
        <v>5.22</v>
      </c>
      <c r="Q145" s="66">
        <v>4.92</v>
      </c>
      <c r="R145" s="66">
        <v>5.55</v>
      </c>
      <c r="S145" s="89">
        <v>6.59</v>
      </c>
      <c r="T145" s="89">
        <v>5.68</v>
      </c>
      <c r="U145" s="89">
        <v>9.0399999999999991</v>
      </c>
      <c r="V145" s="89">
        <v>5.57</v>
      </c>
      <c r="W145" s="67">
        <v>33</v>
      </c>
      <c r="X145" s="67">
        <v>32</v>
      </c>
      <c r="Y145" s="67">
        <v>12</v>
      </c>
      <c r="Z145" s="67">
        <v>12</v>
      </c>
      <c r="AA145" s="67">
        <v>3</v>
      </c>
      <c r="AD145" s="77">
        <f t="shared" si="24"/>
        <v>6.52</v>
      </c>
      <c r="AE145" s="69">
        <f t="shared" si="25"/>
        <v>4.3666560000000132E-2</v>
      </c>
      <c r="AF145" s="77">
        <f t="shared" si="26"/>
        <v>9.09</v>
      </c>
      <c r="AG145" s="69">
        <f t="shared" si="27"/>
        <v>4.9497802500000132E-2</v>
      </c>
      <c r="AH145" s="69">
        <f t="shared" si="28"/>
        <v>5.1562561517509861E-2</v>
      </c>
      <c r="AI145" s="79">
        <f t="shared" si="29"/>
        <v>6.59</v>
      </c>
      <c r="AJ145" s="69">
        <f t="shared" si="30"/>
        <v>5.7606559999999973E-2</v>
      </c>
      <c r="AK145" s="79">
        <f t="shared" si="31"/>
        <v>9.0399999999999991</v>
      </c>
      <c r="AL145" s="69">
        <f t="shared" si="32"/>
        <v>5.6475622499999822E-2</v>
      </c>
      <c r="AM145" s="69">
        <f t="shared" si="33"/>
        <v>5.6032479642856903E-2</v>
      </c>
      <c r="AN145" s="69">
        <f t="shared" si="34"/>
        <v>5.4149682499999921E-2</v>
      </c>
      <c r="AO145" s="91">
        <f t="shared" si="35"/>
        <v>5.4542506934407889E-2</v>
      </c>
      <c r="AP145" s="78"/>
      <c r="AQ145" s="78"/>
    </row>
    <row r="146" spans="1:43" ht="15" customHeight="1">
      <c r="A146" s="65">
        <v>42460</v>
      </c>
      <c r="B146" s="66">
        <v>3.39</v>
      </c>
      <c r="C146" s="66">
        <v>3.56</v>
      </c>
      <c r="D146" s="66">
        <v>4.83</v>
      </c>
      <c r="E146" s="66">
        <v>3.79</v>
      </c>
      <c r="F146" s="89">
        <v>6.51</v>
      </c>
      <c r="G146" s="89">
        <v>4.07</v>
      </c>
      <c r="H146" s="89">
        <v>9.09</v>
      </c>
      <c r="I146" s="89">
        <v>4.5999999999999996</v>
      </c>
      <c r="J146" s="67">
        <v>30</v>
      </c>
      <c r="K146" s="67">
        <v>19</v>
      </c>
      <c r="L146" s="67">
        <v>14</v>
      </c>
      <c r="M146" s="67">
        <v>9</v>
      </c>
      <c r="N146" s="67">
        <v>7</v>
      </c>
      <c r="O146" s="66">
        <v>3.65</v>
      </c>
      <c r="P146" s="66">
        <v>4.91</v>
      </c>
      <c r="Q146" s="66">
        <v>4.9000000000000004</v>
      </c>
      <c r="R146" s="66">
        <v>5.16</v>
      </c>
      <c r="S146" s="89">
        <v>6.6</v>
      </c>
      <c r="T146" s="89">
        <v>5.26</v>
      </c>
      <c r="U146" s="89">
        <v>8.99</v>
      </c>
      <c r="V146" s="89">
        <v>5.23</v>
      </c>
      <c r="W146" s="67">
        <v>34</v>
      </c>
      <c r="X146" s="67">
        <v>32</v>
      </c>
      <c r="Y146" s="67">
        <v>11</v>
      </c>
      <c r="Z146" s="67">
        <v>12</v>
      </c>
      <c r="AA146" s="67">
        <v>3</v>
      </c>
      <c r="AD146" s="77">
        <f t="shared" si="24"/>
        <v>6.51</v>
      </c>
      <c r="AE146" s="69">
        <f t="shared" si="25"/>
        <v>4.1114122500000239E-2</v>
      </c>
      <c r="AF146" s="77">
        <f t="shared" si="26"/>
        <v>9.09</v>
      </c>
      <c r="AG146" s="69">
        <f t="shared" si="27"/>
        <v>4.6528999999999821E-2</v>
      </c>
      <c r="AH146" s="69">
        <f t="shared" si="28"/>
        <v>4.843889865310045E-2</v>
      </c>
      <c r="AI146" s="79">
        <f t="shared" si="29"/>
        <v>6.6</v>
      </c>
      <c r="AJ146" s="69">
        <f t="shared" si="30"/>
        <v>5.3291690000000003E-2</v>
      </c>
      <c r="AK146" s="79">
        <f t="shared" si="31"/>
        <v>8.99</v>
      </c>
      <c r="AL146" s="69">
        <f t="shared" si="32"/>
        <v>5.2983822499999889E-2</v>
      </c>
      <c r="AM146" s="69">
        <f t="shared" si="33"/>
        <v>5.2853719497907792E-2</v>
      </c>
      <c r="AN146" s="69">
        <f t="shared" si="34"/>
        <v>5.0832214999999861E-2</v>
      </c>
      <c r="AO146" s="91">
        <f t="shared" si="35"/>
        <v>5.1382112549638675E-2</v>
      </c>
      <c r="AP146" s="78"/>
      <c r="AQ146" s="78"/>
    </row>
    <row r="147" spans="1:43" ht="15" customHeight="1">
      <c r="A147" s="65">
        <v>42490</v>
      </c>
      <c r="B147" s="66">
        <v>3.37</v>
      </c>
      <c r="C147" s="66">
        <v>3.28</v>
      </c>
      <c r="D147" s="66">
        <v>4.8099999999999996</v>
      </c>
      <c r="E147" s="66">
        <v>3.55</v>
      </c>
      <c r="F147" s="89">
        <v>6.52</v>
      </c>
      <c r="G147" s="89">
        <v>3.83</v>
      </c>
      <c r="H147" s="89">
        <v>9.2100000000000009</v>
      </c>
      <c r="I147" s="89">
        <v>4.16</v>
      </c>
      <c r="J147" s="67">
        <v>29</v>
      </c>
      <c r="K147" s="67">
        <v>19</v>
      </c>
      <c r="L147" s="67">
        <v>14</v>
      </c>
      <c r="M147" s="67">
        <v>10</v>
      </c>
      <c r="N147" s="67">
        <v>7</v>
      </c>
      <c r="O147" s="66">
        <v>3.65</v>
      </c>
      <c r="P147" s="66">
        <v>4.4400000000000004</v>
      </c>
      <c r="Q147" s="66">
        <v>4.88</v>
      </c>
      <c r="R147" s="66">
        <v>4.71</v>
      </c>
      <c r="S147" s="89">
        <v>6.61</v>
      </c>
      <c r="T147" s="89">
        <v>4.87</v>
      </c>
      <c r="U147" s="89">
        <v>8.9499999999999993</v>
      </c>
      <c r="V147" s="89">
        <v>4.97</v>
      </c>
      <c r="W147" s="67">
        <v>33</v>
      </c>
      <c r="X147" s="67">
        <v>31</v>
      </c>
      <c r="Y147" s="67">
        <v>12</v>
      </c>
      <c r="Z147" s="67">
        <v>11</v>
      </c>
      <c r="AA147" s="67">
        <v>3</v>
      </c>
      <c r="AD147" s="77">
        <f t="shared" si="24"/>
        <v>6.52</v>
      </c>
      <c r="AE147" s="69">
        <f t="shared" si="25"/>
        <v>3.8666722499999917E-2</v>
      </c>
      <c r="AF147" s="77">
        <f t="shared" si="26"/>
        <v>9.2100000000000009</v>
      </c>
      <c r="AG147" s="69">
        <f t="shared" si="27"/>
        <v>4.2032639999999954E-2</v>
      </c>
      <c r="AH147" s="69">
        <f t="shared" si="28"/>
        <v>4.302114365241632E-2</v>
      </c>
      <c r="AI147" s="79">
        <f t="shared" si="29"/>
        <v>6.61</v>
      </c>
      <c r="AJ147" s="69">
        <f t="shared" si="30"/>
        <v>4.929292250000028E-2</v>
      </c>
      <c r="AK147" s="79">
        <f t="shared" si="31"/>
        <v>8.9499999999999993</v>
      </c>
      <c r="AL147" s="69">
        <f t="shared" si="32"/>
        <v>5.03175225000001E-2</v>
      </c>
      <c r="AM147" s="69">
        <f t="shared" si="33"/>
        <v>5.0777278910256428E-2</v>
      </c>
      <c r="AN147" s="69">
        <f t="shared" si="34"/>
        <v>4.7555895000000049E-2</v>
      </c>
      <c r="AO147" s="91">
        <f t="shared" si="35"/>
        <v>4.8191900490976394E-2</v>
      </c>
      <c r="AP147" s="78"/>
      <c r="AQ147" s="78"/>
    </row>
    <row r="148" spans="1:43" ht="15" customHeight="1">
      <c r="A148" s="65">
        <v>42521</v>
      </c>
      <c r="B148" s="66">
        <v>3.35</v>
      </c>
      <c r="C148" s="66">
        <v>3.1</v>
      </c>
      <c r="D148" s="66">
        <v>4.8</v>
      </c>
      <c r="E148" s="66">
        <v>3.4</v>
      </c>
      <c r="F148" s="89">
        <v>6.51</v>
      </c>
      <c r="G148" s="89">
        <v>3.72</v>
      </c>
      <c r="H148" s="89">
        <v>9.2100000000000009</v>
      </c>
      <c r="I148" s="89">
        <v>4.13</v>
      </c>
      <c r="J148" s="67">
        <v>30</v>
      </c>
      <c r="K148" s="67">
        <v>21</v>
      </c>
      <c r="L148" s="67">
        <v>12</v>
      </c>
      <c r="M148" s="67">
        <v>9</v>
      </c>
      <c r="N148" s="67">
        <v>7</v>
      </c>
      <c r="O148" s="66">
        <v>3.61</v>
      </c>
      <c r="P148" s="66">
        <v>4.1399999999999997</v>
      </c>
      <c r="Q148" s="66">
        <v>4.83</v>
      </c>
      <c r="R148" s="66">
        <v>4.47</v>
      </c>
      <c r="S148" s="89">
        <v>6.7</v>
      </c>
      <c r="T148" s="89">
        <v>4.66</v>
      </c>
      <c r="U148" s="89">
        <v>9.11</v>
      </c>
      <c r="V148" s="89">
        <v>4.79</v>
      </c>
      <c r="W148" s="67">
        <v>33</v>
      </c>
      <c r="X148" s="67">
        <v>31</v>
      </c>
      <c r="Y148" s="67">
        <v>9</v>
      </c>
      <c r="Z148" s="67">
        <v>12</v>
      </c>
      <c r="AA148" s="67">
        <v>3</v>
      </c>
      <c r="AD148" s="77">
        <f t="shared" si="24"/>
        <v>6.51</v>
      </c>
      <c r="AE148" s="69">
        <f t="shared" si="25"/>
        <v>3.7545959999999878E-2</v>
      </c>
      <c r="AF148" s="77">
        <f t="shared" si="26"/>
        <v>9.2100000000000009</v>
      </c>
      <c r="AG148" s="69">
        <f t="shared" si="27"/>
        <v>4.1726422500000027E-2</v>
      </c>
      <c r="AH148" s="69">
        <f t="shared" si="28"/>
        <v>4.2949594861111176E-2</v>
      </c>
      <c r="AI148" s="79">
        <f t="shared" si="29"/>
        <v>6.7</v>
      </c>
      <c r="AJ148" s="69">
        <f t="shared" si="30"/>
        <v>4.7142890000000159E-2</v>
      </c>
      <c r="AK148" s="79">
        <f t="shared" si="31"/>
        <v>9.11</v>
      </c>
      <c r="AL148" s="69">
        <f t="shared" si="32"/>
        <v>4.8473602499999879E-2</v>
      </c>
      <c r="AM148" s="69">
        <f t="shared" si="33"/>
        <v>4.8965027448132553E-2</v>
      </c>
      <c r="AN148" s="69">
        <f t="shared" si="34"/>
        <v>4.6224542499999924E-2</v>
      </c>
      <c r="AO148" s="91">
        <f t="shared" si="35"/>
        <v>4.6959883252458756E-2</v>
      </c>
      <c r="AP148" s="78"/>
      <c r="AQ148" s="78"/>
    </row>
    <row r="149" spans="1:43" ht="15" customHeight="1">
      <c r="A149" s="65">
        <v>42551</v>
      </c>
      <c r="B149" s="66">
        <v>3.38</v>
      </c>
      <c r="C149" s="66">
        <v>2.95</v>
      </c>
      <c r="D149" s="66">
        <v>4.8</v>
      </c>
      <c r="E149" s="66">
        <v>3.18</v>
      </c>
      <c r="F149" s="89">
        <v>6.5</v>
      </c>
      <c r="G149" s="89">
        <v>3.43</v>
      </c>
      <c r="H149" s="89">
        <v>9.1999999999999993</v>
      </c>
      <c r="I149" s="89">
        <v>3.78</v>
      </c>
      <c r="J149" s="67">
        <v>30</v>
      </c>
      <c r="K149" s="67">
        <v>22</v>
      </c>
      <c r="L149" s="67">
        <v>10</v>
      </c>
      <c r="M149" s="67">
        <v>9</v>
      </c>
      <c r="N149" s="67">
        <v>7</v>
      </c>
      <c r="O149" s="66">
        <v>3.59</v>
      </c>
      <c r="P149" s="66">
        <v>3.98</v>
      </c>
      <c r="Q149" s="66">
        <v>4.8099999999999996</v>
      </c>
      <c r="R149" s="66">
        <v>4.22</v>
      </c>
      <c r="S149" s="89">
        <v>6.74</v>
      </c>
      <c r="T149" s="89">
        <v>4.3899999999999997</v>
      </c>
      <c r="U149" s="89">
        <v>9.1300000000000008</v>
      </c>
      <c r="V149" s="89">
        <v>4.6500000000000004</v>
      </c>
      <c r="W149" s="67">
        <v>34</v>
      </c>
      <c r="X149" s="67">
        <v>30</v>
      </c>
      <c r="Y149" s="67">
        <v>9</v>
      </c>
      <c r="Z149" s="67">
        <v>12</v>
      </c>
      <c r="AA149" s="67">
        <v>3</v>
      </c>
      <c r="AD149" s="77">
        <f t="shared" si="24"/>
        <v>6.5</v>
      </c>
      <c r="AE149" s="69">
        <f t="shared" si="25"/>
        <v>3.4594122499999935E-2</v>
      </c>
      <c r="AF149" s="77">
        <f t="shared" si="26"/>
        <v>9.1999999999999993</v>
      </c>
      <c r="AG149" s="69">
        <f t="shared" si="27"/>
        <v>3.815720999999983E-2</v>
      </c>
      <c r="AH149" s="69">
        <f t="shared" si="28"/>
        <v>3.9212939629629427E-2</v>
      </c>
      <c r="AI149" s="79">
        <f t="shared" si="29"/>
        <v>6.74</v>
      </c>
      <c r="AJ149" s="69">
        <f t="shared" si="30"/>
        <v>4.438180249999979E-2</v>
      </c>
      <c r="AK149" s="79">
        <f t="shared" si="31"/>
        <v>9.1300000000000008</v>
      </c>
      <c r="AL149" s="69">
        <f t="shared" si="32"/>
        <v>4.7040562499999883E-2</v>
      </c>
      <c r="AM149" s="69">
        <f t="shared" si="33"/>
        <v>4.8008395638075227E-2</v>
      </c>
      <c r="AN149" s="69">
        <f t="shared" si="34"/>
        <v>4.4079444999999863E-2</v>
      </c>
      <c r="AO149" s="91">
        <f t="shared" si="35"/>
        <v>4.5076576968593289E-2</v>
      </c>
      <c r="AP149" s="78"/>
      <c r="AQ149" s="78"/>
    </row>
    <row r="150" spans="1:43" ht="15" customHeight="1">
      <c r="A150" s="65">
        <v>42582</v>
      </c>
      <c r="B150" s="66">
        <v>3.31</v>
      </c>
      <c r="C150" s="66">
        <v>2.71</v>
      </c>
      <c r="D150" s="66">
        <v>4.79</v>
      </c>
      <c r="E150" s="66">
        <v>2.91</v>
      </c>
      <c r="F150" s="89">
        <v>6.55</v>
      </c>
      <c r="G150" s="89">
        <v>3.15</v>
      </c>
      <c r="H150" s="89">
        <v>9.1999999999999993</v>
      </c>
      <c r="I150" s="89">
        <v>3.51</v>
      </c>
      <c r="J150" s="67">
        <v>32</v>
      </c>
      <c r="K150" s="67">
        <v>20</v>
      </c>
      <c r="L150" s="67">
        <v>11</v>
      </c>
      <c r="M150" s="67">
        <v>9</v>
      </c>
      <c r="N150" s="67">
        <v>6</v>
      </c>
      <c r="O150" s="66">
        <v>3.6</v>
      </c>
      <c r="P150" s="66">
        <v>3.76</v>
      </c>
      <c r="Q150" s="66">
        <v>4.8</v>
      </c>
      <c r="R150" s="66">
        <v>3.96</v>
      </c>
      <c r="S150" s="89">
        <v>6.76</v>
      </c>
      <c r="T150" s="89">
        <v>4.05</v>
      </c>
      <c r="U150" s="89">
        <v>9.08</v>
      </c>
      <c r="V150" s="89">
        <v>4.2699999999999996</v>
      </c>
      <c r="W150" s="67">
        <v>34</v>
      </c>
      <c r="X150" s="67">
        <v>27</v>
      </c>
      <c r="Y150" s="67">
        <v>10</v>
      </c>
      <c r="Z150" s="67">
        <v>12</v>
      </c>
      <c r="AA150" s="67">
        <v>3</v>
      </c>
      <c r="AD150" s="77">
        <f t="shared" si="24"/>
        <v>6.55</v>
      </c>
      <c r="AE150" s="69">
        <f t="shared" si="25"/>
        <v>3.1748062499999952E-2</v>
      </c>
      <c r="AF150" s="77">
        <f t="shared" si="26"/>
        <v>9.1999999999999993</v>
      </c>
      <c r="AG150" s="69">
        <f t="shared" si="27"/>
        <v>3.5408002499999869E-2</v>
      </c>
      <c r="AH150" s="69">
        <f t="shared" si="28"/>
        <v>3.6512890047169656E-2</v>
      </c>
      <c r="AI150" s="79">
        <f t="shared" si="29"/>
        <v>6.76</v>
      </c>
      <c r="AJ150" s="69">
        <f t="shared" si="30"/>
        <v>4.0910062500000288E-2</v>
      </c>
      <c r="AK150" s="79">
        <f t="shared" si="31"/>
        <v>9.08</v>
      </c>
      <c r="AL150" s="69">
        <f t="shared" si="32"/>
        <v>4.3155822499999941E-2</v>
      </c>
      <c r="AM150" s="69">
        <f t="shared" si="33"/>
        <v>4.40463824999998E-2</v>
      </c>
      <c r="AN150" s="69">
        <f t="shared" si="34"/>
        <v>4.0573215833333245E-2</v>
      </c>
      <c r="AO150" s="91">
        <f t="shared" si="35"/>
        <v>4.1535218349056421E-2</v>
      </c>
      <c r="AP150" s="78"/>
      <c r="AQ150" s="78"/>
    </row>
    <row r="151" spans="1:43" ht="15" customHeight="1">
      <c r="A151" s="65">
        <v>42613</v>
      </c>
      <c r="B151" s="66">
        <v>3.28</v>
      </c>
      <c r="C151" s="66">
        <v>2.54</v>
      </c>
      <c r="D151" s="66">
        <v>4.7699999999999996</v>
      </c>
      <c r="E151" s="66">
        <v>2.75</v>
      </c>
      <c r="F151" s="89">
        <v>6.53</v>
      </c>
      <c r="G151" s="89">
        <v>3.02</v>
      </c>
      <c r="H151" s="89">
        <v>9.19</v>
      </c>
      <c r="I151" s="89">
        <v>3.44</v>
      </c>
      <c r="J151" s="67">
        <v>33</v>
      </c>
      <c r="K151" s="67">
        <v>20</v>
      </c>
      <c r="L151" s="67">
        <v>10</v>
      </c>
      <c r="M151" s="67">
        <v>9</v>
      </c>
      <c r="N151" s="67">
        <v>6</v>
      </c>
      <c r="O151" s="66">
        <v>3.56</v>
      </c>
      <c r="P151" s="66">
        <v>3.41</v>
      </c>
      <c r="Q151" s="66">
        <v>4.8</v>
      </c>
      <c r="R151" s="66">
        <v>3.62</v>
      </c>
      <c r="S151" s="89">
        <v>6.79</v>
      </c>
      <c r="T151" s="89">
        <v>3.81</v>
      </c>
      <c r="U151" s="89">
        <v>9.08</v>
      </c>
      <c r="V151" s="89">
        <v>4.0999999999999996</v>
      </c>
      <c r="W151" s="67">
        <v>36</v>
      </c>
      <c r="X151" s="67">
        <v>27</v>
      </c>
      <c r="Y151" s="67">
        <v>11</v>
      </c>
      <c r="Z151" s="67">
        <v>13</v>
      </c>
      <c r="AA151" s="67">
        <v>3</v>
      </c>
      <c r="AD151" s="77">
        <f t="shared" si="24"/>
        <v>6.53</v>
      </c>
      <c r="AE151" s="69">
        <f t="shared" si="25"/>
        <v>3.0428009999999839E-2</v>
      </c>
      <c r="AF151" s="77">
        <f t="shared" si="26"/>
        <v>9.19</v>
      </c>
      <c r="AG151" s="69">
        <f t="shared" si="27"/>
        <v>3.4695840000000144E-2</v>
      </c>
      <c r="AH151" s="69">
        <f t="shared" si="28"/>
        <v>3.5995442368421289E-2</v>
      </c>
      <c r="AI151" s="79">
        <f t="shared" si="29"/>
        <v>6.79</v>
      </c>
      <c r="AJ151" s="69">
        <f t="shared" si="30"/>
        <v>3.8462902500000062E-2</v>
      </c>
      <c r="AK151" s="79">
        <f t="shared" si="31"/>
        <v>9.08</v>
      </c>
      <c r="AL151" s="69">
        <f t="shared" si="32"/>
        <v>4.1420249999999825E-2</v>
      </c>
      <c r="AM151" s="69">
        <f t="shared" si="33"/>
        <v>4.2608354672488816E-2</v>
      </c>
      <c r="AN151" s="69">
        <f t="shared" si="34"/>
        <v>3.9178779999999927E-2</v>
      </c>
      <c r="AO151" s="91">
        <f t="shared" si="35"/>
        <v>4.0404050571132971E-2</v>
      </c>
      <c r="AP151" s="78"/>
      <c r="AQ151" s="78"/>
    </row>
    <row r="152" spans="1:43" ht="15" customHeight="1">
      <c r="A152" s="65">
        <v>42643</v>
      </c>
      <c r="B152" s="66">
        <v>3.29</v>
      </c>
      <c r="C152" s="66">
        <v>2.65</v>
      </c>
      <c r="D152" s="66">
        <v>4.8099999999999996</v>
      </c>
      <c r="E152" s="66">
        <v>2.82</v>
      </c>
      <c r="F152" s="89">
        <v>6.51</v>
      </c>
      <c r="G152" s="89">
        <v>3.08</v>
      </c>
      <c r="H152" s="89">
        <v>9.2200000000000006</v>
      </c>
      <c r="I152" s="89">
        <v>3.48</v>
      </c>
      <c r="J152" s="67">
        <v>35</v>
      </c>
      <c r="K152" s="67">
        <v>22</v>
      </c>
      <c r="L152" s="67">
        <v>10</v>
      </c>
      <c r="M152" s="67">
        <v>10</v>
      </c>
      <c r="N152" s="67">
        <v>6</v>
      </c>
      <c r="O152" s="66">
        <v>3.47</v>
      </c>
      <c r="P152" s="66">
        <v>3.47</v>
      </c>
      <c r="Q152" s="66">
        <v>4.72</v>
      </c>
      <c r="R152" s="66">
        <v>3.65</v>
      </c>
      <c r="S152" s="89">
        <v>6.89</v>
      </c>
      <c r="T152" s="89">
        <v>3.86</v>
      </c>
      <c r="U152" s="89">
        <v>9.19</v>
      </c>
      <c r="V152" s="89">
        <v>4.2</v>
      </c>
      <c r="W152" s="67">
        <v>37</v>
      </c>
      <c r="X152" s="67">
        <v>23</v>
      </c>
      <c r="Y152" s="67">
        <v>12</v>
      </c>
      <c r="Z152" s="67">
        <v>12</v>
      </c>
      <c r="AA152" s="67">
        <v>3</v>
      </c>
      <c r="AD152" s="77">
        <f t="shared" si="24"/>
        <v>6.51</v>
      </c>
      <c r="AE152" s="69">
        <f t="shared" si="25"/>
        <v>3.1037160000000119E-2</v>
      </c>
      <c r="AF152" s="77">
        <f t="shared" si="26"/>
        <v>9.2200000000000006</v>
      </c>
      <c r="AG152" s="69">
        <f t="shared" si="27"/>
        <v>3.5102760000000233E-2</v>
      </c>
      <c r="AH152" s="69">
        <f t="shared" si="28"/>
        <v>3.6272932693727201E-2</v>
      </c>
      <c r="AI152" s="79">
        <f t="shared" si="29"/>
        <v>6.89</v>
      </c>
      <c r="AJ152" s="69">
        <f t="shared" si="30"/>
        <v>3.8972490000000137E-2</v>
      </c>
      <c r="AK152" s="79">
        <f t="shared" si="31"/>
        <v>9.19</v>
      </c>
      <c r="AL152" s="69">
        <f t="shared" si="32"/>
        <v>4.2440999999999729E-2</v>
      </c>
      <c r="AM152" s="69">
        <f t="shared" si="33"/>
        <v>4.3662518739130018E-2</v>
      </c>
      <c r="AN152" s="69">
        <f t="shared" si="34"/>
        <v>3.9994919999999892E-2</v>
      </c>
      <c r="AO152" s="91">
        <f t="shared" si="35"/>
        <v>4.1199323390662415E-2</v>
      </c>
      <c r="AP152" s="78"/>
      <c r="AQ152" s="78"/>
    </row>
    <row r="153" spans="1:43" ht="15" customHeight="1">
      <c r="A153" s="65">
        <v>42674</v>
      </c>
      <c r="B153" s="66">
        <v>3.32</v>
      </c>
      <c r="C153" s="66">
        <v>2.8</v>
      </c>
      <c r="D153" s="66">
        <v>4.8099999999999996</v>
      </c>
      <c r="E153" s="66">
        <v>3.08</v>
      </c>
      <c r="F153" s="89">
        <v>6.5</v>
      </c>
      <c r="G153" s="89">
        <v>3.39</v>
      </c>
      <c r="H153" s="89">
        <v>9.2100000000000009</v>
      </c>
      <c r="I153" s="89">
        <v>3.8</v>
      </c>
      <c r="J153" s="67">
        <v>34</v>
      </c>
      <c r="K153" s="67">
        <v>22</v>
      </c>
      <c r="L153" s="67">
        <v>10</v>
      </c>
      <c r="M153" s="67">
        <v>9</v>
      </c>
      <c r="N153" s="67">
        <v>6</v>
      </c>
      <c r="O153" s="66">
        <v>3.43</v>
      </c>
      <c r="P153" s="66">
        <v>3.61</v>
      </c>
      <c r="Q153" s="66">
        <v>4.74</v>
      </c>
      <c r="R153" s="66">
        <v>3.83</v>
      </c>
      <c r="S153" s="89">
        <v>6.92</v>
      </c>
      <c r="T153" s="89">
        <v>4.12</v>
      </c>
      <c r="U153" s="89">
        <v>9.1300000000000008</v>
      </c>
      <c r="V153" s="89">
        <v>4.47</v>
      </c>
      <c r="W153" s="67">
        <v>42</v>
      </c>
      <c r="X153" s="67">
        <v>20</v>
      </c>
      <c r="Y153" s="67">
        <v>13</v>
      </c>
      <c r="Z153" s="67">
        <v>13</v>
      </c>
      <c r="AA153" s="67">
        <v>3</v>
      </c>
      <c r="AD153" s="77">
        <f t="shared" si="24"/>
        <v>6.5</v>
      </c>
      <c r="AE153" s="69">
        <f t="shared" si="25"/>
        <v>3.4187302500000127E-2</v>
      </c>
      <c r="AF153" s="77">
        <f t="shared" si="26"/>
        <v>9.2100000000000009</v>
      </c>
      <c r="AG153" s="69">
        <f t="shared" si="27"/>
        <v>3.8360999999999867E-2</v>
      </c>
      <c r="AH153" s="69">
        <f t="shared" si="28"/>
        <v>3.9577686725092043E-2</v>
      </c>
      <c r="AI153" s="79">
        <f t="shared" si="29"/>
        <v>6.92</v>
      </c>
      <c r="AJ153" s="69">
        <f t="shared" si="30"/>
        <v>4.1624359999999916E-2</v>
      </c>
      <c r="AK153" s="79">
        <f t="shared" si="31"/>
        <v>9.1300000000000008</v>
      </c>
      <c r="AL153" s="69">
        <f t="shared" si="32"/>
        <v>4.5199522500000144E-2</v>
      </c>
      <c r="AM153" s="69">
        <f t="shared" si="33"/>
        <v>4.6606939411764942E-2</v>
      </c>
      <c r="AN153" s="69">
        <f t="shared" si="34"/>
        <v>4.2920015000000047E-2</v>
      </c>
      <c r="AO153" s="91">
        <f t="shared" si="35"/>
        <v>4.4263855182873971E-2</v>
      </c>
      <c r="AP153" s="78"/>
      <c r="AQ153" s="78"/>
    </row>
    <row r="154" spans="1:43" ht="15" customHeight="1">
      <c r="A154" s="65">
        <v>42704</v>
      </c>
      <c r="B154" s="66">
        <v>3.33</v>
      </c>
      <c r="C154" s="66">
        <v>3.1</v>
      </c>
      <c r="D154" s="66">
        <v>4.8099999999999996</v>
      </c>
      <c r="E154" s="66">
        <v>3.44</v>
      </c>
      <c r="F154" s="89">
        <v>6.5</v>
      </c>
      <c r="G154" s="89">
        <v>3.79</v>
      </c>
      <c r="H154" s="89">
        <v>9.2200000000000006</v>
      </c>
      <c r="I154" s="89">
        <v>4.24</v>
      </c>
      <c r="J154" s="67">
        <v>34</v>
      </c>
      <c r="K154" s="67">
        <v>20</v>
      </c>
      <c r="L154" s="67">
        <v>10</v>
      </c>
      <c r="M154" s="67">
        <v>10</v>
      </c>
      <c r="N154" s="67">
        <v>6</v>
      </c>
      <c r="O154" s="66">
        <v>3.39</v>
      </c>
      <c r="P154" s="66">
        <v>3.87</v>
      </c>
      <c r="Q154" s="66">
        <v>4.72</v>
      </c>
      <c r="R154" s="66">
        <v>4.17</v>
      </c>
      <c r="S154" s="89">
        <v>6.93</v>
      </c>
      <c r="T154" s="89">
        <v>4.55</v>
      </c>
      <c r="U154" s="89">
        <v>9.09</v>
      </c>
      <c r="V154" s="89">
        <v>4.9400000000000004</v>
      </c>
      <c r="W154" s="67">
        <v>43</v>
      </c>
      <c r="X154" s="67">
        <v>19</v>
      </c>
      <c r="Y154" s="67">
        <v>13</v>
      </c>
      <c r="Z154" s="67">
        <v>13</v>
      </c>
      <c r="AA154" s="67">
        <v>3</v>
      </c>
      <c r="AD154" s="77">
        <f t="shared" si="24"/>
        <v>6.5</v>
      </c>
      <c r="AE154" s="69">
        <f t="shared" si="25"/>
        <v>3.8259102500000086E-2</v>
      </c>
      <c r="AF154" s="77">
        <f t="shared" si="26"/>
        <v>9.2200000000000006</v>
      </c>
      <c r="AG154" s="69">
        <f t="shared" si="27"/>
        <v>4.2849440000000127E-2</v>
      </c>
      <c r="AH154" s="69">
        <f t="shared" si="28"/>
        <v>4.416578678308837E-2</v>
      </c>
      <c r="AI154" s="79">
        <f t="shared" si="29"/>
        <v>6.93</v>
      </c>
      <c r="AJ154" s="69">
        <f t="shared" si="30"/>
        <v>4.6017562500000109E-2</v>
      </c>
      <c r="AK154" s="79">
        <f t="shared" si="31"/>
        <v>9.09</v>
      </c>
      <c r="AL154" s="69">
        <f t="shared" si="32"/>
        <v>5.0010089999999785E-2</v>
      </c>
      <c r="AM154" s="69">
        <f t="shared" si="33"/>
        <v>5.1692127048610759E-2</v>
      </c>
      <c r="AN154" s="69">
        <f t="shared" si="34"/>
        <v>4.7623206666666557E-2</v>
      </c>
      <c r="AO154" s="91">
        <f t="shared" si="35"/>
        <v>4.9183346960103291E-2</v>
      </c>
      <c r="AP154" s="78"/>
      <c r="AQ154" s="78"/>
    </row>
    <row r="155" spans="1:43" ht="15" customHeight="1">
      <c r="A155" s="65">
        <v>42735</v>
      </c>
      <c r="B155" s="66">
        <v>3.3</v>
      </c>
      <c r="C155" s="66">
        <v>3.17</v>
      </c>
      <c r="D155" s="66">
        <v>4.8</v>
      </c>
      <c r="E155" s="66">
        <v>3.52</v>
      </c>
      <c r="F155" s="89">
        <v>6.49</v>
      </c>
      <c r="G155" s="89">
        <v>3.87</v>
      </c>
      <c r="H155" s="89">
        <v>9.2100000000000009</v>
      </c>
      <c r="I155" s="89">
        <v>4.3</v>
      </c>
      <c r="J155" s="67">
        <v>34</v>
      </c>
      <c r="K155" s="67">
        <v>20</v>
      </c>
      <c r="L155" s="67">
        <v>10</v>
      </c>
      <c r="M155" s="67">
        <v>10</v>
      </c>
      <c r="N155" s="67">
        <v>6</v>
      </c>
      <c r="O155" s="66">
        <v>3.45</v>
      </c>
      <c r="P155" s="66">
        <v>3.94</v>
      </c>
      <c r="Q155" s="66">
        <v>4.7699999999999996</v>
      </c>
      <c r="R155" s="66">
        <v>4.3</v>
      </c>
      <c r="S155" s="89">
        <v>6.77</v>
      </c>
      <c r="T155" s="89">
        <v>4.63</v>
      </c>
      <c r="U155" s="89">
        <v>9.01</v>
      </c>
      <c r="V155" s="89">
        <v>4.93</v>
      </c>
      <c r="W155" s="67">
        <v>44</v>
      </c>
      <c r="X155" s="67">
        <v>19</v>
      </c>
      <c r="Y155" s="67">
        <v>13</v>
      </c>
      <c r="Z155" s="67">
        <v>12</v>
      </c>
      <c r="AA155" s="67">
        <v>3</v>
      </c>
      <c r="AD155" s="77">
        <f t="shared" si="24"/>
        <v>6.49</v>
      </c>
      <c r="AE155" s="69">
        <f t="shared" si="25"/>
        <v>3.9074422499999928E-2</v>
      </c>
      <c r="AF155" s="77">
        <f t="shared" si="26"/>
        <v>9.2100000000000009</v>
      </c>
      <c r="AG155" s="69">
        <f t="shared" si="27"/>
        <v>4.3462250000000147E-2</v>
      </c>
      <c r="AH155" s="69">
        <f t="shared" si="28"/>
        <v>4.4736655781250211E-2</v>
      </c>
      <c r="AI155" s="79">
        <f t="shared" si="29"/>
        <v>6.77</v>
      </c>
      <c r="AJ155" s="69">
        <f t="shared" si="30"/>
        <v>4.6835922499999905E-2</v>
      </c>
      <c r="AK155" s="79">
        <f t="shared" si="31"/>
        <v>9.01</v>
      </c>
      <c r="AL155" s="69">
        <f t="shared" si="32"/>
        <v>4.9907622500000137E-2</v>
      </c>
      <c r="AM155" s="69">
        <f t="shared" si="33"/>
        <v>5.1265204196428812E-2</v>
      </c>
      <c r="AN155" s="69">
        <f t="shared" si="34"/>
        <v>4.7759165000000131E-2</v>
      </c>
      <c r="AO155" s="91">
        <f t="shared" si="35"/>
        <v>4.9089021391369274E-2</v>
      </c>
      <c r="AP155" s="78"/>
      <c r="AQ155" s="78"/>
    </row>
    <row r="156" spans="1:43" ht="15" customHeight="1">
      <c r="A156" s="65">
        <v>42766</v>
      </c>
      <c r="B156" s="66">
        <v>3.27</v>
      </c>
      <c r="C156" s="66">
        <v>3</v>
      </c>
      <c r="D156" s="66">
        <v>4.78</v>
      </c>
      <c r="E156" s="66">
        <v>3.38</v>
      </c>
      <c r="F156" s="89">
        <v>6.48</v>
      </c>
      <c r="G156" s="89">
        <v>3.76</v>
      </c>
      <c r="H156" s="89">
        <v>9.1999999999999993</v>
      </c>
      <c r="I156" s="89">
        <v>4.24</v>
      </c>
      <c r="J156" s="67">
        <v>33</v>
      </c>
      <c r="K156" s="67">
        <v>20</v>
      </c>
      <c r="L156" s="67">
        <v>10</v>
      </c>
      <c r="M156" s="67">
        <v>10</v>
      </c>
      <c r="N156" s="67">
        <v>6</v>
      </c>
      <c r="O156" s="66">
        <v>3.42</v>
      </c>
      <c r="P156" s="66">
        <v>3.67</v>
      </c>
      <c r="Q156" s="66">
        <v>4.76</v>
      </c>
      <c r="R156" s="66">
        <v>3.98</v>
      </c>
      <c r="S156" s="89">
        <v>6.78</v>
      </c>
      <c r="T156" s="89">
        <v>4.3899999999999997</v>
      </c>
      <c r="U156" s="89">
        <v>8.9600000000000009</v>
      </c>
      <c r="V156" s="89">
        <v>4.79</v>
      </c>
      <c r="W156" s="67">
        <v>44</v>
      </c>
      <c r="X156" s="67">
        <v>19</v>
      </c>
      <c r="Y156" s="67">
        <v>13</v>
      </c>
      <c r="Z156" s="67">
        <v>12</v>
      </c>
      <c r="AA156" s="67">
        <v>3</v>
      </c>
      <c r="AD156" s="77">
        <f t="shared" si="24"/>
        <v>6.48</v>
      </c>
      <c r="AE156" s="69">
        <f t="shared" si="25"/>
        <v>3.7953439999999894E-2</v>
      </c>
      <c r="AF156" s="77">
        <f t="shared" si="26"/>
        <v>9.1999999999999993</v>
      </c>
      <c r="AG156" s="69">
        <f t="shared" si="27"/>
        <v>4.2849440000000127E-2</v>
      </c>
      <c r="AH156" s="69">
        <f t="shared" si="28"/>
        <v>4.4289440000000201E-2</v>
      </c>
      <c r="AI156" s="79">
        <f t="shared" si="29"/>
        <v>6.78</v>
      </c>
      <c r="AJ156" s="69">
        <f t="shared" si="30"/>
        <v>4.438180249999979E-2</v>
      </c>
      <c r="AK156" s="79">
        <f t="shared" si="31"/>
        <v>8.9600000000000009</v>
      </c>
      <c r="AL156" s="69">
        <f t="shared" si="32"/>
        <v>4.8473602499999879E-2</v>
      </c>
      <c r="AM156" s="69">
        <f t="shared" si="33"/>
        <v>5.0425653876146712E-2</v>
      </c>
      <c r="AN156" s="69">
        <f t="shared" si="34"/>
        <v>4.6598881666666619E-2</v>
      </c>
      <c r="AO156" s="91">
        <f t="shared" si="35"/>
        <v>4.8380249250764541E-2</v>
      </c>
      <c r="AP156" s="78"/>
      <c r="AQ156" s="78"/>
    </row>
    <row r="157" spans="1:43" ht="15" customHeight="1">
      <c r="A157" s="65">
        <v>42794</v>
      </c>
      <c r="B157" s="66">
        <v>3.28</v>
      </c>
      <c r="C157" s="66">
        <v>2.87</v>
      </c>
      <c r="D157" s="66">
        <v>4.7699999999999996</v>
      </c>
      <c r="E157" s="66">
        <v>3.23</v>
      </c>
      <c r="F157" s="89">
        <v>6.47</v>
      </c>
      <c r="G157" s="89">
        <v>3.6</v>
      </c>
      <c r="H157" s="89">
        <v>9.26</v>
      </c>
      <c r="I157" s="89">
        <v>4.0999999999999996</v>
      </c>
      <c r="J157" s="67">
        <v>32</v>
      </c>
      <c r="K157" s="67">
        <v>20</v>
      </c>
      <c r="L157" s="67">
        <v>10</v>
      </c>
      <c r="M157" s="67">
        <v>11</v>
      </c>
      <c r="N157" s="67">
        <v>6</v>
      </c>
      <c r="O157" s="66">
        <v>3.39</v>
      </c>
      <c r="P157" s="66">
        <v>3.53</v>
      </c>
      <c r="Q157" s="66">
        <v>4.74</v>
      </c>
      <c r="R157" s="66">
        <v>3.85</v>
      </c>
      <c r="S157" s="89">
        <v>6.78</v>
      </c>
      <c r="T157" s="89">
        <v>4.26</v>
      </c>
      <c r="U157" s="89">
        <v>8.91</v>
      </c>
      <c r="V157" s="89">
        <v>4.63</v>
      </c>
      <c r="W157" s="67">
        <v>44</v>
      </c>
      <c r="X157" s="67">
        <v>18</v>
      </c>
      <c r="Y157" s="67">
        <v>13</v>
      </c>
      <c r="Z157" s="67">
        <v>12</v>
      </c>
      <c r="AA157" s="67">
        <v>3</v>
      </c>
      <c r="AD157" s="77">
        <f t="shared" si="24"/>
        <v>6.47</v>
      </c>
      <c r="AE157" s="69">
        <f t="shared" si="25"/>
        <v>3.6324000000000023E-2</v>
      </c>
      <c r="AF157" s="77">
        <f t="shared" si="26"/>
        <v>9.26</v>
      </c>
      <c r="AG157" s="69">
        <f t="shared" si="27"/>
        <v>4.1420249999999825E-2</v>
      </c>
      <c r="AH157" s="69">
        <f t="shared" si="28"/>
        <v>4.277194354838687E-2</v>
      </c>
      <c r="AI157" s="79">
        <f t="shared" si="29"/>
        <v>6.78</v>
      </c>
      <c r="AJ157" s="69">
        <f t="shared" si="30"/>
        <v>4.3053690000000255E-2</v>
      </c>
      <c r="AK157" s="79">
        <f t="shared" si="31"/>
        <v>8.91</v>
      </c>
      <c r="AL157" s="69">
        <f t="shared" si="32"/>
        <v>4.6835922499999905E-2</v>
      </c>
      <c r="AM157" s="69">
        <f t="shared" si="33"/>
        <v>4.8771431150234468E-2</v>
      </c>
      <c r="AN157" s="69">
        <f t="shared" si="34"/>
        <v>4.5030698333333209E-2</v>
      </c>
      <c r="AO157" s="91">
        <f t="shared" si="35"/>
        <v>4.6771601949618602E-2</v>
      </c>
      <c r="AP157" s="78"/>
      <c r="AQ157" s="78"/>
    </row>
    <row r="158" spans="1:43" ht="15" customHeight="1">
      <c r="A158" s="65">
        <v>42825</v>
      </c>
      <c r="B158" s="66">
        <v>3.3</v>
      </c>
      <c r="C158" s="66">
        <v>2.93</v>
      </c>
      <c r="D158" s="66">
        <v>4.78</v>
      </c>
      <c r="E158" s="66">
        <v>3.28</v>
      </c>
      <c r="F158" s="89">
        <v>6.51</v>
      </c>
      <c r="G158" s="89">
        <v>3.65</v>
      </c>
      <c r="H158" s="89">
        <v>9.25</v>
      </c>
      <c r="I158" s="89">
        <v>4.1100000000000003</v>
      </c>
      <c r="J158" s="67">
        <v>33</v>
      </c>
      <c r="K158" s="67">
        <v>17</v>
      </c>
      <c r="L158" s="67">
        <v>10</v>
      </c>
      <c r="M158" s="67">
        <v>11</v>
      </c>
      <c r="N158" s="67">
        <v>6</v>
      </c>
      <c r="O158" s="66">
        <v>3.36</v>
      </c>
      <c r="P158" s="66">
        <v>3.52</v>
      </c>
      <c r="Q158" s="66">
        <v>4.7300000000000004</v>
      </c>
      <c r="R158" s="66">
        <v>3.87</v>
      </c>
      <c r="S158" s="89">
        <v>6.78</v>
      </c>
      <c r="T158" s="89">
        <v>4.25</v>
      </c>
      <c r="U158" s="89">
        <v>8.86</v>
      </c>
      <c r="V158" s="89">
        <v>4.6100000000000003</v>
      </c>
      <c r="W158" s="67">
        <v>45</v>
      </c>
      <c r="X158" s="67">
        <v>20</v>
      </c>
      <c r="Y158" s="67">
        <v>13</v>
      </c>
      <c r="Z158" s="67">
        <v>10</v>
      </c>
      <c r="AA158" s="67">
        <v>3</v>
      </c>
      <c r="AD158" s="77">
        <f t="shared" si="24"/>
        <v>6.51</v>
      </c>
      <c r="AE158" s="69">
        <f t="shared" si="25"/>
        <v>3.683306250000018E-2</v>
      </c>
      <c r="AF158" s="77">
        <f t="shared" si="26"/>
        <v>9.25</v>
      </c>
      <c r="AG158" s="69">
        <f t="shared" si="27"/>
        <v>4.1522302500000219E-2</v>
      </c>
      <c r="AH158" s="69">
        <f t="shared" si="28"/>
        <v>4.2805853594890739E-2</v>
      </c>
      <c r="AI158" s="79">
        <f t="shared" si="29"/>
        <v>6.78</v>
      </c>
      <c r="AJ158" s="69">
        <f t="shared" si="30"/>
        <v>4.2951562499999874E-2</v>
      </c>
      <c r="AK158" s="79">
        <f t="shared" si="31"/>
        <v>8.86</v>
      </c>
      <c r="AL158" s="69">
        <f t="shared" si="32"/>
        <v>4.6631302500000027E-2</v>
      </c>
      <c r="AM158" s="69">
        <f t="shared" si="33"/>
        <v>4.8648083076923192E-2</v>
      </c>
      <c r="AN158" s="69">
        <f t="shared" si="34"/>
        <v>4.4928302500000086E-2</v>
      </c>
      <c r="AO158" s="91">
        <f t="shared" si="35"/>
        <v>4.6700673249579036E-2</v>
      </c>
      <c r="AP158" s="78"/>
      <c r="AQ158" s="78"/>
    </row>
    <row r="159" spans="1:43" ht="15" customHeight="1">
      <c r="A159" s="65">
        <v>42855</v>
      </c>
      <c r="B159" s="66">
        <v>3.29</v>
      </c>
      <c r="C159" s="66">
        <v>2.85</v>
      </c>
      <c r="D159" s="66">
        <v>4.76</v>
      </c>
      <c r="E159" s="66">
        <v>3.2</v>
      </c>
      <c r="F159" s="89">
        <v>6.51</v>
      </c>
      <c r="G159" s="89">
        <v>3.58</v>
      </c>
      <c r="H159" s="89">
        <v>9.2899999999999991</v>
      </c>
      <c r="I159" s="89">
        <v>4.03</v>
      </c>
      <c r="J159" s="67">
        <v>34</v>
      </c>
      <c r="K159" s="67">
        <v>17</v>
      </c>
      <c r="L159" s="67">
        <v>10</v>
      </c>
      <c r="M159" s="67">
        <v>11</v>
      </c>
      <c r="N159" s="67">
        <v>6</v>
      </c>
      <c r="O159" s="66">
        <v>3.38</v>
      </c>
      <c r="P159" s="66">
        <v>3.37</v>
      </c>
      <c r="Q159" s="66">
        <v>4.72</v>
      </c>
      <c r="R159" s="66">
        <v>3.66</v>
      </c>
      <c r="S159" s="89">
        <v>6.79</v>
      </c>
      <c r="T159" s="89">
        <v>4.08</v>
      </c>
      <c r="U159" s="89">
        <v>8.81</v>
      </c>
      <c r="V159" s="89">
        <v>4.47</v>
      </c>
      <c r="W159" s="67">
        <v>44</v>
      </c>
      <c r="X159" s="67">
        <v>21</v>
      </c>
      <c r="Y159" s="67">
        <v>11</v>
      </c>
      <c r="Z159" s="67">
        <v>10</v>
      </c>
      <c r="AA159" s="67">
        <v>3</v>
      </c>
      <c r="AD159" s="77">
        <f t="shared" si="24"/>
        <v>6.51</v>
      </c>
      <c r="AE159" s="69">
        <f t="shared" si="25"/>
        <v>3.6120410000000103E-2</v>
      </c>
      <c r="AF159" s="77">
        <f t="shared" si="26"/>
        <v>9.2899999999999991</v>
      </c>
      <c r="AG159" s="69">
        <f t="shared" si="27"/>
        <v>4.0706022500000216E-2</v>
      </c>
      <c r="AH159" s="69">
        <f t="shared" si="28"/>
        <v>4.1877168138489455E-2</v>
      </c>
      <c r="AI159" s="79">
        <f t="shared" si="29"/>
        <v>6.79</v>
      </c>
      <c r="AJ159" s="69">
        <f t="shared" si="30"/>
        <v>4.1216160000000057E-2</v>
      </c>
      <c r="AK159" s="79">
        <f t="shared" si="31"/>
        <v>8.81</v>
      </c>
      <c r="AL159" s="69">
        <f t="shared" si="32"/>
        <v>4.5199522500000144E-2</v>
      </c>
      <c r="AM159" s="69">
        <f t="shared" si="33"/>
        <v>4.7546156844059599E-2</v>
      </c>
      <c r="AN159" s="69">
        <f t="shared" si="34"/>
        <v>4.3701689166666835E-2</v>
      </c>
      <c r="AO159" s="91">
        <f t="shared" si="35"/>
        <v>4.5656493942202878E-2</v>
      </c>
      <c r="AP159" s="78"/>
      <c r="AQ159" s="78"/>
    </row>
    <row r="160" spans="1:43" ht="15" customHeight="1">
      <c r="A160" s="65">
        <v>42886</v>
      </c>
      <c r="B160" s="66">
        <v>3.25</v>
      </c>
      <c r="C160" s="66">
        <v>2.66</v>
      </c>
      <c r="D160" s="66">
        <v>4.75</v>
      </c>
      <c r="E160" s="66">
        <v>2.98</v>
      </c>
      <c r="F160" s="89">
        <v>6.5</v>
      </c>
      <c r="G160" s="89">
        <v>3.35</v>
      </c>
      <c r="H160" s="89">
        <v>9.2799999999999994</v>
      </c>
      <c r="I160" s="89">
        <v>3.79</v>
      </c>
      <c r="J160" s="67">
        <v>36</v>
      </c>
      <c r="K160" s="67">
        <v>16</v>
      </c>
      <c r="L160" s="67">
        <v>10</v>
      </c>
      <c r="M160" s="67">
        <v>11</v>
      </c>
      <c r="N160" s="67">
        <v>6</v>
      </c>
      <c r="O160" s="66">
        <v>3.35</v>
      </c>
      <c r="P160" s="66">
        <v>3.14</v>
      </c>
      <c r="Q160" s="66">
        <v>4.72</v>
      </c>
      <c r="R160" s="66">
        <v>3.38</v>
      </c>
      <c r="S160" s="89">
        <v>6.8</v>
      </c>
      <c r="T160" s="89">
        <v>3.84</v>
      </c>
      <c r="U160" s="89">
        <v>8.7899999999999991</v>
      </c>
      <c r="V160" s="89">
        <v>4.25</v>
      </c>
      <c r="W160" s="67">
        <v>46</v>
      </c>
      <c r="X160" s="67">
        <v>19</v>
      </c>
      <c r="Y160" s="67">
        <v>14</v>
      </c>
      <c r="Z160" s="67">
        <v>9</v>
      </c>
      <c r="AA160" s="67">
        <v>3</v>
      </c>
      <c r="AD160" s="77">
        <f t="shared" si="24"/>
        <v>6.5</v>
      </c>
      <c r="AE160" s="69">
        <f t="shared" si="25"/>
        <v>3.3780562500000055E-2</v>
      </c>
      <c r="AF160" s="77">
        <f t="shared" si="26"/>
        <v>9.2799999999999994</v>
      </c>
      <c r="AG160" s="69">
        <f t="shared" si="27"/>
        <v>3.8259102500000086E-2</v>
      </c>
      <c r="AH160" s="69">
        <f t="shared" si="28"/>
        <v>3.9419012140287868E-2</v>
      </c>
      <c r="AI160" s="79">
        <f t="shared" si="29"/>
        <v>6.8</v>
      </c>
      <c r="AJ160" s="69">
        <f t="shared" si="30"/>
        <v>3.8768640000000243E-2</v>
      </c>
      <c r="AK160" s="79">
        <f t="shared" si="31"/>
        <v>8.7899999999999991</v>
      </c>
      <c r="AL160" s="69">
        <f t="shared" si="32"/>
        <v>4.2951562499999874E-2</v>
      </c>
      <c r="AM160" s="69">
        <f t="shared" si="33"/>
        <v>4.5494947537688096E-2</v>
      </c>
      <c r="AN160" s="69">
        <f t="shared" si="34"/>
        <v>4.1387409166666611E-2</v>
      </c>
      <c r="AO160" s="91">
        <f t="shared" si="35"/>
        <v>4.3469635738554682E-2</v>
      </c>
      <c r="AP160" s="78"/>
      <c r="AQ160" s="78"/>
    </row>
    <row r="161" spans="1:43" ht="15" customHeight="1">
      <c r="A161" s="65">
        <v>42916</v>
      </c>
      <c r="B161" s="66">
        <v>3.28</v>
      </c>
      <c r="C161" s="66">
        <v>2.94</v>
      </c>
      <c r="D161" s="66">
        <v>4.79</v>
      </c>
      <c r="E161" s="66">
        <v>3.28</v>
      </c>
      <c r="F161" s="89">
        <v>6.51</v>
      </c>
      <c r="G161" s="89">
        <v>3.6</v>
      </c>
      <c r="H161" s="89">
        <v>9.26</v>
      </c>
      <c r="I161" s="89">
        <v>3.97</v>
      </c>
      <c r="J161" s="67">
        <v>34</v>
      </c>
      <c r="K161" s="67">
        <v>16</v>
      </c>
      <c r="L161" s="67">
        <v>10</v>
      </c>
      <c r="M161" s="67">
        <v>10</v>
      </c>
      <c r="N161" s="67">
        <v>6</v>
      </c>
      <c r="O161" s="66">
        <v>3.33</v>
      </c>
      <c r="P161" s="66">
        <v>3.39</v>
      </c>
      <c r="Q161" s="66">
        <v>4.7300000000000004</v>
      </c>
      <c r="R161" s="66">
        <v>3.7</v>
      </c>
      <c r="S161" s="89">
        <v>6.8</v>
      </c>
      <c r="T161" s="89">
        <v>4.08</v>
      </c>
      <c r="U161" s="89">
        <v>8.73</v>
      </c>
      <c r="V161" s="89">
        <v>4.41</v>
      </c>
      <c r="W161" s="67">
        <v>47</v>
      </c>
      <c r="X161" s="67">
        <v>20</v>
      </c>
      <c r="Y161" s="67">
        <v>14</v>
      </c>
      <c r="Z161" s="67">
        <v>9</v>
      </c>
      <c r="AA161" s="67">
        <v>3</v>
      </c>
      <c r="AD161" s="77">
        <f t="shared" si="24"/>
        <v>6.51</v>
      </c>
      <c r="AE161" s="69">
        <f t="shared" si="25"/>
        <v>3.6324000000000023E-2</v>
      </c>
      <c r="AF161" s="77">
        <f t="shared" si="26"/>
        <v>9.26</v>
      </c>
      <c r="AG161" s="69">
        <f t="shared" si="27"/>
        <v>4.0094022499999937E-2</v>
      </c>
      <c r="AH161" s="69">
        <f t="shared" si="28"/>
        <v>4.1108501281818095E-2</v>
      </c>
      <c r="AI161" s="79">
        <f t="shared" si="29"/>
        <v>6.8</v>
      </c>
      <c r="AJ161" s="69">
        <f t="shared" si="30"/>
        <v>4.1216160000000057E-2</v>
      </c>
      <c r="AK161" s="79">
        <f t="shared" si="31"/>
        <v>8.73</v>
      </c>
      <c r="AL161" s="69">
        <f t="shared" si="32"/>
        <v>4.4586202499999894E-2</v>
      </c>
      <c r="AM161" s="69">
        <f t="shared" si="33"/>
        <v>4.680379523316041E-2</v>
      </c>
      <c r="AN161" s="69">
        <f t="shared" si="34"/>
        <v>4.3088809166666575E-2</v>
      </c>
      <c r="AO161" s="91">
        <f t="shared" si="35"/>
        <v>4.4905363916046298E-2</v>
      </c>
      <c r="AP161" s="78"/>
      <c r="AQ161" s="78"/>
    </row>
    <row r="162" spans="1:43" ht="15" customHeight="1">
      <c r="A162" s="65">
        <v>42947</v>
      </c>
      <c r="B162" s="66">
        <v>3.25</v>
      </c>
      <c r="C162" s="66">
        <v>2.82</v>
      </c>
      <c r="D162" s="66">
        <v>4.78</v>
      </c>
      <c r="E162" s="66">
        <v>3.14</v>
      </c>
      <c r="F162" s="89">
        <v>6.51</v>
      </c>
      <c r="G162" s="89">
        <v>3.48</v>
      </c>
      <c r="H162" s="89">
        <v>9.3000000000000007</v>
      </c>
      <c r="I162" s="89">
        <v>3.93</v>
      </c>
      <c r="J162" s="67">
        <v>34</v>
      </c>
      <c r="K162" s="67">
        <v>17</v>
      </c>
      <c r="L162" s="67">
        <v>10</v>
      </c>
      <c r="M162" s="67">
        <v>11</v>
      </c>
      <c r="N162" s="67">
        <v>6</v>
      </c>
      <c r="O162" s="66">
        <v>3.29</v>
      </c>
      <c r="P162" s="66">
        <v>3.25</v>
      </c>
      <c r="Q162" s="66">
        <v>4.7</v>
      </c>
      <c r="R162" s="66">
        <v>3.54</v>
      </c>
      <c r="S162" s="89">
        <v>6.79</v>
      </c>
      <c r="T162" s="89">
        <v>3.97</v>
      </c>
      <c r="U162" s="89">
        <v>8.67</v>
      </c>
      <c r="V162" s="89">
        <v>4.3499999999999996</v>
      </c>
      <c r="W162" s="67">
        <v>48</v>
      </c>
      <c r="X162" s="67">
        <v>19</v>
      </c>
      <c r="Y162" s="67">
        <v>14</v>
      </c>
      <c r="Z162" s="67">
        <v>9</v>
      </c>
      <c r="AA162" s="67">
        <v>3</v>
      </c>
      <c r="AD162" s="77">
        <f t="shared" si="24"/>
        <v>6.51</v>
      </c>
      <c r="AE162" s="69">
        <f t="shared" si="25"/>
        <v>3.5102760000000233E-2</v>
      </c>
      <c r="AF162" s="77">
        <f t="shared" si="26"/>
        <v>9.3000000000000007</v>
      </c>
      <c r="AG162" s="69">
        <f t="shared" si="27"/>
        <v>3.968612249999981E-2</v>
      </c>
      <c r="AH162" s="69">
        <f t="shared" si="28"/>
        <v>4.0836070080644861E-2</v>
      </c>
      <c r="AI162" s="79">
        <f t="shared" si="29"/>
        <v>6.79</v>
      </c>
      <c r="AJ162" s="69">
        <f t="shared" si="30"/>
        <v>4.0094022499999937E-2</v>
      </c>
      <c r="AK162" s="79">
        <f t="shared" si="31"/>
        <v>8.67</v>
      </c>
      <c r="AL162" s="69">
        <f t="shared" si="32"/>
        <v>4.3973062499999882E-2</v>
      </c>
      <c r="AM162" s="69">
        <f t="shared" si="33"/>
        <v>4.6717276968084948E-2</v>
      </c>
      <c r="AN162" s="69">
        <f t="shared" si="34"/>
        <v>4.2544082499999858E-2</v>
      </c>
      <c r="AO162" s="91">
        <f t="shared" si="35"/>
        <v>4.4756874672271588E-2</v>
      </c>
      <c r="AP162" s="78"/>
      <c r="AQ162" s="78"/>
    </row>
    <row r="163" spans="1:43" ht="15" customHeight="1">
      <c r="A163" s="65">
        <v>42978</v>
      </c>
      <c r="B163" s="66">
        <v>3.23</v>
      </c>
      <c r="C163" s="66">
        <v>2.88</v>
      </c>
      <c r="D163" s="66">
        <v>4.79</v>
      </c>
      <c r="E163" s="66">
        <v>3.19</v>
      </c>
      <c r="F163" s="89">
        <v>6.51</v>
      </c>
      <c r="G163" s="89">
        <v>3.51</v>
      </c>
      <c r="H163" s="89">
        <v>9.2799999999999994</v>
      </c>
      <c r="I163" s="89">
        <v>3.94</v>
      </c>
      <c r="J163" s="67">
        <v>34</v>
      </c>
      <c r="K163" s="67">
        <v>18</v>
      </c>
      <c r="L163" s="67">
        <v>11</v>
      </c>
      <c r="M163" s="67">
        <v>12</v>
      </c>
      <c r="N163" s="67">
        <v>6</v>
      </c>
      <c r="O163" s="66">
        <v>3.25</v>
      </c>
      <c r="P163" s="66">
        <v>3.3</v>
      </c>
      <c r="Q163" s="66">
        <v>4.7</v>
      </c>
      <c r="R163" s="66">
        <v>3.6</v>
      </c>
      <c r="S163" s="89">
        <v>6.79</v>
      </c>
      <c r="T163" s="89">
        <v>4</v>
      </c>
      <c r="U163" s="89">
        <v>8.6199999999999992</v>
      </c>
      <c r="V163" s="89">
        <v>4.3600000000000003</v>
      </c>
      <c r="W163" s="67">
        <v>49</v>
      </c>
      <c r="X163" s="67">
        <v>18</v>
      </c>
      <c r="Y163" s="67">
        <v>15</v>
      </c>
      <c r="Z163" s="67">
        <v>8</v>
      </c>
      <c r="AA163" s="67">
        <v>3</v>
      </c>
      <c r="AD163" s="77">
        <f t="shared" si="24"/>
        <v>6.51</v>
      </c>
      <c r="AE163" s="69">
        <f t="shared" si="25"/>
        <v>3.5408002499999869E-2</v>
      </c>
      <c r="AF163" s="77">
        <f t="shared" si="26"/>
        <v>9.2799999999999994</v>
      </c>
      <c r="AG163" s="69">
        <f t="shared" si="27"/>
        <v>3.9788090000000054E-2</v>
      </c>
      <c r="AH163" s="69">
        <f t="shared" si="28"/>
        <v>4.092659649819505E-2</v>
      </c>
      <c r="AI163" s="79">
        <f t="shared" si="29"/>
        <v>6.79</v>
      </c>
      <c r="AJ163" s="69">
        <f t="shared" si="30"/>
        <v>4.0399999999999991E-2</v>
      </c>
      <c r="AK163" s="79">
        <f t="shared" si="31"/>
        <v>8.6199999999999992</v>
      </c>
      <c r="AL163" s="69">
        <f t="shared" si="32"/>
        <v>4.4075240000000182E-2</v>
      </c>
      <c r="AM163" s="69">
        <f t="shared" si="33"/>
        <v>4.6846732459016723E-2</v>
      </c>
      <c r="AN163" s="69">
        <f t="shared" si="34"/>
        <v>4.2646190000000139E-2</v>
      </c>
      <c r="AO163" s="91">
        <f t="shared" si="35"/>
        <v>4.4873353805409494E-2</v>
      </c>
      <c r="AP163" s="78"/>
      <c r="AQ163" s="78"/>
    </row>
    <row r="164" spans="1:43" ht="15" customHeight="1">
      <c r="A164" s="65">
        <v>43008</v>
      </c>
      <c r="B164" s="66">
        <v>3.2</v>
      </c>
      <c r="C164" s="66">
        <v>2.92</v>
      </c>
      <c r="D164" s="66">
        <v>4.78</v>
      </c>
      <c r="E164" s="66">
        <v>3.26</v>
      </c>
      <c r="F164" s="89">
        <v>6.58</v>
      </c>
      <c r="G164" s="89">
        <v>3.62</v>
      </c>
      <c r="H164" s="89">
        <v>9.2799999999999994</v>
      </c>
      <c r="I164" s="89">
        <v>4.04</v>
      </c>
      <c r="J164" s="67">
        <v>34</v>
      </c>
      <c r="K164" s="67">
        <v>21</v>
      </c>
      <c r="L164" s="67">
        <v>11</v>
      </c>
      <c r="M164" s="67">
        <v>13</v>
      </c>
      <c r="N164" s="67">
        <v>6</v>
      </c>
      <c r="O164" s="66">
        <v>3.24</v>
      </c>
      <c r="P164" s="66">
        <v>3.32</v>
      </c>
      <c r="Q164" s="66">
        <v>4.7</v>
      </c>
      <c r="R164" s="66">
        <v>3.65</v>
      </c>
      <c r="S164" s="89">
        <v>6.81</v>
      </c>
      <c r="T164" s="89">
        <v>4.0599999999999996</v>
      </c>
      <c r="U164" s="89">
        <v>8.75</v>
      </c>
      <c r="V164" s="89">
        <v>4.46</v>
      </c>
      <c r="W164" s="67">
        <v>48</v>
      </c>
      <c r="X164" s="67">
        <v>20</v>
      </c>
      <c r="Y164" s="67">
        <v>14</v>
      </c>
      <c r="Z164" s="67">
        <v>9</v>
      </c>
      <c r="AA164" s="67">
        <v>3</v>
      </c>
      <c r="AD164" s="77">
        <f t="shared" si="24"/>
        <v>6.58</v>
      </c>
      <c r="AE164" s="69">
        <f t="shared" si="25"/>
        <v>3.6527610000000044E-2</v>
      </c>
      <c r="AF164" s="77">
        <f t="shared" si="26"/>
        <v>9.2799999999999994</v>
      </c>
      <c r="AG164" s="69">
        <f t="shared" si="27"/>
        <v>4.0808039999999934E-2</v>
      </c>
      <c r="AH164" s="69">
        <f t="shared" si="28"/>
        <v>4.194948799999991E-2</v>
      </c>
      <c r="AI164" s="79">
        <f t="shared" si="29"/>
        <v>6.81</v>
      </c>
      <c r="AJ164" s="69">
        <f t="shared" si="30"/>
        <v>4.1012089999999946E-2</v>
      </c>
      <c r="AK164" s="79">
        <f t="shared" si="31"/>
        <v>8.75</v>
      </c>
      <c r="AL164" s="69">
        <f t="shared" si="32"/>
        <v>4.5097289999999957E-2</v>
      </c>
      <c r="AM164" s="69">
        <f t="shared" si="33"/>
        <v>4.7729506494845322E-2</v>
      </c>
      <c r="AN164" s="69">
        <f t="shared" si="34"/>
        <v>4.3667539999999949E-2</v>
      </c>
      <c r="AO164" s="91">
        <f t="shared" si="35"/>
        <v>4.580283366323018E-2</v>
      </c>
      <c r="AP164" s="78"/>
      <c r="AQ164" s="78"/>
    </row>
    <row r="165" spans="1:43" ht="15" customHeight="1">
      <c r="A165" s="65">
        <v>43039</v>
      </c>
      <c r="B165" s="66">
        <v>3.17</v>
      </c>
      <c r="C165" s="66">
        <v>2.72</v>
      </c>
      <c r="D165" s="66">
        <v>4.7699999999999996</v>
      </c>
      <c r="E165" s="66">
        <v>3.04</v>
      </c>
      <c r="F165" s="89">
        <v>6.57</v>
      </c>
      <c r="G165" s="89">
        <v>3.38</v>
      </c>
      <c r="H165" s="89">
        <v>9.25</v>
      </c>
      <c r="I165" s="89">
        <v>3.8</v>
      </c>
      <c r="J165" s="67">
        <v>36</v>
      </c>
      <c r="K165" s="67">
        <v>21</v>
      </c>
      <c r="L165" s="67">
        <v>9</v>
      </c>
      <c r="M165" s="67">
        <v>13</v>
      </c>
      <c r="N165" s="67">
        <v>6</v>
      </c>
      <c r="O165" s="66">
        <v>3.24</v>
      </c>
      <c r="P165" s="66">
        <v>3.12</v>
      </c>
      <c r="Q165" s="66">
        <v>4.7</v>
      </c>
      <c r="R165" s="66">
        <v>3.42</v>
      </c>
      <c r="S165" s="89">
        <v>6.81</v>
      </c>
      <c r="T165" s="89">
        <v>3.8</v>
      </c>
      <c r="U165" s="89">
        <v>8.69</v>
      </c>
      <c r="V165" s="89">
        <v>4.18</v>
      </c>
      <c r="W165" s="67">
        <v>48</v>
      </c>
      <c r="X165" s="67">
        <v>21</v>
      </c>
      <c r="Y165" s="67">
        <v>12</v>
      </c>
      <c r="Z165" s="67">
        <v>9</v>
      </c>
      <c r="AA165" s="67">
        <v>3</v>
      </c>
      <c r="AD165" s="77">
        <f t="shared" si="24"/>
        <v>6.57</v>
      </c>
      <c r="AE165" s="69">
        <f t="shared" si="25"/>
        <v>3.4085609999999766E-2</v>
      </c>
      <c r="AF165" s="77">
        <f t="shared" si="26"/>
        <v>9.25</v>
      </c>
      <c r="AG165" s="69">
        <f t="shared" si="27"/>
        <v>3.8360999999999867E-2</v>
      </c>
      <c r="AH165" s="69">
        <f t="shared" si="28"/>
        <v>3.955747108208945E-2</v>
      </c>
      <c r="AI165" s="79">
        <f t="shared" si="29"/>
        <v>6.81</v>
      </c>
      <c r="AJ165" s="69">
        <f t="shared" si="30"/>
        <v>3.8360999999999867E-2</v>
      </c>
      <c r="AK165" s="79">
        <f t="shared" si="31"/>
        <v>8.69</v>
      </c>
      <c r="AL165" s="69">
        <f t="shared" si="32"/>
        <v>4.2236809999999902E-2</v>
      </c>
      <c r="AM165" s="69">
        <f t="shared" si="33"/>
        <v>4.4937507393616946E-2</v>
      </c>
      <c r="AN165" s="69">
        <f t="shared" si="34"/>
        <v>4.0944873333333222E-2</v>
      </c>
      <c r="AO165" s="91">
        <f t="shared" si="35"/>
        <v>4.3144161956441107E-2</v>
      </c>
      <c r="AP165" s="78"/>
      <c r="AQ165" s="78"/>
    </row>
    <row r="166" spans="1:43" ht="15" customHeight="1">
      <c r="A166" s="65">
        <v>43069</v>
      </c>
      <c r="B166" s="66">
        <v>3.24</v>
      </c>
      <c r="C166" s="66">
        <v>2.67</v>
      </c>
      <c r="D166" s="66">
        <v>4.7699999999999996</v>
      </c>
      <c r="E166" s="66">
        <v>2.95</v>
      </c>
      <c r="F166" s="89">
        <v>6.58</v>
      </c>
      <c r="G166" s="89">
        <v>3.27</v>
      </c>
      <c r="H166" s="89">
        <v>9.2799999999999994</v>
      </c>
      <c r="I166" s="89">
        <v>3.66</v>
      </c>
      <c r="J166" s="67">
        <v>35</v>
      </c>
      <c r="K166" s="67">
        <v>21</v>
      </c>
      <c r="L166" s="67">
        <v>10</v>
      </c>
      <c r="M166" s="67">
        <v>13</v>
      </c>
      <c r="N166" s="67">
        <v>6</v>
      </c>
      <c r="O166" s="66">
        <v>3.25</v>
      </c>
      <c r="P166" s="66">
        <v>3.08</v>
      </c>
      <c r="Q166" s="66">
        <v>4.71</v>
      </c>
      <c r="R166" s="66">
        <v>3.36</v>
      </c>
      <c r="S166" s="89">
        <v>6.88</v>
      </c>
      <c r="T166" s="89">
        <v>3.7</v>
      </c>
      <c r="U166" s="89">
        <v>9.1999999999999993</v>
      </c>
      <c r="V166" s="89">
        <v>4.16</v>
      </c>
      <c r="W166" s="67">
        <v>47</v>
      </c>
      <c r="X166" s="67">
        <v>21</v>
      </c>
      <c r="Y166" s="67">
        <v>12</v>
      </c>
      <c r="Z166" s="67">
        <v>14</v>
      </c>
      <c r="AA166" s="67">
        <v>3</v>
      </c>
      <c r="AD166" s="77">
        <f t="shared" si="24"/>
        <v>6.58</v>
      </c>
      <c r="AE166" s="69">
        <f t="shared" si="25"/>
        <v>3.2967322500000229E-2</v>
      </c>
      <c r="AF166" s="77">
        <f t="shared" si="26"/>
        <v>9.2799999999999994</v>
      </c>
      <c r="AG166" s="69">
        <f t="shared" si="27"/>
        <v>3.6934889999999942E-2</v>
      </c>
      <c r="AH166" s="69">
        <f t="shared" si="28"/>
        <v>3.7992907999999867E-2</v>
      </c>
      <c r="AI166" s="79">
        <f t="shared" si="29"/>
        <v>6.88</v>
      </c>
      <c r="AJ166" s="69">
        <f t="shared" si="30"/>
        <v>3.7342250000000021E-2</v>
      </c>
      <c r="AK166" s="79">
        <f t="shared" si="31"/>
        <v>9.1999999999999993</v>
      </c>
      <c r="AL166" s="69">
        <f t="shared" si="32"/>
        <v>4.2032639999999954E-2</v>
      </c>
      <c r="AM166" s="69">
        <f t="shared" si="33"/>
        <v>4.3650015862068896E-2</v>
      </c>
      <c r="AN166" s="69">
        <f t="shared" si="34"/>
        <v>4.0333389999999948E-2</v>
      </c>
      <c r="AO166" s="91">
        <f t="shared" si="35"/>
        <v>4.176431324137922E-2</v>
      </c>
      <c r="AP166" s="78"/>
      <c r="AQ166" s="78"/>
    </row>
    <row r="167" spans="1:43" ht="15" customHeight="1">
      <c r="A167" s="65">
        <v>43100</v>
      </c>
      <c r="B167" s="66">
        <v>3.24</v>
      </c>
      <c r="C167" s="66">
        <v>2.85</v>
      </c>
      <c r="D167" s="66">
        <v>4.78</v>
      </c>
      <c r="E167" s="66">
        <v>3.14</v>
      </c>
      <c r="F167" s="89">
        <v>6.57</v>
      </c>
      <c r="G167" s="89">
        <v>3.43</v>
      </c>
      <c r="H167" s="89">
        <v>9.25</v>
      </c>
      <c r="I167" s="89">
        <v>3.78</v>
      </c>
      <c r="J167" s="67">
        <v>33</v>
      </c>
      <c r="K167" s="67">
        <v>22</v>
      </c>
      <c r="L167" s="67">
        <v>11</v>
      </c>
      <c r="M167" s="67">
        <v>13</v>
      </c>
      <c r="N167" s="67">
        <v>6</v>
      </c>
      <c r="O167" s="66">
        <v>3.14</v>
      </c>
      <c r="P167" s="66">
        <v>3.17</v>
      </c>
      <c r="Q167" s="66">
        <v>4.78</v>
      </c>
      <c r="R167" s="66">
        <v>3.52</v>
      </c>
      <c r="S167" s="89">
        <v>6.95</v>
      </c>
      <c r="T167" s="89">
        <v>3.86</v>
      </c>
      <c r="U167" s="89">
        <v>9.15</v>
      </c>
      <c r="V167" s="89">
        <v>4.28</v>
      </c>
      <c r="W167" s="67">
        <v>48</v>
      </c>
      <c r="X167" s="67">
        <v>19</v>
      </c>
      <c r="Y167" s="67">
        <v>12</v>
      </c>
      <c r="Z167" s="67">
        <v>14</v>
      </c>
      <c r="AA167" s="67">
        <v>3</v>
      </c>
      <c r="AD167" s="77">
        <f t="shared" si="24"/>
        <v>6.57</v>
      </c>
      <c r="AE167" s="69">
        <f t="shared" si="25"/>
        <v>3.4594122499999935E-2</v>
      </c>
      <c r="AF167" s="77">
        <f t="shared" si="26"/>
        <v>9.25</v>
      </c>
      <c r="AG167" s="69">
        <f t="shared" si="27"/>
        <v>3.815720999999983E-2</v>
      </c>
      <c r="AH167" s="69">
        <f t="shared" si="28"/>
        <v>3.9154342695895322E-2</v>
      </c>
      <c r="AI167" s="79">
        <f t="shared" si="29"/>
        <v>6.95</v>
      </c>
      <c r="AJ167" s="69">
        <f t="shared" si="30"/>
        <v>3.8972490000000137E-2</v>
      </c>
      <c r="AK167" s="79">
        <f t="shared" si="31"/>
        <v>9.15</v>
      </c>
      <c r="AL167" s="69">
        <f t="shared" si="32"/>
        <v>4.3257960000000262E-2</v>
      </c>
      <c r="AM167" s="69">
        <f t="shared" si="33"/>
        <v>4.4913709772727579E-2</v>
      </c>
      <c r="AN167" s="69">
        <f t="shared" si="34"/>
        <v>4.1557710000000116E-2</v>
      </c>
      <c r="AO167" s="91">
        <f t="shared" si="35"/>
        <v>4.2993920747116825E-2</v>
      </c>
      <c r="AP167" s="78"/>
      <c r="AQ167" s="78"/>
    </row>
    <row r="168" spans="1:43" ht="15" customHeight="1">
      <c r="A168" s="65">
        <v>43131</v>
      </c>
      <c r="B168" s="66">
        <v>3.21</v>
      </c>
      <c r="C168" s="66">
        <v>2.87</v>
      </c>
      <c r="D168" s="66">
        <v>4.7699999999999996</v>
      </c>
      <c r="E168" s="66">
        <v>3.18</v>
      </c>
      <c r="F168" s="89">
        <v>6.57</v>
      </c>
      <c r="G168" s="89">
        <v>3.5</v>
      </c>
      <c r="H168" s="89">
        <v>9.2100000000000009</v>
      </c>
      <c r="I168" s="89">
        <v>3.84</v>
      </c>
      <c r="J168" s="67">
        <v>34</v>
      </c>
      <c r="K168" s="67">
        <v>22</v>
      </c>
      <c r="L168" s="67">
        <v>11</v>
      </c>
      <c r="M168" s="67">
        <v>13</v>
      </c>
      <c r="N168" s="67">
        <v>6</v>
      </c>
      <c r="O168" s="66">
        <v>3.2</v>
      </c>
      <c r="P168" s="66">
        <v>3.24</v>
      </c>
      <c r="Q168" s="66">
        <v>4.7</v>
      </c>
      <c r="R168" s="66">
        <v>3.58</v>
      </c>
      <c r="S168" s="89">
        <v>6.88</v>
      </c>
      <c r="T168" s="89">
        <v>3.91</v>
      </c>
      <c r="U168" s="89">
        <v>9.1</v>
      </c>
      <c r="V168" s="89">
        <v>4.3099999999999996</v>
      </c>
      <c r="W168" s="67">
        <v>48</v>
      </c>
      <c r="X168" s="67">
        <v>20</v>
      </c>
      <c r="Y168" s="67">
        <v>12</v>
      </c>
      <c r="Z168" s="67">
        <v>14</v>
      </c>
      <c r="AA168" s="67">
        <v>3</v>
      </c>
      <c r="AD168" s="77">
        <f t="shared" si="24"/>
        <v>6.57</v>
      </c>
      <c r="AE168" s="69">
        <f t="shared" si="25"/>
        <v>3.5306250000000095E-2</v>
      </c>
      <c r="AF168" s="77">
        <f t="shared" si="26"/>
        <v>9.2100000000000009</v>
      </c>
      <c r="AG168" s="69">
        <f t="shared" si="27"/>
        <v>3.8768640000000243E-2</v>
      </c>
      <c r="AH168" s="69">
        <f t="shared" si="28"/>
        <v>3.9804733977273014E-2</v>
      </c>
      <c r="AI168" s="79">
        <f t="shared" si="29"/>
        <v>6.88</v>
      </c>
      <c r="AJ168" s="69">
        <f t="shared" si="30"/>
        <v>3.9482202499999897E-2</v>
      </c>
      <c r="AK168" s="79">
        <f t="shared" si="31"/>
        <v>9.1</v>
      </c>
      <c r="AL168" s="69">
        <f t="shared" si="32"/>
        <v>4.3564402499999932E-2</v>
      </c>
      <c r="AM168" s="69">
        <f t="shared" si="33"/>
        <v>4.5219348445945891E-2</v>
      </c>
      <c r="AN168" s="69">
        <f t="shared" si="34"/>
        <v>4.1965815000000031E-2</v>
      </c>
      <c r="AO168" s="91">
        <f t="shared" si="35"/>
        <v>4.3414476956388261E-2</v>
      </c>
      <c r="AP168" s="78"/>
      <c r="AQ168" s="78"/>
    </row>
    <row r="169" spans="1:43" ht="15" customHeight="1">
      <c r="A169" s="65">
        <v>43159</v>
      </c>
      <c r="B169" s="66">
        <v>3.18</v>
      </c>
      <c r="C169" s="66">
        <v>2.82</v>
      </c>
      <c r="D169" s="66">
        <v>4.76</v>
      </c>
      <c r="E169" s="66">
        <v>3.13</v>
      </c>
      <c r="F169" s="89">
        <v>6.58</v>
      </c>
      <c r="G169" s="89">
        <v>3.46</v>
      </c>
      <c r="H169" s="89">
        <v>9.27</v>
      </c>
      <c r="I169" s="89">
        <v>3.81</v>
      </c>
      <c r="J169" s="67">
        <v>35</v>
      </c>
      <c r="K169" s="67">
        <v>22</v>
      </c>
      <c r="L169" s="67">
        <v>10</v>
      </c>
      <c r="M169" s="67">
        <v>14</v>
      </c>
      <c r="N169" s="67">
        <v>6</v>
      </c>
      <c r="O169" s="66">
        <v>3.17</v>
      </c>
      <c r="P169" s="66">
        <v>3.19</v>
      </c>
      <c r="Q169" s="66">
        <v>4.7</v>
      </c>
      <c r="R169" s="66">
        <v>3.54</v>
      </c>
      <c r="S169" s="89">
        <v>6.88</v>
      </c>
      <c r="T169" s="89">
        <v>3.88</v>
      </c>
      <c r="U169" s="89">
        <v>9.06</v>
      </c>
      <c r="V169" s="89">
        <v>4.29</v>
      </c>
      <c r="W169" s="67">
        <v>47</v>
      </c>
      <c r="X169" s="67">
        <v>20</v>
      </c>
      <c r="Y169" s="67">
        <v>13</v>
      </c>
      <c r="Z169" s="67">
        <v>13</v>
      </c>
      <c r="AA169" s="67">
        <v>3</v>
      </c>
      <c r="AD169" s="77">
        <f t="shared" si="24"/>
        <v>6.58</v>
      </c>
      <c r="AE169" s="69">
        <f t="shared" si="25"/>
        <v>3.4899290000000249E-2</v>
      </c>
      <c r="AF169" s="77">
        <f t="shared" si="26"/>
        <v>9.27</v>
      </c>
      <c r="AG169" s="69">
        <f t="shared" si="27"/>
        <v>3.8462902500000062E-2</v>
      </c>
      <c r="AH169" s="69">
        <f t="shared" si="28"/>
        <v>3.9429979498141275E-2</v>
      </c>
      <c r="AI169" s="79">
        <f t="shared" si="29"/>
        <v>6.88</v>
      </c>
      <c r="AJ169" s="69">
        <f t="shared" si="30"/>
        <v>3.9176360000000132E-2</v>
      </c>
      <c r="AK169" s="79">
        <f t="shared" si="31"/>
        <v>9.06</v>
      </c>
      <c r="AL169" s="69">
        <f t="shared" si="32"/>
        <v>4.3360102499999886E-2</v>
      </c>
      <c r="AM169" s="69">
        <f t="shared" si="33"/>
        <v>4.5164101559632804E-2</v>
      </c>
      <c r="AN169" s="69">
        <f t="shared" si="34"/>
        <v>4.1727702499999943E-2</v>
      </c>
      <c r="AO169" s="91">
        <f t="shared" si="35"/>
        <v>4.3252727539135623E-2</v>
      </c>
      <c r="AP169" s="78"/>
      <c r="AQ169" s="78"/>
    </row>
    <row r="170" spans="1:43" ht="15" customHeight="1">
      <c r="A170" s="65">
        <v>43190</v>
      </c>
      <c r="B170" s="66">
        <v>3.16</v>
      </c>
      <c r="C170" s="66">
        <v>2.89</v>
      </c>
      <c r="D170" s="66">
        <v>4.6900000000000004</v>
      </c>
      <c r="E170" s="66">
        <v>3.16</v>
      </c>
      <c r="F170" s="89">
        <v>6.54</v>
      </c>
      <c r="G170" s="89">
        <v>3.46</v>
      </c>
      <c r="H170" s="89">
        <v>9.2899999999999991</v>
      </c>
      <c r="I170" s="89">
        <v>3.8</v>
      </c>
      <c r="J170" s="67">
        <v>45</v>
      </c>
      <c r="K170" s="67">
        <v>26</v>
      </c>
      <c r="L170" s="67">
        <v>11</v>
      </c>
      <c r="M170" s="67">
        <v>15</v>
      </c>
      <c r="N170" s="67">
        <v>6</v>
      </c>
      <c r="O170" s="66">
        <v>3.21</v>
      </c>
      <c r="P170" s="66">
        <v>3.19</v>
      </c>
      <c r="Q170" s="66">
        <v>4.78</v>
      </c>
      <c r="R170" s="66">
        <v>3.53</v>
      </c>
      <c r="S170" s="89">
        <v>6.88</v>
      </c>
      <c r="T170" s="89">
        <v>3.92</v>
      </c>
      <c r="U170" s="89">
        <v>9.06</v>
      </c>
      <c r="V170" s="89">
        <v>4.37</v>
      </c>
      <c r="W170" s="67">
        <v>48</v>
      </c>
      <c r="X170" s="67">
        <v>21</v>
      </c>
      <c r="Y170" s="67">
        <v>14</v>
      </c>
      <c r="Z170" s="67">
        <v>15</v>
      </c>
      <c r="AA170" s="67">
        <v>3</v>
      </c>
      <c r="AD170" s="77">
        <f t="shared" si="24"/>
        <v>6.54</v>
      </c>
      <c r="AE170" s="69">
        <f t="shared" si="25"/>
        <v>3.4899290000000249E-2</v>
      </c>
      <c r="AF170" s="77">
        <f t="shared" si="26"/>
        <v>9.2899999999999991</v>
      </c>
      <c r="AG170" s="69">
        <f t="shared" si="27"/>
        <v>3.8360999999999867E-2</v>
      </c>
      <c r="AH170" s="69">
        <f t="shared" si="28"/>
        <v>3.9254750581817953E-2</v>
      </c>
      <c r="AI170" s="79">
        <f t="shared" si="29"/>
        <v>6.88</v>
      </c>
      <c r="AJ170" s="69">
        <f t="shared" si="30"/>
        <v>3.9584160000000201E-2</v>
      </c>
      <c r="AK170" s="79">
        <f t="shared" si="31"/>
        <v>9.06</v>
      </c>
      <c r="AL170" s="69">
        <f t="shared" si="32"/>
        <v>4.4177422499999786E-2</v>
      </c>
      <c r="AM170" s="69">
        <f t="shared" si="33"/>
        <v>4.6158003577981256E-2</v>
      </c>
      <c r="AN170" s="69">
        <f t="shared" si="34"/>
        <v>4.2238614999999813E-2</v>
      </c>
      <c r="AO170" s="91">
        <f t="shared" si="35"/>
        <v>4.3856919245926822E-2</v>
      </c>
      <c r="AP170" s="78"/>
      <c r="AQ170" s="78"/>
    </row>
    <row r="171" spans="1:43" ht="15" customHeight="1">
      <c r="A171" s="65">
        <v>43220</v>
      </c>
      <c r="B171" s="66">
        <v>3.16</v>
      </c>
      <c r="C171" s="66">
        <v>2.98</v>
      </c>
      <c r="D171" s="66">
        <v>4.68</v>
      </c>
      <c r="E171" s="66">
        <v>3.25</v>
      </c>
      <c r="F171" s="89">
        <v>6.55</v>
      </c>
      <c r="G171" s="89">
        <v>3.56</v>
      </c>
      <c r="H171" s="89">
        <v>9.26</v>
      </c>
      <c r="I171" s="89">
        <v>3.92</v>
      </c>
      <c r="J171" s="67">
        <v>44</v>
      </c>
      <c r="K171" s="67">
        <v>26</v>
      </c>
      <c r="L171" s="67">
        <v>12</v>
      </c>
      <c r="M171" s="67">
        <v>15</v>
      </c>
      <c r="N171" s="67">
        <v>5</v>
      </c>
      <c r="O171" s="66">
        <v>3.17</v>
      </c>
      <c r="P171" s="66">
        <v>3.37</v>
      </c>
      <c r="Q171" s="66">
        <v>4.8099999999999996</v>
      </c>
      <c r="R171" s="66">
        <v>3.72</v>
      </c>
      <c r="S171" s="89">
        <v>6.94</v>
      </c>
      <c r="T171" s="89">
        <v>4.05</v>
      </c>
      <c r="U171" s="89">
        <v>9.1199999999999992</v>
      </c>
      <c r="V171" s="89">
        <v>4.46</v>
      </c>
      <c r="W171" s="67">
        <v>49</v>
      </c>
      <c r="X171" s="67">
        <v>23</v>
      </c>
      <c r="Y171" s="67">
        <v>15</v>
      </c>
      <c r="Z171" s="67">
        <v>16</v>
      </c>
      <c r="AA171" s="67">
        <v>3</v>
      </c>
      <c r="AD171" s="77">
        <f t="shared" si="24"/>
        <v>6.55</v>
      </c>
      <c r="AE171" s="69">
        <f t="shared" si="25"/>
        <v>3.5916840000000061E-2</v>
      </c>
      <c r="AF171" s="77">
        <f t="shared" si="26"/>
        <v>9.26</v>
      </c>
      <c r="AG171" s="69">
        <f t="shared" si="27"/>
        <v>3.9584160000000201E-2</v>
      </c>
      <c r="AH171" s="69">
        <f t="shared" si="28"/>
        <v>4.0585568413284374E-2</v>
      </c>
      <c r="AI171" s="79">
        <f t="shared" si="29"/>
        <v>6.94</v>
      </c>
      <c r="AJ171" s="69">
        <f t="shared" si="30"/>
        <v>4.0910062500000288E-2</v>
      </c>
      <c r="AK171" s="79">
        <f t="shared" si="31"/>
        <v>9.1199999999999992</v>
      </c>
      <c r="AL171" s="69">
        <f t="shared" si="32"/>
        <v>4.5097289999999957E-2</v>
      </c>
      <c r="AM171" s="69">
        <f t="shared" si="33"/>
        <v>4.678754697247689E-2</v>
      </c>
      <c r="AN171" s="69">
        <f t="shared" si="34"/>
        <v>4.3259580000000034E-2</v>
      </c>
      <c r="AO171" s="91">
        <f t="shared" si="35"/>
        <v>4.472022078607938E-2</v>
      </c>
      <c r="AP171" s="78"/>
      <c r="AQ171" s="78"/>
    </row>
    <row r="172" spans="1:43" ht="15" customHeight="1">
      <c r="A172" s="65">
        <v>43251</v>
      </c>
      <c r="B172" s="66">
        <v>3.14</v>
      </c>
      <c r="C172" s="66">
        <v>2.9</v>
      </c>
      <c r="D172" s="66">
        <v>4.66</v>
      </c>
      <c r="E172" s="66">
        <v>3.19</v>
      </c>
      <c r="F172" s="89">
        <v>6.56</v>
      </c>
      <c r="G172" s="89">
        <v>3.53</v>
      </c>
      <c r="H172" s="89">
        <v>9.23</v>
      </c>
      <c r="I172" s="89">
        <v>3.89</v>
      </c>
      <c r="J172" s="67">
        <v>45</v>
      </c>
      <c r="K172" s="67">
        <v>24</v>
      </c>
      <c r="L172" s="67">
        <v>11</v>
      </c>
      <c r="M172" s="67">
        <v>15</v>
      </c>
      <c r="N172" s="67">
        <v>6</v>
      </c>
      <c r="O172" s="66">
        <v>3.17</v>
      </c>
      <c r="P172" s="66">
        <v>3.33</v>
      </c>
      <c r="Q172" s="66">
        <v>4.88</v>
      </c>
      <c r="R172" s="66">
        <v>3.69</v>
      </c>
      <c r="S172" s="89">
        <v>6.94</v>
      </c>
      <c r="T172" s="89">
        <v>4.04</v>
      </c>
      <c r="U172" s="89">
        <v>9.1</v>
      </c>
      <c r="V172" s="89">
        <v>4.49</v>
      </c>
      <c r="W172" s="67">
        <v>50</v>
      </c>
      <c r="X172" s="67">
        <v>22</v>
      </c>
      <c r="Y172" s="67">
        <v>16</v>
      </c>
      <c r="Z172" s="67">
        <v>17</v>
      </c>
      <c r="AA172" s="67">
        <v>3</v>
      </c>
      <c r="AD172" s="77">
        <f t="shared" si="24"/>
        <v>6.56</v>
      </c>
      <c r="AE172" s="69">
        <f t="shared" si="25"/>
        <v>3.5611522499999992E-2</v>
      </c>
      <c r="AF172" s="77">
        <f t="shared" si="26"/>
        <v>9.23</v>
      </c>
      <c r="AG172" s="69">
        <f t="shared" si="27"/>
        <v>3.9278302499999862E-2</v>
      </c>
      <c r="AH172" s="69">
        <f t="shared" si="28"/>
        <v>4.0335763398876227E-2</v>
      </c>
      <c r="AI172" s="79">
        <f t="shared" si="29"/>
        <v>6.94</v>
      </c>
      <c r="AJ172" s="69">
        <f t="shared" si="30"/>
        <v>4.0808039999999934E-2</v>
      </c>
      <c r="AK172" s="79">
        <f t="shared" si="31"/>
        <v>9.1</v>
      </c>
      <c r="AL172" s="69">
        <f t="shared" si="32"/>
        <v>4.5404002500000207E-2</v>
      </c>
      <c r="AM172" s="69">
        <f t="shared" si="33"/>
        <v>4.7318986875000323E-2</v>
      </c>
      <c r="AN172" s="69">
        <f t="shared" si="34"/>
        <v>4.336210250000009E-2</v>
      </c>
      <c r="AO172" s="91">
        <f t="shared" si="35"/>
        <v>4.4991245716292289E-2</v>
      </c>
      <c r="AP172" s="78"/>
      <c r="AQ172" s="78"/>
    </row>
    <row r="173" spans="1:43" ht="15" customHeight="1">
      <c r="A173" s="65">
        <v>43281</v>
      </c>
      <c r="B173" s="66">
        <v>3.11</v>
      </c>
      <c r="C173" s="66">
        <v>2.93</v>
      </c>
      <c r="D173" s="66">
        <v>4.6500000000000004</v>
      </c>
      <c r="E173" s="66">
        <v>3.21</v>
      </c>
      <c r="F173" s="89">
        <v>6.56</v>
      </c>
      <c r="G173" s="89">
        <v>3.56</v>
      </c>
      <c r="H173" s="89">
        <v>9.1999999999999993</v>
      </c>
      <c r="I173" s="89">
        <v>3.91</v>
      </c>
      <c r="J173" s="67">
        <v>47</v>
      </c>
      <c r="K173" s="67">
        <v>22</v>
      </c>
      <c r="L173" s="67">
        <v>11</v>
      </c>
      <c r="M173" s="67">
        <v>15</v>
      </c>
      <c r="N173" s="67">
        <v>6</v>
      </c>
      <c r="O173" s="66">
        <v>3.14</v>
      </c>
      <c r="P173" s="66">
        <v>3.3</v>
      </c>
      <c r="Q173" s="66">
        <v>4.91</v>
      </c>
      <c r="R173" s="66">
        <v>3.68</v>
      </c>
      <c r="S173" s="89">
        <v>6.93</v>
      </c>
      <c r="T173" s="89">
        <v>4.03</v>
      </c>
      <c r="U173" s="89">
        <v>9.0399999999999991</v>
      </c>
      <c r="V173" s="89">
        <v>4.49</v>
      </c>
      <c r="W173" s="67">
        <v>50</v>
      </c>
      <c r="X173" s="67">
        <v>23</v>
      </c>
      <c r="Y173" s="67">
        <v>16</v>
      </c>
      <c r="Z173" s="67">
        <v>16</v>
      </c>
      <c r="AA173" s="67">
        <v>3</v>
      </c>
      <c r="AD173" s="77">
        <f t="shared" si="24"/>
        <v>6.56</v>
      </c>
      <c r="AE173" s="69">
        <f t="shared" si="25"/>
        <v>3.5916840000000061E-2</v>
      </c>
      <c r="AF173" s="77">
        <f t="shared" si="26"/>
        <v>9.1999999999999993</v>
      </c>
      <c r="AG173" s="69">
        <f t="shared" si="27"/>
        <v>3.9482202499999897E-2</v>
      </c>
      <c r="AH173" s="69">
        <f t="shared" si="28"/>
        <v>4.0562615378787727E-2</v>
      </c>
      <c r="AI173" s="79">
        <f t="shared" si="29"/>
        <v>6.93</v>
      </c>
      <c r="AJ173" s="69">
        <f t="shared" si="30"/>
        <v>4.0706022500000216E-2</v>
      </c>
      <c r="AK173" s="79">
        <f t="shared" si="31"/>
        <v>9.0399999999999991</v>
      </c>
      <c r="AL173" s="69">
        <f t="shared" si="32"/>
        <v>4.5404002500000207E-2</v>
      </c>
      <c r="AM173" s="69">
        <f t="shared" si="33"/>
        <v>4.754147207345992E-2</v>
      </c>
      <c r="AN173" s="69">
        <f t="shared" si="34"/>
        <v>4.3430069166666765E-2</v>
      </c>
      <c r="AO173" s="91">
        <f t="shared" si="35"/>
        <v>4.5215186508569184E-2</v>
      </c>
      <c r="AP173" s="78"/>
      <c r="AQ173" s="78"/>
    </row>
    <row r="174" spans="1:43" ht="15" customHeight="1">
      <c r="A174" s="65">
        <v>43312</v>
      </c>
      <c r="B174" s="66">
        <v>3.08</v>
      </c>
      <c r="C174" s="66">
        <v>2.98</v>
      </c>
      <c r="D174" s="66">
        <v>4.6399999999999997</v>
      </c>
      <c r="E174" s="66">
        <v>3.26</v>
      </c>
      <c r="F174" s="89">
        <v>6.57</v>
      </c>
      <c r="G174" s="89">
        <v>3.62</v>
      </c>
      <c r="H174" s="89">
        <v>9.17</v>
      </c>
      <c r="I174" s="89">
        <v>3.98</v>
      </c>
      <c r="J174" s="67">
        <v>49</v>
      </c>
      <c r="K174" s="67">
        <v>21</v>
      </c>
      <c r="L174" s="67">
        <v>11</v>
      </c>
      <c r="M174" s="67">
        <v>14</v>
      </c>
      <c r="N174" s="67">
        <v>6</v>
      </c>
      <c r="O174" s="66">
        <v>3.12</v>
      </c>
      <c r="P174" s="66">
        <v>3.37</v>
      </c>
      <c r="Q174" s="66">
        <v>4.92</v>
      </c>
      <c r="R174" s="66">
        <v>3.76</v>
      </c>
      <c r="S174" s="89">
        <v>6.92</v>
      </c>
      <c r="T174" s="89">
        <v>4.13</v>
      </c>
      <c r="U174" s="89">
        <v>8.99</v>
      </c>
      <c r="V174" s="89">
        <v>4.58</v>
      </c>
      <c r="W174" s="67">
        <v>50</v>
      </c>
      <c r="X174" s="67">
        <v>22</v>
      </c>
      <c r="Y174" s="67">
        <v>16</v>
      </c>
      <c r="Z174" s="67">
        <v>16</v>
      </c>
      <c r="AA174" s="67">
        <v>3</v>
      </c>
      <c r="AD174" s="77">
        <f t="shared" si="24"/>
        <v>6.57</v>
      </c>
      <c r="AE174" s="69">
        <f t="shared" si="25"/>
        <v>3.6527610000000044E-2</v>
      </c>
      <c r="AF174" s="77">
        <f t="shared" si="26"/>
        <v>9.17</v>
      </c>
      <c r="AG174" s="69">
        <f t="shared" si="27"/>
        <v>4.019601000000006E-2</v>
      </c>
      <c r="AH174" s="69">
        <f t="shared" si="28"/>
        <v>4.1367076153846216E-2</v>
      </c>
      <c r="AI174" s="79">
        <f t="shared" si="29"/>
        <v>6.92</v>
      </c>
      <c r="AJ174" s="69">
        <f t="shared" si="30"/>
        <v>4.1726422500000027E-2</v>
      </c>
      <c r="AK174" s="79">
        <f t="shared" si="31"/>
        <v>8.99</v>
      </c>
      <c r="AL174" s="69">
        <f t="shared" si="32"/>
        <v>4.6324409999999761E-2</v>
      </c>
      <c r="AM174" s="69">
        <f t="shared" si="33"/>
        <v>4.856787249999963E-2</v>
      </c>
      <c r="AN174" s="69">
        <f t="shared" si="34"/>
        <v>4.428160999999986E-2</v>
      </c>
      <c r="AO174" s="91">
        <f t="shared" si="35"/>
        <v>4.6167607051281825E-2</v>
      </c>
      <c r="AP174" s="78"/>
      <c r="AQ174" s="78"/>
    </row>
    <row r="175" spans="1:43" ht="15" customHeight="1">
      <c r="A175" s="65">
        <v>43343</v>
      </c>
      <c r="B175" s="66">
        <v>3.05</v>
      </c>
      <c r="C175" s="66">
        <v>2.88</v>
      </c>
      <c r="D175" s="66">
        <v>4.62</v>
      </c>
      <c r="E175" s="66">
        <v>3.13</v>
      </c>
      <c r="F175" s="89">
        <v>6.58</v>
      </c>
      <c r="G175" s="89">
        <v>3.47</v>
      </c>
      <c r="H175" s="89">
        <v>9.14</v>
      </c>
      <c r="I175" s="89">
        <v>3.83</v>
      </c>
      <c r="J175" s="67">
        <v>52</v>
      </c>
      <c r="K175" s="67">
        <v>19</v>
      </c>
      <c r="L175" s="67">
        <v>10</v>
      </c>
      <c r="M175" s="67">
        <v>14</v>
      </c>
      <c r="N175" s="67">
        <v>6</v>
      </c>
      <c r="O175" s="66">
        <v>3.11</v>
      </c>
      <c r="P175" s="66">
        <v>3.26</v>
      </c>
      <c r="Q175" s="66">
        <v>4.91</v>
      </c>
      <c r="R175" s="66">
        <v>3.6</v>
      </c>
      <c r="S175" s="89">
        <v>6.91</v>
      </c>
      <c r="T175" s="89">
        <v>3.94</v>
      </c>
      <c r="U175" s="89">
        <v>8.93</v>
      </c>
      <c r="V175" s="89">
        <v>4.38</v>
      </c>
      <c r="W175" s="67">
        <v>50</v>
      </c>
      <c r="X175" s="67">
        <v>22</v>
      </c>
      <c r="Y175" s="67">
        <v>16</v>
      </c>
      <c r="Z175" s="67">
        <v>16</v>
      </c>
      <c r="AA175" s="67">
        <v>3</v>
      </c>
      <c r="AD175" s="77">
        <f t="shared" si="24"/>
        <v>6.58</v>
      </c>
      <c r="AE175" s="69">
        <f t="shared" si="25"/>
        <v>3.5001022499999923E-2</v>
      </c>
      <c r="AF175" s="77">
        <f t="shared" si="26"/>
        <v>9.14</v>
      </c>
      <c r="AG175" s="69">
        <f t="shared" si="27"/>
        <v>3.8666722499999917E-2</v>
      </c>
      <c r="AH175" s="69">
        <f t="shared" si="28"/>
        <v>3.9898168593749915E-2</v>
      </c>
      <c r="AI175" s="79">
        <f t="shared" si="29"/>
        <v>6.91</v>
      </c>
      <c r="AJ175" s="69">
        <f t="shared" si="30"/>
        <v>3.9788090000000054E-2</v>
      </c>
      <c r="AK175" s="79">
        <f t="shared" si="31"/>
        <v>8.93</v>
      </c>
      <c r="AL175" s="69">
        <f t="shared" si="32"/>
        <v>4.4279610000000025E-2</v>
      </c>
      <c r="AM175" s="69">
        <f t="shared" si="33"/>
        <v>4.6658781485148529E-2</v>
      </c>
      <c r="AN175" s="69">
        <f t="shared" si="34"/>
        <v>4.2408647499999987E-2</v>
      </c>
      <c r="AO175" s="91">
        <f t="shared" si="35"/>
        <v>4.4405243854682322E-2</v>
      </c>
      <c r="AP175" s="78"/>
      <c r="AQ175" s="78"/>
    </row>
    <row r="176" spans="1:43" ht="15" customHeight="1">
      <c r="A176" s="65">
        <v>43373</v>
      </c>
      <c r="B176" s="66">
        <v>3.06</v>
      </c>
      <c r="C176" s="66">
        <v>2.93</v>
      </c>
      <c r="D176" s="66">
        <v>4.62</v>
      </c>
      <c r="E176" s="66">
        <v>3.22</v>
      </c>
      <c r="F176" s="89">
        <v>6.55</v>
      </c>
      <c r="G176" s="89">
        <v>3.58</v>
      </c>
      <c r="H176" s="89">
        <v>9.1199999999999992</v>
      </c>
      <c r="I176" s="89">
        <v>3.96</v>
      </c>
      <c r="J176" s="67">
        <v>58</v>
      </c>
      <c r="K176" s="67">
        <v>17</v>
      </c>
      <c r="L176" s="67">
        <v>8</v>
      </c>
      <c r="M176" s="67">
        <v>14</v>
      </c>
      <c r="N176" s="67">
        <v>6</v>
      </c>
      <c r="O176" s="66">
        <v>3.11</v>
      </c>
      <c r="P176" s="66">
        <v>3.34</v>
      </c>
      <c r="Q176" s="66">
        <v>4.92</v>
      </c>
      <c r="R176" s="66">
        <v>3.73</v>
      </c>
      <c r="S176" s="89">
        <v>6.9</v>
      </c>
      <c r="T176" s="89">
        <v>4.09</v>
      </c>
      <c r="U176" s="89">
        <v>8.89</v>
      </c>
      <c r="V176" s="89">
        <v>4.53</v>
      </c>
      <c r="W176" s="67">
        <v>51</v>
      </c>
      <c r="X176" s="67">
        <v>22</v>
      </c>
      <c r="Y176" s="67">
        <v>15</v>
      </c>
      <c r="Z176" s="67">
        <v>15</v>
      </c>
      <c r="AA176" s="67">
        <v>3</v>
      </c>
      <c r="AD176" s="77">
        <f t="shared" si="24"/>
        <v>6.55</v>
      </c>
      <c r="AE176" s="69">
        <f t="shared" si="25"/>
        <v>3.6120410000000103E-2</v>
      </c>
      <c r="AF176" s="77">
        <f t="shared" si="26"/>
        <v>9.1199999999999992</v>
      </c>
      <c r="AG176" s="69">
        <f t="shared" si="27"/>
        <v>3.9992040000000006E-2</v>
      </c>
      <c r="AH176" s="69">
        <f t="shared" si="28"/>
        <v>4.1317734319066123E-2</v>
      </c>
      <c r="AI176" s="79">
        <f t="shared" si="29"/>
        <v>6.9</v>
      </c>
      <c r="AJ176" s="69">
        <f t="shared" si="30"/>
        <v>4.1318202500000067E-2</v>
      </c>
      <c r="AK176" s="79">
        <f t="shared" si="31"/>
        <v>8.89</v>
      </c>
      <c r="AL176" s="69">
        <f t="shared" si="32"/>
        <v>4.5813022500000189E-2</v>
      </c>
      <c r="AM176" s="69">
        <f t="shared" si="33"/>
        <v>4.8320183404522869E-2</v>
      </c>
      <c r="AN176" s="69">
        <f t="shared" si="34"/>
        <v>4.3872695000000128E-2</v>
      </c>
      <c r="AO176" s="91">
        <f t="shared" si="35"/>
        <v>4.5986033709370613E-2</v>
      </c>
      <c r="AP176" s="78"/>
      <c r="AQ176" s="78"/>
    </row>
    <row r="177" spans="1:43" ht="15" customHeight="1">
      <c r="A177" s="65">
        <v>43404</v>
      </c>
      <c r="B177" s="66">
        <v>3.06</v>
      </c>
      <c r="C177" s="66">
        <v>2.89</v>
      </c>
      <c r="D177" s="66">
        <v>4.6100000000000003</v>
      </c>
      <c r="E177" s="66">
        <v>3.19</v>
      </c>
      <c r="F177" s="89">
        <v>6.56</v>
      </c>
      <c r="G177" s="89">
        <v>3.57</v>
      </c>
      <c r="H177" s="89">
        <v>9.09</v>
      </c>
      <c r="I177" s="89">
        <v>3.92</v>
      </c>
      <c r="J177" s="67">
        <v>57</v>
      </c>
      <c r="K177" s="67">
        <v>18</v>
      </c>
      <c r="L177" s="67">
        <v>6</v>
      </c>
      <c r="M177" s="67">
        <v>14</v>
      </c>
      <c r="N177" s="67">
        <v>6</v>
      </c>
      <c r="O177" s="66">
        <v>3.12</v>
      </c>
      <c r="P177" s="66">
        <v>3.32</v>
      </c>
      <c r="Q177" s="66">
        <v>4.93</v>
      </c>
      <c r="R177" s="66">
        <v>3.71</v>
      </c>
      <c r="S177" s="89">
        <v>6.89</v>
      </c>
      <c r="T177" s="89">
        <v>4.08</v>
      </c>
      <c r="U177" s="89">
        <v>8.83</v>
      </c>
      <c r="V177" s="89">
        <v>4.5199999999999996</v>
      </c>
      <c r="W177" s="67">
        <v>52</v>
      </c>
      <c r="X177" s="67">
        <v>19</v>
      </c>
      <c r="Y177" s="67">
        <v>16</v>
      </c>
      <c r="Z177" s="67">
        <v>14</v>
      </c>
      <c r="AA177" s="67">
        <v>3</v>
      </c>
      <c r="AD177" s="77">
        <f t="shared" si="24"/>
        <v>6.56</v>
      </c>
      <c r="AE177" s="69">
        <f t="shared" si="25"/>
        <v>3.6018622499999875E-2</v>
      </c>
      <c r="AF177" s="77">
        <f t="shared" si="26"/>
        <v>9.09</v>
      </c>
      <c r="AG177" s="69">
        <f t="shared" si="27"/>
        <v>3.9584160000000201E-2</v>
      </c>
      <c r="AH177" s="69">
        <f t="shared" si="28"/>
        <v>4.0866626057312574E-2</v>
      </c>
      <c r="AI177" s="79">
        <f t="shared" si="29"/>
        <v>6.89</v>
      </c>
      <c r="AJ177" s="69">
        <f t="shared" si="30"/>
        <v>4.1216160000000057E-2</v>
      </c>
      <c r="AK177" s="79">
        <f t="shared" si="31"/>
        <v>8.83</v>
      </c>
      <c r="AL177" s="69">
        <f t="shared" si="32"/>
        <v>4.5710759999999961E-2</v>
      </c>
      <c r="AM177" s="69">
        <f t="shared" si="33"/>
        <v>4.842142082474217E-2</v>
      </c>
      <c r="AN177" s="69">
        <f t="shared" si="34"/>
        <v>4.3668560000000037E-2</v>
      </c>
      <c r="AO177" s="91">
        <f t="shared" si="35"/>
        <v>4.5903155902265638E-2</v>
      </c>
      <c r="AP177" s="78"/>
      <c r="AQ177" s="78"/>
    </row>
    <row r="178" spans="1:43" ht="15" customHeight="1">
      <c r="A178" s="65">
        <v>43434</v>
      </c>
      <c r="B178" s="66">
        <v>3.04</v>
      </c>
      <c r="C178" s="66">
        <v>2.98</v>
      </c>
      <c r="D178" s="66">
        <v>4.5999999999999996</v>
      </c>
      <c r="E178" s="66">
        <v>3.29</v>
      </c>
      <c r="F178" s="89">
        <v>6.57</v>
      </c>
      <c r="G178" s="89">
        <v>3.66</v>
      </c>
      <c r="H178" s="89">
        <v>9.06</v>
      </c>
      <c r="I178" s="89">
        <v>3.98</v>
      </c>
      <c r="J178" s="67">
        <v>55</v>
      </c>
      <c r="K178" s="67">
        <v>18</v>
      </c>
      <c r="L178" s="67">
        <v>7</v>
      </c>
      <c r="M178" s="67">
        <v>13</v>
      </c>
      <c r="N178" s="67">
        <v>6</v>
      </c>
      <c r="O178" s="66">
        <v>3.12</v>
      </c>
      <c r="P178" s="66">
        <v>3.45</v>
      </c>
      <c r="Q178" s="66">
        <v>4.9400000000000004</v>
      </c>
      <c r="R178" s="66">
        <v>3.84</v>
      </c>
      <c r="S178" s="89">
        <v>6.88</v>
      </c>
      <c r="T178" s="89">
        <v>4.22</v>
      </c>
      <c r="U178" s="89">
        <v>8.77</v>
      </c>
      <c r="V178" s="89">
        <v>4.6900000000000004</v>
      </c>
      <c r="W178" s="67">
        <v>49</v>
      </c>
      <c r="X178" s="67">
        <v>18</v>
      </c>
      <c r="Y178" s="67">
        <v>16</v>
      </c>
      <c r="Z178" s="67">
        <v>14</v>
      </c>
      <c r="AA178" s="67">
        <v>3</v>
      </c>
      <c r="AD178" s="77">
        <f t="shared" si="24"/>
        <v>6.57</v>
      </c>
      <c r="AE178" s="69">
        <f t="shared" si="25"/>
        <v>3.6934889999999942E-2</v>
      </c>
      <c r="AF178" s="77">
        <f t="shared" si="26"/>
        <v>9.06</v>
      </c>
      <c r="AG178" s="69">
        <f t="shared" si="27"/>
        <v>4.019601000000006E-2</v>
      </c>
      <c r="AH178" s="69">
        <f t="shared" si="28"/>
        <v>4.1427115542168776E-2</v>
      </c>
      <c r="AI178" s="79">
        <f t="shared" si="29"/>
        <v>6.88</v>
      </c>
      <c r="AJ178" s="69">
        <f t="shared" si="30"/>
        <v>4.2645209999999878E-2</v>
      </c>
      <c r="AK178" s="79">
        <f t="shared" si="31"/>
        <v>8.77</v>
      </c>
      <c r="AL178" s="69">
        <f t="shared" si="32"/>
        <v>4.7449902499999919E-2</v>
      </c>
      <c r="AM178" s="69">
        <f t="shared" si="33"/>
        <v>5.0576765873015822E-2</v>
      </c>
      <c r="AN178" s="69">
        <f t="shared" si="34"/>
        <v>4.5031938333333299E-2</v>
      </c>
      <c r="AO178" s="91">
        <f t="shared" si="35"/>
        <v>4.752688242940014E-2</v>
      </c>
      <c r="AP178" s="78"/>
      <c r="AQ178" s="78"/>
    </row>
    <row r="179" spans="1:43" ht="15" customHeight="1">
      <c r="A179" s="65">
        <v>43465</v>
      </c>
      <c r="B179" s="66">
        <v>2.99</v>
      </c>
      <c r="C179" s="66">
        <v>2.89</v>
      </c>
      <c r="D179" s="66">
        <v>4.5</v>
      </c>
      <c r="E179" s="66">
        <v>3.17</v>
      </c>
      <c r="F179" s="89">
        <v>6.6</v>
      </c>
      <c r="G179" s="89">
        <v>3.55</v>
      </c>
      <c r="H179" s="89">
        <v>9.07</v>
      </c>
      <c r="I179" s="89">
        <v>3.84</v>
      </c>
      <c r="J179" s="67">
        <v>54</v>
      </c>
      <c r="K179" s="67">
        <v>17</v>
      </c>
      <c r="L179" s="67">
        <v>6</v>
      </c>
      <c r="M179" s="67">
        <v>13</v>
      </c>
      <c r="N179" s="67">
        <v>6</v>
      </c>
      <c r="O179" s="66">
        <v>3.04</v>
      </c>
      <c r="P179" s="66">
        <v>3.4</v>
      </c>
      <c r="Q179" s="66">
        <v>4.88</v>
      </c>
      <c r="R179" s="66">
        <v>3.78</v>
      </c>
      <c r="S179" s="89">
        <v>6.76</v>
      </c>
      <c r="T179" s="89">
        <v>4.17</v>
      </c>
      <c r="U179" s="89">
        <v>8.51</v>
      </c>
      <c r="V179" s="89">
        <v>4.63</v>
      </c>
      <c r="W179" s="67">
        <v>49</v>
      </c>
      <c r="X179" s="67">
        <v>16</v>
      </c>
      <c r="Y179" s="67">
        <v>13</v>
      </c>
      <c r="Z179" s="67">
        <v>10</v>
      </c>
      <c r="AA179" s="67">
        <v>3</v>
      </c>
      <c r="AD179" s="77">
        <f t="shared" si="24"/>
        <v>6.6</v>
      </c>
      <c r="AE179" s="69">
        <f t="shared" si="25"/>
        <v>3.5815062499999772E-2</v>
      </c>
      <c r="AF179" s="77">
        <f t="shared" si="26"/>
        <v>9.07</v>
      </c>
      <c r="AG179" s="69">
        <f t="shared" si="27"/>
        <v>3.8768640000000243E-2</v>
      </c>
      <c r="AH179" s="69">
        <f t="shared" si="28"/>
        <v>3.9880715738866819E-2</v>
      </c>
      <c r="AI179" s="79">
        <f t="shared" si="29"/>
        <v>6.76</v>
      </c>
      <c r="AJ179" s="69">
        <f t="shared" si="30"/>
        <v>4.2134722500000166E-2</v>
      </c>
      <c r="AK179" s="79">
        <f t="shared" si="31"/>
        <v>8.51</v>
      </c>
      <c r="AL179" s="69">
        <f t="shared" si="32"/>
        <v>4.6835922499999905E-2</v>
      </c>
      <c r="AM179" s="69">
        <f t="shared" si="33"/>
        <v>5.0838658499999682E-2</v>
      </c>
      <c r="AN179" s="69">
        <f t="shared" si="34"/>
        <v>4.4146828333333346E-2</v>
      </c>
      <c r="AO179" s="91">
        <f t="shared" si="35"/>
        <v>4.7186010912955392E-2</v>
      </c>
      <c r="AP179" s="78"/>
      <c r="AQ179" s="78"/>
    </row>
    <row r="180" spans="1:43" ht="15" customHeight="1">
      <c r="A180" s="65">
        <v>43496</v>
      </c>
      <c r="B180" s="66">
        <v>2.99</v>
      </c>
      <c r="C180" s="66">
        <v>2.88</v>
      </c>
      <c r="D180" s="66">
        <v>4.57</v>
      </c>
      <c r="E180" s="66">
        <v>3.11</v>
      </c>
      <c r="F180" s="89">
        <v>6.58</v>
      </c>
      <c r="G180" s="89">
        <v>3.44</v>
      </c>
      <c r="H180" s="89">
        <v>9.01</v>
      </c>
      <c r="I180" s="89">
        <v>3.75</v>
      </c>
      <c r="J180" s="67">
        <v>55</v>
      </c>
      <c r="K180" s="67">
        <v>18</v>
      </c>
      <c r="L180" s="67">
        <v>7</v>
      </c>
      <c r="M180" s="67">
        <v>13</v>
      </c>
      <c r="N180" s="67">
        <v>6</v>
      </c>
      <c r="O180" s="66">
        <v>3.12</v>
      </c>
      <c r="P180" s="66">
        <v>3.38</v>
      </c>
      <c r="Q180" s="66">
        <v>4.9800000000000004</v>
      </c>
      <c r="R180" s="66">
        <v>3.71</v>
      </c>
      <c r="S180" s="89">
        <v>6.87</v>
      </c>
      <c r="T180" s="89">
        <v>4.09</v>
      </c>
      <c r="U180" s="89">
        <v>8.66</v>
      </c>
      <c r="V180" s="89">
        <v>4.53</v>
      </c>
      <c r="W180" s="67">
        <v>44</v>
      </c>
      <c r="X180" s="67">
        <v>18</v>
      </c>
      <c r="Y180" s="67">
        <v>13</v>
      </c>
      <c r="Z180" s="67">
        <v>14</v>
      </c>
      <c r="AA180" s="67">
        <v>3</v>
      </c>
      <c r="AD180" s="77">
        <f t="shared" si="24"/>
        <v>6.58</v>
      </c>
      <c r="AE180" s="69">
        <f t="shared" si="25"/>
        <v>3.4695840000000144E-2</v>
      </c>
      <c r="AF180" s="77">
        <f t="shared" si="26"/>
        <v>9.01</v>
      </c>
      <c r="AG180" s="69">
        <f t="shared" si="27"/>
        <v>3.7851562499999991E-2</v>
      </c>
      <c r="AH180" s="69">
        <f t="shared" si="28"/>
        <v>3.9137227222222154E-2</v>
      </c>
      <c r="AI180" s="79">
        <f t="shared" si="29"/>
        <v>6.87</v>
      </c>
      <c r="AJ180" s="69">
        <f t="shared" si="30"/>
        <v>4.1318202500000067E-2</v>
      </c>
      <c r="AK180" s="79">
        <f t="shared" si="31"/>
        <v>8.66</v>
      </c>
      <c r="AL180" s="69">
        <f t="shared" si="32"/>
        <v>4.5813022500000189E-2</v>
      </c>
      <c r="AM180" s="69">
        <f t="shared" si="33"/>
        <v>4.9177859818436032E-2</v>
      </c>
      <c r="AN180" s="69">
        <f t="shared" si="34"/>
        <v>4.3159202500000118E-2</v>
      </c>
      <c r="AO180" s="91">
        <f t="shared" si="35"/>
        <v>4.5830982286364737E-2</v>
      </c>
      <c r="AP180" s="78"/>
      <c r="AQ180" s="78"/>
    </row>
    <row r="181" spans="1:43" ht="15" customHeight="1">
      <c r="A181" s="65">
        <v>43524</v>
      </c>
      <c r="B181" s="66">
        <v>2.98</v>
      </c>
      <c r="C181" s="66">
        <v>2.69</v>
      </c>
      <c r="D181" s="66">
        <v>4.5599999999999996</v>
      </c>
      <c r="E181" s="66">
        <v>2.92</v>
      </c>
      <c r="F181" s="89">
        <v>6.59</v>
      </c>
      <c r="G181" s="89">
        <v>3.25</v>
      </c>
      <c r="H181" s="89">
        <v>8.99</v>
      </c>
      <c r="I181" s="89">
        <v>3.53</v>
      </c>
      <c r="J181" s="67">
        <v>55</v>
      </c>
      <c r="K181" s="67">
        <v>17</v>
      </c>
      <c r="L181" s="67">
        <v>8</v>
      </c>
      <c r="M181" s="67">
        <v>12</v>
      </c>
      <c r="N181" s="67">
        <v>6</v>
      </c>
      <c r="O181" s="66">
        <v>3.1</v>
      </c>
      <c r="P181" s="66">
        <v>3.19</v>
      </c>
      <c r="Q181" s="66">
        <v>4.99</v>
      </c>
      <c r="R181" s="66">
        <v>3.51</v>
      </c>
      <c r="S181" s="89">
        <v>6.85</v>
      </c>
      <c r="T181" s="89">
        <v>3.87</v>
      </c>
      <c r="U181" s="89">
        <v>8.6</v>
      </c>
      <c r="V181" s="89">
        <v>4.32</v>
      </c>
      <c r="W181" s="67">
        <v>44</v>
      </c>
      <c r="X181" s="67">
        <v>18</v>
      </c>
      <c r="Y181" s="67">
        <v>13</v>
      </c>
      <c r="Z181" s="67">
        <v>14</v>
      </c>
      <c r="AA181" s="67">
        <v>3</v>
      </c>
      <c r="AD181" s="77">
        <f t="shared" si="24"/>
        <v>6.59</v>
      </c>
      <c r="AE181" s="69">
        <f t="shared" si="25"/>
        <v>3.2764062500000302E-2</v>
      </c>
      <c r="AF181" s="77">
        <f t="shared" si="26"/>
        <v>8.99</v>
      </c>
      <c r="AG181" s="69">
        <f t="shared" si="27"/>
        <v>3.5611522499999992E-2</v>
      </c>
      <c r="AH181" s="69">
        <f t="shared" si="28"/>
        <v>3.6809828583333197E-2</v>
      </c>
      <c r="AI181" s="79">
        <f t="shared" si="29"/>
        <v>6.85</v>
      </c>
      <c r="AJ181" s="69">
        <f t="shared" si="30"/>
        <v>3.9074422499999928E-2</v>
      </c>
      <c r="AK181" s="79">
        <f t="shared" si="31"/>
        <v>8.6</v>
      </c>
      <c r="AL181" s="69">
        <f t="shared" si="32"/>
        <v>4.3666560000000132E-2</v>
      </c>
      <c r="AM181" s="69">
        <f t="shared" si="33"/>
        <v>4.7340270000000295E-2</v>
      </c>
      <c r="AN181" s="69">
        <f t="shared" si="34"/>
        <v>4.0981547500000083E-2</v>
      </c>
      <c r="AO181" s="91">
        <f t="shared" si="35"/>
        <v>4.3830122861111258E-2</v>
      </c>
      <c r="AP181" s="78"/>
      <c r="AQ181" s="78"/>
    </row>
    <row r="182" spans="1:43" ht="15" customHeight="1">
      <c r="A182" s="65">
        <v>43555</v>
      </c>
      <c r="B182" s="66">
        <v>3.07</v>
      </c>
      <c r="C182" s="66">
        <v>2.35</v>
      </c>
      <c r="D182" s="66">
        <v>4.57</v>
      </c>
      <c r="E182" s="66">
        <v>2.54</v>
      </c>
      <c r="F182" s="89">
        <v>6.6</v>
      </c>
      <c r="G182" s="89">
        <v>2.87</v>
      </c>
      <c r="H182" s="89">
        <v>8.9600000000000009</v>
      </c>
      <c r="I182" s="89">
        <v>3.16</v>
      </c>
      <c r="J182" s="67">
        <v>48</v>
      </c>
      <c r="K182" s="67">
        <v>17</v>
      </c>
      <c r="L182" s="67">
        <v>8</v>
      </c>
      <c r="M182" s="67">
        <v>12</v>
      </c>
      <c r="N182" s="67">
        <v>6</v>
      </c>
      <c r="O182" s="66">
        <v>3.09</v>
      </c>
      <c r="P182" s="66">
        <v>2.85</v>
      </c>
      <c r="Q182" s="66">
        <v>4.99</v>
      </c>
      <c r="R182" s="66">
        <v>3.14</v>
      </c>
      <c r="S182" s="89">
        <v>6.84</v>
      </c>
      <c r="T182" s="89">
        <v>3.5</v>
      </c>
      <c r="U182" s="89">
        <v>8.5500000000000007</v>
      </c>
      <c r="V182" s="89">
        <v>3.94</v>
      </c>
      <c r="W182" s="67">
        <v>45</v>
      </c>
      <c r="X182" s="67">
        <v>18</v>
      </c>
      <c r="Y182" s="67">
        <v>13</v>
      </c>
      <c r="Z182" s="67">
        <v>12</v>
      </c>
      <c r="AA182" s="67">
        <v>3</v>
      </c>
      <c r="AD182" s="77">
        <f t="shared" si="24"/>
        <v>6.6</v>
      </c>
      <c r="AE182" s="69">
        <f t="shared" si="25"/>
        <v>2.8905922500000125E-2</v>
      </c>
      <c r="AF182" s="77">
        <f t="shared" si="26"/>
        <v>8.9600000000000009</v>
      </c>
      <c r="AG182" s="69">
        <f t="shared" si="27"/>
        <v>3.1849640000000123E-2</v>
      </c>
      <c r="AH182" s="69">
        <f t="shared" si="28"/>
        <v>3.3146871440678086E-2</v>
      </c>
      <c r="AI182" s="79">
        <f t="shared" si="29"/>
        <v>6.84</v>
      </c>
      <c r="AJ182" s="69">
        <f t="shared" si="30"/>
        <v>3.5306250000000095E-2</v>
      </c>
      <c r="AK182" s="79">
        <f t="shared" si="31"/>
        <v>8.5500000000000007</v>
      </c>
      <c r="AL182" s="69">
        <f t="shared" si="32"/>
        <v>3.9788090000000054E-2</v>
      </c>
      <c r="AM182" s="69">
        <f t="shared" si="33"/>
        <v>4.358848064327487E-2</v>
      </c>
      <c r="AN182" s="69">
        <f t="shared" si="34"/>
        <v>3.7141940000000075E-2</v>
      </c>
      <c r="AO182" s="91">
        <f t="shared" si="35"/>
        <v>4.0107944242409273E-2</v>
      </c>
      <c r="AP182" s="78"/>
      <c r="AQ182" s="78"/>
    </row>
    <row r="183" spans="1:43" ht="15" customHeight="1">
      <c r="A183" s="65">
        <v>43585</v>
      </c>
      <c r="B183" s="66">
        <v>3.05</v>
      </c>
      <c r="C183" s="66">
        <v>2.2000000000000002</v>
      </c>
      <c r="D183" s="66">
        <v>4.5599999999999996</v>
      </c>
      <c r="E183" s="66">
        <v>2.42</v>
      </c>
      <c r="F183" s="89">
        <v>6.64</v>
      </c>
      <c r="G183" s="89">
        <v>2.78</v>
      </c>
      <c r="H183" s="89">
        <v>9.09</v>
      </c>
      <c r="I183" s="89">
        <v>3.12</v>
      </c>
      <c r="J183" s="67">
        <v>49</v>
      </c>
      <c r="K183" s="67">
        <v>17</v>
      </c>
      <c r="L183" s="67">
        <v>8</v>
      </c>
      <c r="M183" s="67">
        <v>12</v>
      </c>
      <c r="N183" s="67">
        <v>6</v>
      </c>
      <c r="O183" s="66">
        <v>3.11</v>
      </c>
      <c r="P183" s="66">
        <v>2.61</v>
      </c>
      <c r="Q183" s="66">
        <v>4.99</v>
      </c>
      <c r="R183" s="66">
        <v>2.95</v>
      </c>
      <c r="S183" s="89">
        <v>6.83</v>
      </c>
      <c r="T183" s="89">
        <v>3.4</v>
      </c>
      <c r="U183" s="89">
        <v>8.6199999999999992</v>
      </c>
      <c r="V183" s="89">
        <v>3.93</v>
      </c>
      <c r="W183" s="67">
        <v>48</v>
      </c>
      <c r="X183" s="67">
        <v>19</v>
      </c>
      <c r="Y183" s="67">
        <v>12</v>
      </c>
      <c r="Z183" s="67">
        <v>13</v>
      </c>
      <c r="AA183" s="67">
        <v>3</v>
      </c>
      <c r="AD183" s="77">
        <f t="shared" si="24"/>
        <v>6.64</v>
      </c>
      <c r="AE183" s="69">
        <f t="shared" si="25"/>
        <v>2.7993209999999991E-2</v>
      </c>
      <c r="AF183" s="77">
        <f t="shared" si="26"/>
        <v>9.09</v>
      </c>
      <c r="AG183" s="69">
        <f t="shared" si="27"/>
        <v>3.1443360000000142E-2</v>
      </c>
      <c r="AH183" s="69">
        <f t="shared" si="28"/>
        <v>3.2724844285714483E-2</v>
      </c>
      <c r="AI183" s="79">
        <f t="shared" si="29"/>
        <v>6.83</v>
      </c>
      <c r="AJ183" s="69">
        <f t="shared" si="30"/>
        <v>3.4288999999999792E-2</v>
      </c>
      <c r="AK183" s="79">
        <f t="shared" si="31"/>
        <v>8.6199999999999992</v>
      </c>
      <c r="AL183" s="69">
        <f t="shared" si="32"/>
        <v>3.968612249999981E-2</v>
      </c>
      <c r="AM183" s="69">
        <f t="shared" si="33"/>
        <v>4.3847032583798712E-2</v>
      </c>
      <c r="AN183" s="69">
        <f t="shared" si="34"/>
        <v>3.6938534999999918E-2</v>
      </c>
      <c r="AO183" s="91">
        <f t="shared" si="35"/>
        <v>4.0139636484437302E-2</v>
      </c>
      <c r="AP183" s="78"/>
      <c r="AQ183" s="78"/>
    </row>
    <row r="184" spans="1:43" ht="15" customHeight="1">
      <c r="A184" s="65">
        <v>43616</v>
      </c>
      <c r="B184" s="66">
        <v>3.1</v>
      </c>
      <c r="C184" s="66">
        <v>2</v>
      </c>
      <c r="D184" s="66">
        <v>4.5599999999999996</v>
      </c>
      <c r="E184" s="66">
        <v>2.2000000000000002</v>
      </c>
      <c r="F184" s="89">
        <v>6.65</v>
      </c>
      <c r="G184" s="89">
        <v>2.5499999999999998</v>
      </c>
      <c r="H184" s="89">
        <v>9.06</v>
      </c>
      <c r="I184" s="89">
        <v>2.85</v>
      </c>
      <c r="J184" s="67">
        <v>46</v>
      </c>
      <c r="K184" s="67">
        <v>17</v>
      </c>
      <c r="L184" s="67">
        <v>8</v>
      </c>
      <c r="M184" s="67">
        <v>12</v>
      </c>
      <c r="N184" s="67">
        <v>6</v>
      </c>
      <c r="O184" s="66">
        <v>3.09</v>
      </c>
      <c r="P184" s="66">
        <v>2.4</v>
      </c>
      <c r="Q184" s="66">
        <v>4.99</v>
      </c>
      <c r="R184" s="66">
        <v>2.73</v>
      </c>
      <c r="S184" s="89">
        <v>6.84</v>
      </c>
      <c r="T184" s="89">
        <v>3.19</v>
      </c>
      <c r="U184" s="89">
        <v>8.7200000000000006</v>
      </c>
      <c r="V184" s="89">
        <v>3.68</v>
      </c>
      <c r="W184" s="67">
        <v>48</v>
      </c>
      <c r="X184" s="67">
        <v>21</v>
      </c>
      <c r="Y184" s="67">
        <v>11</v>
      </c>
      <c r="Z184" s="67">
        <v>12</v>
      </c>
      <c r="AA184" s="67">
        <v>3</v>
      </c>
      <c r="AD184" s="77">
        <f t="shared" si="24"/>
        <v>6.65</v>
      </c>
      <c r="AE184" s="69">
        <f t="shared" si="25"/>
        <v>2.5662562499999986E-2</v>
      </c>
      <c r="AF184" s="77">
        <f t="shared" si="26"/>
        <v>9.06</v>
      </c>
      <c r="AG184" s="69">
        <f t="shared" si="27"/>
        <v>2.8703062500000209E-2</v>
      </c>
      <c r="AH184" s="69">
        <f t="shared" si="28"/>
        <v>2.9888983661826022E-2</v>
      </c>
      <c r="AI184" s="79">
        <f t="shared" si="29"/>
        <v>6.84</v>
      </c>
      <c r="AJ184" s="69">
        <f t="shared" si="30"/>
        <v>3.215440249999979E-2</v>
      </c>
      <c r="AK184" s="79">
        <f t="shared" si="31"/>
        <v>8.7200000000000006</v>
      </c>
      <c r="AL184" s="69">
        <f t="shared" si="32"/>
        <v>3.7138560000000043E-2</v>
      </c>
      <c r="AM184" s="69">
        <f t="shared" si="33"/>
        <v>4.0532028936170424E-2</v>
      </c>
      <c r="AN184" s="69">
        <f t="shared" si="34"/>
        <v>3.4326727500000098E-2</v>
      </c>
      <c r="AO184" s="91">
        <f t="shared" si="35"/>
        <v>3.698434717805562E-2</v>
      </c>
      <c r="AP184" s="78"/>
      <c r="AQ184" s="78"/>
    </row>
    <row r="185" spans="1:43" ht="15" customHeight="1">
      <c r="A185" s="65">
        <v>43646</v>
      </c>
      <c r="B185" s="66">
        <v>3.09</v>
      </c>
      <c r="C185" s="66">
        <v>1.83</v>
      </c>
      <c r="D185" s="66">
        <v>4.55</v>
      </c>
      <c r="E185" s="66">
        <v>2.0099999999999998</v>
      </c>
      <c r="F185" s="89">
        <v>6.68</v>
      </c>
      <c r="G185" s="89">
        <v>2.34</v>
      </c>
      <c r="H185" s="89">
        <v>9.15</v>
      </c>
      <c r="I185" s="89">
        <v>2.68</v>
      </c>
      <c r="J185" s="67">
        <v>45</v>
      </c>
      <c r="K185" s="67">
        <v>18</v>
      </c>
      <c r="L185" s="67">
        <v>7</v>
      </c>
      <c r="M185" s="67">
        <v>13</v>
      </c>
      <c r="N185" s="67">
        <v>6</v>
      </c>
      <c r="O185" s="66">
        <v>3.12</v>
      </c>
      <c r="P185" s="66">
        <v>2.21</v>
      </c>
      <c r="Q185" s="66">
        <v>5</v>
      </c>
      <c r="R185" s="66">
        <v>2.4900000000000002</v>
      </c>
      <c r="S185" s="89">
        <v>6.83</v>
      </c>
      <c r="T185" s="89">
        <v>2.94</v>
      </c>
      <c r="U185" s="89">
        <v>8.67</v>
      </c>
      <c r="V185" s="89">
        <v>3.42</v>
      </c>
      <c r="W185" s="67">
        <v>46</v>
      </c>
      <c r="X185" s="67">
        <v>20</v>
      </c>
      <c r="Y185" s="67">
        <v>11</v>
      </c>
      <c r="Z185" s="67">
        <v>12</v>
      </c>
      <c r="AA185" s="67">
        <v>3</v>
      </c>
      <c r="AD185" s="77">
        <f t="shared" si="24"/>
        <v>6.68</v>
      </c>
      <c r="AE185" s="69">
        <f t="shared" si="25"/>
        <v>2.3536890000000144E-2</v>
      </c>
      <c r="AF185" s="77">
        <f t="shared" si="26"/>
        <v>9.15</v>
      </c>
      <c r="AG185" s="69">
        <f t="shared" si="27"/>
        <v>2.6979560000000236E-2</v>
      </c>
      <c r="AH185" s="69">
        <f t="shared" si="28"/>
        <v>2.8164284493927393E-2</v>
      </c>
      <c r="AI185" s="79">
        <f t="shared" si="29"/>
        <v>6.83</v>
      </c>
      <c r="AJ185" s="69">
        <f t="shared" si="30"/>
        <v>2.9616089999999762E-2</v>
      </c>
      <c r="AK185" s="79">
        <f t="shared" si="31"/>
        <v>8.67</v>
      </c>
      <c r="AL185" s="69">
        <f t="shared" si="32"/>
        <v>3.4492409999999696E-2</v>
      </c>
      <c r="AM185" s="69">
        <f t="shared" si="33"/>
        <v>3.8017141304347475E-2</v>
      </c>
      <c r="AN185" s="69">
        <f t="shared" si="34"/>
        <v>3.198812666666654E-2</v>
      </c>
      <c r="AO185" s="91">
        <f t="shared" si="35"/>
        <v>3.4732855700874116E-2</v>
      </c>
      <c r="AP185" s="78"/>
      <c r="AQ185" s="78"/>
    </row>
    <row r="186" spans="1:43" ht="15" customHeight="1">
      <c r="A186" s="65">
        <v>43677</v>
      </c>
      <c r="B186" s="66">
        <v>3.1</v>
      </c>
      <c r="C186" s="66">
        <v>1.67</v>
      </c>
      <c r="D186" s="66">
        <v>4.47</v>
      </c>
      <c r="E186" s="66">
        <v>1.82</v>
      </c>
      <c r="F186" s="89">
        <v>6.59</v>
      </c>
      <c r="G186" s="89">
        <v>2.15</v>
      </c>
      <c r="H186" s="89">
        <v>8.6</v>
      </c>
      <c r="I186" s="89">
        <v>2.41</v>
      </c>
      <c r="J186" s="67">
        <v>44</v>
      </c>
      <c r="K186" s="67">
        <v>17</v>
      </c>
      <c r="L186" s="67">
        <v>7</v>
      </c>
      <c r="M186" s="67">
        <v>10</v>
      </c>
      <c r="N186" s="67">
        <v>6</v>
      </c>
      <c r="O186" s="66">
        <v>3.14</v>
      </c>
      <c r="P186" s="66">
        <v>2.0099999999999998</v>
      </c>
      <c r="Q186" s="66">
        <v>5</v>
      </c>
      <c r="R186" s="66">
        <v>2.25</v>
      </c>
      <c r="S186" s="89">
        <v>6.79</v>
      </c>
      <c r="T186" s="89">
        <v>2.69</v>
      </c>
      <c r="U186" s="89">
        <v>8.44</v>
      </c>
      <c r="V186" s="89">
        <v>3.22</v>
      </c>
      <c r="W186" s="67">
        <v>42</v>
      </c>
      <c r="X186" s="67">
        <v>21</v>
      </c>
      <c r="Y186" s="67">
        <v>11</v>
      </c>
      <c r="Z186" s="67">
        <v>10</v>
      </c>
      <c r="AA186" s="67">
        <v>3</v>
      </c>
      <c r="AD186" s="77">
        <f t="shared" si="24"/>
        <v>6.59</v>
      </c>
      <c r="AE186" s="69">
        <f t="shared" si="25"/>
        <v>2.1615562500000074E-2</v>
      </c>
      <c r="AF186" s="77">
        <f t="shared" si="26"/>
        <v>8.6</v>
      </c>
      <c r="AG186" s="69">
        <f t="shared" si="27"/>
        <v>2.424520249999973E-2</v>
      </c>
      <c r="AH186" s="69">
        <f t="shared" si="28"/>
        <v>2.6076792549750732E-2</v>
      </c>
      <c r="AI186" s="79">
        <f t="shared" si="29"/>
        <v>6.79</v>
      </c>
      <c r="AJ186" s="69">
        <f t="shared" si="30"/>
        <v>2.7080902499999837E-2</v>
      </c>
      <c r="AK186" s="79">
        <f t="shared" si="31"/>
        <v>8.44</v>
      </c>
      <c r="AL186" s="69">
        <f t="shared" si="32"/>
        <v>3.2459210000000072E-2</v>
      </c>
      <c r="AM186" s="69">
        <f t="shared" si="33"/>
        <v>3.7544155272727572E-2</v>
      </c>
      <c r="AN186" s="69">
        <f t="shared" si="34"/>
        <v>2.9721207499999958E-2</v>
      </c>
      <c r="AO186" s="91">
        <f t="shared" si="35"/>
        <v>3.3721701031735288E-2</v>
      </c>
      <c r="AP186" s="78"/>
      <c r="AQ186" s="78"/>
    </row>
    <row r="187" spans="1:43" ht="15" customHeight="1">
      <c r="A187" s="65">
        <v>43708</v>
      </c>
      <c r="B187" s="66">
        <v>3.11</v>
      </c>
      <c r="C187" s="66">
        <v>1.54</v>
      </c>
      <c r="D187" s="66">
        <v>4.55</v>
      </c>
      <c r="E187" s="66">
        <v>1.68</v>
      </c>
      <c r="F187" s="89">
        <v>6.71</v>
      </c>
      <c r="G187" s="89">
        <v>1.93</v>
      </c>
      <c r="H187" s="89">
        <v>9.14</v>
      </c>
      <c r="I187" s="89">
        <v>2.09</v>
      </c>
      <c r="J187" s="67">
        <v>42</v>
      </c>
      <c r="K187" s="67">
        <v>17</v>
      </c>
      <c r="L187" s="67">
        <v>10</v>
      </c>
      <c r="M187" s="67">
        <v>11</v>
      </c>
      <c r="N187" s="67">
        <v>6</v>
      </c>
      <c r="O187" s="66">
        <v>3.13</v>
      </c>
      <c r="P187" s="66">
        <v>1.9</v>
      </c>
      <c r="Q187" s="66">
        <v>5</v>
      </c>
      <c r="R187" s="66">
        <v>2.09</v>
      </c>
      <c r="S187" s="89">
        <v>6.79</v>
      </c>
      <c r="T187" s="89">
        <v>2.5</v>
      </c>
      <c r="U187" s="89">
        <v>8.58</v>
      </c>
      <c r="V187" s="89">
        <v>2.86</v>
      </c>
      <c r="W187" s="67">
        <v>42</v>
      </c>
      <c r="X187" s="67">
        <v>23</v>
      </c>
      <c r="Y187" s="67">
        <v>10</v>
      </c>
      <c r="Z187" s="67">
        <v>12</v>
      </c>
      <c r="AA187" s="67">
        <v>4</v>
      </c>
      <c r="AD187" s="77">
        <f t="shared" si="24"/>
        <v>6.71</v>
      </c>
      <c r="AE187" s="69">
        <f t="shared" si="25"/>
        <v>1.9393122499999915E-2</v>
      </c>
      <c r="AF187" s="77">
        <f t="shared" si="26"/>
        <v>9.14</v>
      </c>
      <c r="AG187" s="69">
        <f t="shared" si="27"/>
        <v>2.1009202500000157E-2</v>
      </c>
      <c r="AH187" s="69">
        <f t="shared" si="28"/>
        <v>2.1581148508230695E-2</v>
      </c>
      <c r="AI187" s="79">
        <f t="shared" si="29"/>
        <v>6.79</v>
      </c>
      <c r="AJ187" s="69">
        <f t="shared" si="30"/>
        <v>2.5156249999999991E-2</v>
      </c>
      <c r="AK187" s="79">
        <f t="shared" si="31"/>
        <v>8.58</v>
      </c>
      <c r="AL187" s="69">
        <f t="shared" si="32"/>
        <v>2.880448999999996E-2</v>
      </c>
      <c r="AM187" s="69">
        <f t="shared" si="33"/>
        <v>3.16986245251396E-2</v>
      </c>
      <c r="AN187" s="69">
        <f t="shared" si="34"/>
        <v>2.6206060833333357E-2</v>
      </c>
      <c r="AO187" s="91">
        <f t="shared" si="35"/>
        <v>2.8326132519503298E-2</v>
      </c>
      <c r="AP187" s="78"/>
      <c r="AQ187" s="78"/>
    </row>
    <row r="188" spans="1:43" ht="15" customHeight="1">
      <c r="A188" s="65">
        <v>43738</v>
      </c>
      <c r="B188" s="66">
        <v>3.16</v>
      </c>
      <c r="C188" s="66">
        <v>1.59</v>
      </c>
      <c r="D188" s="66">
        <v>4.55</v>
      </c>
      <c r="E188" s="66">
        <v>1.72</v>
      </c>
      <c r="F188" s="89">
        <v>6.69</v>
      </c>
      <c r="G188" s="89">
        <v>1.97</v>
      </c>
      <c r="H188" s="89">
        <v>9.1199999999999992</v>
      </c>
      <c r="I188" s="89">
        <v>2.1800000000000002</v>
      </c>
      <c r="J188" s="67">
        <v>46</v>
      </c>
      <c r="K188" s="67">
        <v>14</v>
      </c>
      <c r="L188" s="67">
        <v>12</v>
      </c>
      <c r="M188" s="67">
        <v>10</v>
      </c>
      <c r="N188" s="67">
        <v>6</v>
      </c>
      <c r="O188" s="66">
        <v>3.18</v>
      </c>
      <c r="P188" s="66">
        <v>1.93</v>
      </c>
      <c r="Q188" s="66">
        <v>5</v>
      </c>
      <c r="R188" s="66">
        <v>2.12</v>
      </c>
      <c r="S188" s="89">
        <v>6.81</v>
      </c>
      <c r="T188" s="89">
        <v>2.54</v>
      </c>
      <c r="U188" s="89">
        <v>8.77</v>
      </c>
      <c r="V188" s="89">
        <v>2.89</v>
      </c>
      <c r="W188" s="67">
        <v>41</v>
      </c>
      <c r="X188" s="67">
        <v>22</v>
      </c>
      <c r="Y188" s="67">
        <v>12</v>
      </c>
      <c r="Z188" s="67">
        <v>12</v>
      </c>
      <c r="AA188" s="67">
        <v>4</v>
      </c>
      <c r="AD188" s="77">
        <f t="shared" si="24"/>
        <v>6.69</v>
      </c>
      <c r="AE188" s="69">
        <f t="shared" si="25"/>
        <v>1.9797022499999928E-2</v>
      </c>
      <c r="AF188" s="77">
        <f t="shared" si="26"/>
        <v>9.1199999999999992</v>
      </c>
      <c r="AG188" s="69">
        <f t="shared" si="27"/>
        <v>2.1918809999999844E-2</v>
      </c>
      <c r="AH188" s="69">
        <f t="shared" si="28"/>
        <v>2.26871939506171E-2</v>
      </c>
      <c r="AI188" s="79">
        <f t="shared" si="29"/>
        <v>6.81</v>
      </c>
      <c r="AJ188" s="69">
        <f t="shared" si="30"/>
        <v>2.5561289999999959E-2</v>
      </c>
      <c r="AK188" s="79">
        <f t="shared" si="31"/>
        <v>8.77</v>
      </c>
      <c r="AL188" s="69">
        <f t="shared" si="32"/>
        <v>2.9108802500000142E-2</v>
      </c>
      <c r="AM188" s="69">
        <f t="shared" si="33"/>
        <v>3.1335047589285972E-2</v>
      </c>
      <c r="AN188" s="69">
        <f t="shared" si="34"/>
        <v>2.6712138333333375E-2</v>
      </c>
      <c r="AO188" s="91">
        <f t="shared" si="35"/>
        <v>2.8452429709729679E-2</v>
      </c>
      <c r="AP188" s="78"/>
      <c r="AQ188" s="78"/>
    </row>
    <row r="189" spans="1:43" ht="15" customHeight="1">
      <c r="A189" s="65">
        <v>43769</v>
      </c>
      <c r="B189" s="66">
        <v>3.16</v>
      </c>
      <c r="C189" s="66">
        <v>1.64</v>
      </c>
      <c r="D189" s="66">
        <v>4.57</v>
      </c>
      <c r="E189" s="66">
        <v>1.8</v>
      </c>
      <c r="F189" s="89">
        <v>6.71</v>
      </c>
      <c r="G189" s="89">
        <v>2.08</v>
      </c>
      <c r="H189" s="89">
        <v>9.07</v>
      </c>
      <c r="I189" s="89">
        <v>2.31</v>
      </c>
      <c r="J189" s="67">
        <v>46</v>
      </c>
      <c r="K189" s="67">
        <v>12</v>
      </c>
      <c r="L189" s="67">
        <v>13</v>
      </c>
      <c r="M189" s="67">
        <v>10</v>
      </c>
      <c r="N189" s="67">
        <v>6</v>
      </c>
      <c r="O189" s="66">
        <v>3.29</v>
      </c>
      <c r="P189" s="66">
        <v>2.02</v>
      </c>
      <c r="Q189" s="66">
        <v>5.01</v>
      </c>
      <c r="R189" s="66">
        <v>2.21</v>
      </c>
      <c r="S189" s="89">
        <v>6.81</v>
      </c>
      <c r="T189" s="89">
        <v>2.64</v>
      </c>
      <c r="U189" s="89">
        <v>8.7200000000000006</v>
      </c>
      <c r="V189" s="89">
        <v>3.01</v>
      </c>
      <c r="W189" s="67">
        <v>38</v>
      </c>
      <c r="X189" s="67">
        <v>20</v>
      </c>
      <c r="Y189" s="67">
        <v>12</v>
      </c>
      <c r="Z189" s="67">
        <v>12</v>
      </c>
      <c r="AA189" s="67">
        <v>4</v>
      </c>
      <c r="AD189" s="77">
        <f t="shared" si="24"/>
        <v>6.71</v>
      </c>
      <c r="AE189" s="69">
        <f t="shared" si="25"/>
        <v>2.0908159999999842E-2</v>
      </c>
      <c r="AF189" s="77">
        <f t="shared" si="26"/>
        <v>9.07</v>
      </c>
      <c r="AG189" s="69">
        <f t="shared" si="27"/>
        <v>2.3233402499999833E-2</v>
      </c>
      <c r="AH189" s="69">
        <f t="shared" si="28"/>
        <v>2.4149705688559151E-2</v>
      </c>
      <c r="AI189" s="79">
        <f t="shared" si="29"/>
        <v>6.81</v>
      </c>
      <c r="AJ189" s="69">
        <f t="shared" si="30"/>
        <v>2.6574240000000193E-2</v>
      </c>
      <c r="AK189" s="79">
        <f t="shared" si="31"/>
        <v>8.7200000000000006</v>
      </c>
      <c r="AL189" s="69">
        <f t="shared" si="32"/>
        <v>3.0326502499999908E-2</v>
      </c>
      <c r="AM189" s="69">
        <f t="shared" si="33"/>
        <v>3.284110773560181E-2</v>
      </c>
      <c r="AN189" s="69">
        <f t="shared" si="34"/>
        <v>2.7962135833333214E-2</v>
      </c>
      <c r="AO189" s="91">
        <f t="shared" si="35"/>
        <v>2.9943973719920924E-2</v>
      </c>
      <c r="AP189" s="78"/>
      <c r="AQ189" s="78"/>
    </row>
    <row r="190" spans="1:43" ht="15" customHeight="1">
      <c r="A190" s="65">
        <v>43799</v>
      </c>
      <c r="B190" s="66">
        <v>3.12</v>
      </c>
      <c r="C190" s="66">
        <v>1.48</v>
      </c>
      <c r="D190" s="66">
        <v>4.47</v>
      </c>
      <c r="E190" s="66">
        <v>1.65</v>
      </c>
      <c r="F190" s="89">
        <v>6.59</v>
      </c>
      <c r="G190" s="89">
        <v>1.96</v>
      </c>
      <c r="H190" s="89">
        <v>8.48</v>
      </c>
      <c r="I190" s="89">
        <v>2.1800000000000002</v>
      </c>
      <c r="J190" s="67">
        <v>45</v>
      </c>
      <c r="K190" s="67">
        <v>13</v>
      </c>
      <c r="L190" s="67">
        <v>12</v>
      </c>
      <c r="M190" s="67">
        <v>6</v>
      </c>
      <c r="N190" s="67">
        <v>6</v>
      </c>
      <c r="O190" s="66">
        <v>3.28</v>
      </c>
      <c r="P190" s="66">
        <v>1.82</v>
      </c>
      <c r="Q190" s="66">
        <v>5.0199999999999996</v>
      </c>
      <c r="R190" s="66">
        <v>2.0299999999999998</v>
      </c>
      <c r="S190" s="89">
        <v>6.77</v>
      </c>
      <c r="T190" s="89">
        <v>2.44</v>
      </c>
      <c r="U190" s="89">
        <v>8.52</v>
      </c>
      <c r="V190" s="89">
        <v>2.88</v>
      </c>
      <c r="W190" s="67">
        <v>37</v>
      </c>
      <c r="X190" s="67">
        <v>20</v>
      </c>
      <c r="Y190" s="67">
        <v>14</v>
      </c>
      <c r="Z190" s="67">
        <v>12</v>
      </c>
      <c r="AA190" s="67">
        <v>3</v>
      </c>
      <c r="AD190" s="77">
        <f t="shared" si="24"/>
        <v>6.59</v>
      </c>
      <c r="AE190" s="69">
        <f t="shared" si="25"/>
        <v>1.9696040000000137E-2</v>
      </c>
      <c r="AF190" s="77">
        <f t="shared" si="26"/>
        <v>8.48</v>
      </c>
      <c r="AG190" s="69">
        <f t="shared" si="27"/>
        <v>2.1918809999999844E-2</v>
      </c>
      <c r="AH190" s="69">
        <f t="shared" si="28"/>
        <v>2.3706434550264159E-2</v>
      </c>
      <c r="AI190" s="79">
        <f t="shared" si="29"/>
        <v>6.77</v>
      </c>
      <c r="AJ190" s="69">
        <f t="shared" si="30"/>
        <v>2.4548840000000016E-2</v>
      </c>
      <c r="AK190" s="79">
        <f t="shared" si="31"/>
        <v>8.52</v>
      </c>
      <c r="AL190" s="69">
        <f t="shared" si="32"/>
        <v>2.9007360000000038E-2</v>
      </c>
      <c r="AM190" s="69">
        <f t="shared" si="33"/>
        <v>3.2777994057142913E-2</v>
      </c>
      <c r="AN190" s="69">
        <f t="shared" si="34"/>
        <v>2.6644509999999972E-2</v>
      </c>
      <c r="AO190" s="91">
        <f t="shared" si="35"/>
        <v>2.9754140888183327E-2</v>
      </c>
      <c r="AP190" s="78"/>
      <c r="AQ190" s="78"/>
    </row>
    <row r="191" spans="1:43" ht="15" customHeight="1">
      <c r="A191" s="65">
        <v>43830</v>
      </c>
      <c r="B191" s="66">
        <v>3.08</v>
      </c>
      <c r="C191" s="66">
        <v>1.67</v>
      </c>
      <c r="D191" s="66">
        <v>4.55</v>
      </c>
      <c r="E191" s="66">
        <v>1.88</v>
      </c>
      <c r="F191" s="89">
        <v>6.74</v>
      </c>
      <c r="G191" s="89">
        <v>2.2000000000000002</v>
      </c>
      <c r="H191" s="89">
        <v>9.01</v>
      </c>
      <c r="I191" s="89">
        <v>2.4900000000000002</v>
      </c>
      <c r="J191" s="67">
        <v>45</v>
      </c>
      <c r="K191" s="67">
        <v>11</v>
      </c>
      <c r="L191" s="67">
        <v>13</v>
      </c>
      <c r="M191" s="67">
        <v>9</v>
      </c>
      <c r="N191" s="67">
        <v>6</v>
      </c>
      <c r="O191" s="66">
        <v>3.16</v>
      </c>
      <c r="P191" s="66">
        <v>1.99</v>
      </c>
      <c r="Q191" s="66">
        <v>4.97</v>
      </c>
      <c r="R191" s="66">
        <v>2.31</v>
      </c>
      <c r="S191" s="89">
        <v>6.93</v>
      </c>
      <c r="T191" s="89">
        <v>2.75</v>
      </c>
      <c r="U191" s="89">
        <v>8.7200000000000006</v>
      </c>
      <c r="V191" s="89">
        <v>3.1</v>
      </c>
      <c r="W191" s="67">
        <v>37</v>
      </c>
      <c r="X191" s="67">
        <v>17</v>
      </c>
      <c r="Y191" s="67">
        <v>14</v>
      </c>
      <c r="Z191" s="67">
        <v>14</v>
      </c>
      <c r="AA191" s="67">
        <v>4</v>
      </c>
      <c r="AD191" s="77">
        <f t="shared" si="24"/>
        <v>6.74</v>
      </c>
      <c r="AE191" s="69">
        <f t="shared" si="25"/>
        <v>2.2120999999999835E-2</v>
      </c>
      <c r="AF191" s="77">
        <f t="shared" si="26"/>
        <v>9.01</v>
      </c>
      <c r="AG191" s="69">
        <f t="shared" si="27"/>
        <v>2.5055002500000256E-2</v>
      </c>
      <c r="AH191" s="69">
        <f t="shared" si="28"/>
        <v>2.6334589493392509E-2</v>
      </c>
      <c r="AI191" s="79">
        <f t="shared" si="29"/>
        <v>6.93</v>
      </c>
      <c r="AJ191" s="69">
        <f t="shared" si="30"/>
        <v>2.7689062499999917E-2</v>
      </c>
      <c r="AK191" s="79">
        <f t="shared" si="31"/>
        <v>8.7200000000000006</v>
      </c>
      <c r="AL191" s="69">
        <f t="shared" si="32"/>
        <v>3.1240250000000191E-2</v>
      </c>
      <c r="AM191" s="69">
        <f t="shared" si="33"/>
        <v>3.3779646648045079E-2</v>
      </c>
      <c r="AN191" s="69">
        <f t="shared" si="34"/>
        <v>2.9178500833333544E-2</v>
      </c>
      <c r="AO191" s="91">
        <f t="shared" si="35"/>
        <v>3.1297960929827555E-2</v>
      </c>
      <c r="AP191" s="78"/>
      <c r="AQ191" s="78"/>
    </row>
    <row r="192" spans="1:43" ht="15" customHeight="1">
      <c r="A192" s="65">
        <v>43861</v>
      </c>
      <c r="B192" s="66">
        <v>3.07</v>
      </c>
      <c r="C192" s="66">
        <v>1.37</v>
      </c>
      <c r="D192" s="66">
        <v>4.5599999999999996</v>
      </c>
      <c r="E192" s="66">
        <v>1.5</v>
      </c>
      <c r="F192" s="89">
        <v>6.71</v>
      </c>
      <c r="G192" s="89">
        <v>1.76</v>
      </c>
      <c r="H192" s="89">
        <v>8.98</v>
      </c>
      <c r="I192" s="89">
        <v>1.96</v>
      </c>
      <c r="J192" s="67">
        <v>44</v>
      </c>
      <c r="K192" s="67">
        <v>12</v>
      </c>
      <c r="L192" s="67">
        <v>13</v>
      </c>
      <c r="M192" s="67">
        <v>9</v>
      </c>
      <c r="N192" s="67">
        <v>6</v>
      </c>
      <c r="O192" s="66">
        <v>3.23</v>
      </c>
      <c r="P192" s="66">
        <v>1.69</v>
      </c>
      <c r="Q192" s="66">
        <v>5</v>
      </c>
      <c r="R192" s="66">
        <v>1.87</v>
      </c>
      <c r="S192" s="89">
        <v>6.81</v>
      </c>
      <c r="T192" s="89">
        <v>2.2599999999999998</v>
      </c>
      <c r="U192" s="89">
        <v>8.66</v>
      </c>
      <c r="V192" s="89">
        <v>2.58</v>
      </c>
      <c r="W192" s="67">
        <v>37</v>
      </c>
      <c r="X192" s="67">
        <v>20</v>
      </c>
      <c r="Y192" s="67">
        <v>14</v>
      </c>
      <c r="Z192" s="67">
        <v>14</v>
      </c>
      <c r="AA192" s="67">
        <v>4</v>
      </c>
      <c r="AD192" s="77">
        <f t="shared" si="24"/>
        <v>6.71</v>
      </c>
      <c r="AE192" s="69">
        <f t="shared" si="25"/>
        <v>1.7677439999999933E-2</v>
      </c>
      <c r="AF192" s="77">
        <f t="shared" si="26"/>
        <v>8.98</v>
      </c>
      <c r="AG192" s="69">
        <f t="shared" si="27"/>
        <v>1.9696040000000137E-2</v>
      </c>
      <c r="AH192" s="69">
        <f t="shared" si="28"/>
        <v>2.0603076123348246E-2</v>
      </c>
      <c r="AI192" s="79">
        <f t="shared" si="29"/>
        <v>6.81</v>
      </c>
      <c r="AJ192" s="69">
        <f t="shared" si="30"/>
        <v>2.2727690000000189E-2</v>
      </c>
      <c r="AK192" s="79">
        <f t="shared" si="31"/>
        <v>8.66</v>
      </c>
      <c r="AL192" s="69">
        <f t="shared" si="32"/>
        <v>2.5966409999999884E-2</v>
      </c>
      <c r="AM192" s="69">
        <f t="shared" si="33"/>
        <v>2.8312293675675337E-2</v>
      </c>
      <c r="AN192" s="69">
        <f t="shared" si="34"/>
        <v>2.3876286666666632E-2</v>
      </c>
      <c r="AO192" s="91">
        <f t="shared" si="35"/>
        <v>2.5742554491566306E-2</v>
      </c>
      <c r="AP192" s="78"/>
      <c r="AQ192" s="78"/>
    </row>
    <row r="193" spans="1:43" ht="15" customHeight="1">
      <c r="A193" s="65">
        <v>43890</v>
      </c>
      <c r="B193" s="66">
        <v>3.03</v>
      </c>
      <c r="C193" s="66">
        <v>1.28</v>
      </c>
      <c r="D193" s="66">
        <v>4.5599999999999996</v>
      </c>
      <c r="E193" s="66">
        <v>1.4</v>
      </c>
      <c r="F193" s="89">
        <v>6.73</v>
      </c>
      <c r="G193" s="89">
        <v>1.64</v>
      </c>
      <c r="H193" s="89">
        <v>9.15</v>
      </c>
      <c r="I193" s="89">
        <v>1.82</v>
      </c>
      <c r="J193" s="67">
        <v>45</v>
      </c>
      <c r="K193" s="67">
        <v>11</v>
      </c>
      <c r="L193" s="67">
        <v>13</v>
      </c>
      <c r="M193" s="67">
        <v>10</v>
      </c>
      <c r="N193" s="67">
        <v>6</v>
      </c>
      <c r="O193" s="66">
        <v>3.24</v>
      </c>
      <c r="P193" s="66">
        <v>1.63</v>
      </c>
      <c r="Q193" s="66">
        <v>5</v>
      </c>
      <c r="R193" s="66">
        <v>1.81</v>
      </c>
      <c r="S193" s="89">
        <v>6.8</v>
      </c>
      <c r="T193" s="89">
        <v>2.21</v>
      </c>
      <c r="U193" s="89">
        <v>8.6199999999999992</v>
      </c>
      <c r="V193" s="89">
        <v>2.5</v>
      </c>
      <c r="W193" s="67">
        <v>36</v>
      </c>
      <c r="X193" s="67">
        <v>21</v>
      </c>
      <c r="Y193" s="67">
        <v>13</v>
      </c>
      <c r="Z193" s="67">
        <v>14</v>
      </c>
      <c r="AA193" s="67">
        <v>4</v>
      </c>
      <c r="AD193" s="77">
        <f t="shared" si="24"/>
        <v>6.73</v>
      </c>
      <c r="AE193" s="69">
        <f t="shared" si="25"/>
        <v>1.6467239999999883E-2</v>
      </c>
      <c r="AF193" s="77">
        <f t="shared" si="26"/>
        <v>9.15</v>
      </c>
      <c r="AG193" s="69">
        <f t="shared" si="27"/>
        <v>1.8282810000000316E-2</v>
      </c>
      <c r="AH193" s="69">
        <f t="shared" si="28"/>
        <v>1.8920510206612038E-2</v>
      </c>
      <c r="AI193" s="79">
        <f t="shared" si="29"/>
        <v>6.8</v>
      </c>
      <c r="AJ193" s="69">
        <f t="shared" si="30"/>
        <v>2.2222102500000007E-2</v>
      </c>
      <c r="AK193" s="79">
        <f t="shared" si="31"/>
        <v>8.6199999999999992</v>
      </c>
      <c r="AL193" s="69">
        <f t="shared" si="32"/>
        <v>2.5156249999999991E-2</v>
      </c>
      <c r="AM193" s="69">
        <f t="shared" si="33"/>
        <v>2.7381043159340639E-2</v>
      </c>
      <c r="AN193" s="69">
        <f t="shared" si="34"/>
        <v>2.2865103333333428E-2</v>
      </c>
      <c r="AO193" s="91">
        <f t="shared" si="35"/>
        <v>2.4560865508431104E-2</v>
      </c>
      <c r="AP193" s="78"/>
      <c r="AQ193" s="78"/>
    </row>
    <row r="194" spans="1:43" ht="15" customHeight="1">
      <c r="A194" s="65">
        <v>43921</v>
      </c>
      <c r="B194" s="66">
        <v>3.06</v>
      </c>
      <c r="C194" s="66">
        <v>1.96</v>
      </c>
      <c r="D194" s="66">
        <v>4.58</v>
      </c>
      <c r="E194" s="66">
        <v>2.23</v>
      </c>
      <c r="F194" s="89">
        <v>6.73</v>
      </c>
      <c r="G194" s="89">
        <v>2.5</v>
      </c>
      <c r="H194" s="89">
        <v>9.1199999999999992</v>
      </c>
      <c r="I194" s="89">
        <v>2.71</v>
      </c>
      <c r="J194" s="67">
        <v>38</v>
      </c>
      <c r="K194" s="67">
        <v>12</v>
      </c>
      <c r="L194" s="67">
        <v>13</v>
      </c>
      <c r="M194" s="67">
        <v>9</v>
      </c>
      <c r="N194" s="67">
        <v>6</v>
      </c>
      <c r="O194" s="66">
        <v>3.24</v>
      </c>
      <c r="P194" s="66">
        <v>2.35</v>
      </c>
      <c r="Q194" s="66">
        <v>5.01</v>
      </c>
      <c r="R194" s="66">
        <v>2.77</v>
      </c>
      <c r="S194" s="89">
        <v>6.79</v>
      </c>
      <c r="T194" s="89">
        <v>3.3</v>
      </c>
      <c r="U194" s="89">
        <v>8.57</v>
      </c>
      <c r="V194" s="89">
        <v>3.8</v>
      </c>
      <c r="W194" s="67">
        <v>38</v>
      </c>
      <c r="X194" s="67">
        <v>21</v>
      </c>
      <c r="Y194" s="67">
        <v>15</v>
      </c>
      <c r="Z194" s="67">
        <v>11</v>
      </c>
      <c r="AA194" s="67">
        <v>4</v>
      </c>
      <c r="AD194" s="77">
        <f t="shared" si="24"/>
        <v>6.73</v>
      </c>
      <c r="AE194" s="69">
        <f t="shared" si="25"/>
        <v>2.5156249999999991E-2</v>
      </c>
      <c r="AF194" s="77">
        <f t="shared" si="26"/>
        <v>9.1199999999999992</v>
      </c>
      <c r="AG194" s="69">
        <f t="shared" si="27"/>
        <v>2.7283602499999837E-2</v>
      </c>
      <c r="AH194" s="69">
        <f t="shared" si="28"/>
        <v>2.8066895470711079E-2</v>
      </c>
      <c r="AI194" s="79">
        <f t="shared" si="29"/>
        <v>6.79</v>
      </c>
      <c r="AJ194" s="69">
        <f t="shared" si="30"/>
        <v>3.3272250000000003E-2</v>
      </c>
      <c r="AK194" s="79">
        <f t="shared" si="31"/>
        <v>8.57</v>
      </c>
      <c r="AL194" s="69">
        <f t="shared" si="32"/>
        <v>3.8360999999999867E-2</v>
      </c>
      <c r="AM194" s="69">
        <f t="shared" si="33"/>
        <v>4.2449153089887399E-2</v>
      </c>
      <c r="AN194" s="69">
        <f t="shared" si="34"/>
        <v>3.4668534166666522E-2</v>
      </c>
      <c r="AO194" s="91">
        <f t="shared" si="35"/>
        <v>3.7655067216828625E-2</v>
      </c>
      <c r="AP194" s="78"/>
      <c r="AQ194" s="78"/>
    </row>
    <row r="195" spans="1:43" ht="15" customHeight="1">
      <c r="A195" s="65">
        <v>43951</v>
      </c>
      <c r="B195" s="66">
        <v>3.06</v>
      </c>
      <c r="C195" s="66">
        <v>1.73</v>
      </c>
      <c r="D195" s="66">
        <v>4.59</v>
      </c>
      <c r="E195" s="66">
        <v>1.95</v>
      </c>
      <c r="F195" s="89">
        <v>6.76</v>
      </c>
      <c r="G195" s="89">
        <v>2.23</v>
      </c>
      <c r="H195" s="89">
        <v>9.2100000000000009</v>
      </c>
      <c r="I195" s="89">
        <v>2.4300000000000002</v>
      </c>
      <c r="J195" s="67">
        <v>35</v>
      </c>
      <c r="K195" s="67">
        <v>13</v>
      </c>
      <c r="L195" s="67">
        <v>12</v>
      </c>
      <c r="M195" s="67">
        <v>10</v>
      </c>
      <c r="N195" s="67">
        <v>6</v>
      </c>
      <c r="O195" s="66">
        <v>3.27</v>
      </c>
      <c r="P195" s="66">
        <v>2.38</v>
      </c>
      <c r="Q195" s="66">
        <v>5.0199999999999996</v>
      </c>
      <c r="R195" s="66">
        <v>2.89</v>
      </c>
      <c r="S195" s="89">
        <v>6.93</v>
      </c>
      <c r="T195" s="89">
        <v>3.63</v>
      </c>
      <c r="U195" s="89">
        <v>8.9</v>
      </c>
      <c r="V195" s="89">
        <v>3.97</v>
      </c>
      <c r="W195" s="67">
        <v>39</v>
      </c>
      <c r="X195" s="67">
        <v>19</v>
      </c>
      <c r="Y195" s="67">
        <v>16</v>
      </c>
      <c r="Z195" s="67">
        <v>12</v>
      </c>
      <c r="AA195" s="67">
        <v>4</v>
      </c>
      <c r="AD195" s="77">
        <f t="shared" si="24"/>
        <v>6.76</v>
      </c>
      <c r="AE195" s="69">
        <f t="shared" si="25"/>
        <v>2.2424322500000038E-2</v>
      </c>
      <c r="AF195" s="77">
        <f t="shared" si="26"/>
        <v>9.2100000000000009</v>
      </c>
      <c r="AG195" s="69">
        <f t="shared" si="27"/>
        <v>2.4447622500000321E-2</v>
      </c>
      <c r="AH195" s="69">
        <f t="shared" si="28"/>
        <v>2.5100033520408575E-2</v>
      </c>
      <c r="AI195" s="79">
        <f t="shared" si="29"/>
        <v>6.93</v>
      </c>
      <c r="AJ195" s="69">
        <f t="shared" si="30"/>
        <v>3.6629422499999675E-2</v>
      </c>
      <c r="AK195" s="79">
        <f t="shared" si="31"/>
        <v>8.9</v>
      </c>
      <c r="AL195" s="69">
        <f t="shared" si="32"/>
        <v>4.0094022499999937E-2</v>
      </c>
      <c r="AM195" s="69">
        <f t="shared" si="33"/>
        <v>4.2028570723350339E-2</v>
      </c>
      <c r="AN195" s="69">
        <f t="shared" si="34"/>
        <v>3.4878555833333394E-2</v>
      </c>
      <c r="AO195" s="91">
        <f t="shared" si="35"/>
        <v>3.6385724989036416E-2</v>
      </c>
      <c r="AP195" s="78"/>
      <c r="AQ195" s="78"/>
    </row>
    <row r="196" spans="1:43" ht="15" customHeight="1">
      <c r="A196" s="65">
        <v>43982</v>
      </c>
      <c r="B196" s="66">
        <v>2.99</v>
      </c>
      <c r="C196" s="66">
        <v>1.55</v>
      </c>
      <c r="D196" s="66">
        <v>4.51</v>
      </c>
      <c r="E196" s="66">
        <v>1.69</v>
      </c>
      <c r="F196" s="89">
        <v>6.74</v>
      </c>
      <c r="G196" s="89">
        <v>2.02</v>
      </c>
      <c r="H196" s="89">
        <v>9.15</v>
      </c>
      <c r="I196" s="89">
        <v>2.35</v>
      </c>
      <c r="J196" s="67">
        <v>42</v>
      </c>
      <c r="K196" s="67">
        <v>13</v>
      </c>
      <c r="L196" s="67">
        <v>12</v>
      </c>
      <c r="M196" s="67">
        <v>10</v>
      </c>
      <c r="N196" s="67">
        <v>6</v>
      </c>
      <c r="O196" s="66">
        <v>3.32</v>
      </c>
      <c r="P196" s="66">
        <v>2.2200000000000002</v>
      </c>
      <c r="Q196" s="66">
        <v>5</v>
      </c>
      <c r="R196" s="66">
        <v>2.62</v>
      </c>
      <c r="S196" s="89">
        <v>6.94</v>
      </c>
      <c r="T196" s="89">
        <v>3.28</v>
      </c>
      <c r="U196" s="89">
        <v>8.99</v>
      </c>
      <c r="V196" s="89">
        <v>3.58</v>
      </c>
      <c r="W196" s="67">
        <v>38</v>
      </c>
      <c r="X196" s="67">
        <v>20</v>
      </c>
      <c r="Y196" s="67">
        <v>18</v>
      </c>
      <c r="Z196" s="67">
        <v>13</v>
      </c>
      <c r="AA196" s="67">
        <v>5</v>
      </c>
      <c r="AD196" s="77">
        <f t="shared" si="24"/>
        <v>6.74</v>
      </c>
      <c r="AE196" s="69">
        <f t="shared" si="25"/>
        <v>2.0302009999999981E-2</v>
      </c>
      <c r="AF196" s="77">
        <f t="shared" si="26"/>
        <v>9.15</v>
      </c>
      <c r="AG196" s="69">
        <f t="shared" si="27"/>
        <v>2.363806249999989E-2</v>
      </c>
      <c r="AH196" s="69">
        <f t="shared" si="28"/>
        <v>2.481467852697081E-2</v>
      </c>
      <c r="AI196" s="79">
        <f t="shared" si="29"/>
        <v>6.94</v>
      </c>
      <c r="AJ196" s="69">
        <f t="shared" si="30"/>
        <v>3.3068960000000036E-2</v>
      </c>
      <c r="AK196" s="79">
        <f t="shared" si="31"/>
        <v>8.99</v>
      </c>
      <c r="AL196" s="69">
        <f t="shared" si="32"/>
        <v>3.6120410000000103E-2</v>
      </c>
      <c r="AM196" s="69">
        <f t="shared" si="33"/>
        <v>3.7623807317073307E-2</v>
      </c>
      <c r="AN196" s="69">
        <f t="shared" si="34"/>
        <v>3.1959627500000032E-2</v>
      </c>
      <c r="AO196" s="91">
        <f t="shared" si="35"/>
        <v>3.3354097720372476E-2</v>
      </c>
      <c r="AP196" s="78"/>
      <c r="AQ196" s="78"/>
    </row>
    <row r="197" spans="1:43" ht="15" customHeight="1">
      <c r="A197" s="65">
        <v>44012</v>
      </c>
      <c r="B197" s="66">
        <v>2.93</v>
      </c>
      <c r="C197" s="66">
        <v>1.32</v>
      </c>
      <c r="D197" s="66">
        <v>4.55</v>
      </c>
      <c r="E197" s="66">
        <v>1.48</v>
      </c>
      <c r="F197" s="89">
        <v>6.79</v>
      </c>
      <c r="G197" s="89">
        <v>1.82</v>
      </c>
      <c r="H197" s="89">
        <v>9.19</v>
      </c>
      <c r="I197" s="89">
        <v>2.12</v>
      </c>
      <c r="J197" s="67">
        <v>41</v>
      </c>
      <c r="K197" s="67">
        <v>11</v>
      </c>
      <c r="L197" s="67">
        <v>11</v>
      </c>
      <c r="M197" s="67">
        <v>11</v>
      </c>
      <c r="N197" s="67">
        <v>6</v>
      </c>
      <c r="O197" s="66">
        <v>3.34</v>
      </c>
      <c r="P197" s="66">
        <v>1.99</v>
      </c>
      <c r="Q197" s="66">
        <v>4.97</v>
      </c>
      <c r="R197" s="66">
        <v>2.37</v>
      </c>
      <c r="S197" s="89">
        <v>6.91</v>
      </c>
      <c r="T197" s="89">
        <v>3.02</v>
      </c>
      <c r="U197" s="89">
        <v>9.01</v>
      </c>
      <c r="V197" s="89">
        <v>3.32</v>
      </c>
      <c r="W197" s="67">
        <v>42</v>
      </c>
      <c r="X197" s="67">
        <v>22</v>
      </c>
      <c r="Y197" s="67">
        <v>18</v>
      </c>
      <c r="Z197" s="67">
        <v>14</v>
      </c>
      <c r="AA197" s="67">
        <v>5</v>
      </c>
      <c r="AD197" s="77">
        <f t="shared" si="24"/>
        <v>6.79</v>
      </c>
      <c r="AE197" s="69">
        <f t="shared" si="25"/>
        <v>1.8282810000000316E-2</v>
      </c>
      <c r="AF197" s="77">
        <f t="shared" si="26"/>
        <v>9.19</v>
      </c>
      <c r="AG197" s="69">
        <f t="shared" si="27"/>
        <v>2.1312359999999808E-2</v>
      </c>
      <c r="AH197" s="69">
        <f t="shared" si="28"/>
        <v>2.2334833124999637E-2</v>
      </c>
      <c r="AI197" s="79">
        <f t="shared" si="29"/>
        <v>6.91</v>
      </c>
      <c r="AJ197" s="69">
        <f t="shared" si="30"/>
        <v>3.0428009999999839E-2</v>
      </c>
      <c r="AK197" s="79">
        <f t="shared" si="31"/>
        <v>9.01</v>
      </c>
      <c r="AL197" s="69">
        <f t="shared" si="32"/>
        <v>3.3475559999999849E-2</v>
      </c>
      <c r="AM197" s="69">
        <f t="shared" si="33"/>
        <v>3.4912262142856997E-2</v>
      </c>
      <c r="AN197" s="69">
        <f t="shared" si="34"/>
        <v>2.9421159999999835E-2</v>
      </c>
      <c r="AO197" s="91">
        <f t="shared" si="35"/>
        <v>3.0719785803571209E-2</v>
      </c>
      <c r="AP197" s="78"/>
      <c r="AQ197" s="78"/>
    </row>
    <row r="198" spans="1:43" ht="15" customHeight="1">
      <c r="A198" s="65">
        <v>44043</v>
      </c>
      <c r="B198" s="66">
        <v>2.88</v>
      </c>
      <c r="C198" s="66">
        <v>1.01</v>
      </c>
      <c r="D198" s="66">
        <v>4.54</v>
      </c>
      <c r="E198" s="66">
        <v>1.17</v>
      </c>
      <c r="F198" s="89">
        <v>6.79</v>
      </c>
      <c r="G198" s="89">
        <v>1.49</v>
      </c>
      <c r="H198" s="89">
        <v>9.11</v>
      </c>
      <c r="I198" s="89">
        <v>1.71</v>
      </c>
      <c r="J198" s="67">
        <v>42</v>
      </c>
      <c r="K198" s="67">
        <v>10</v>
      </c>
      <c r="L198" s="67">
        <v>11</v>
      </c>
      <c r="M198" s="67">
        <v>10</v>
      </c>
      <c r="N198" s="67">
        <v>7</v>
      </c>
      <c r="O198" s="66">
        <v>3.35</v>
      </c>
      <c r="P198" s="66">
        <v>1.73</v>
      </c>
      <c r="Q198" s="66">
        <v>4.99</v>
      </c>
      <c r="R198" s="66">
        <v>2.06</v>
      </c>
      <c r="S198" s="89">
        <v>6.88</v>
      </c>
      <c r="T198" s="89">
        <v>2.62</v>
      </c>
      <c r="U198" s="89">
        <v>8.9</v>
      </c>
      <c r="V198" s="89">
        <v>2.78</v>
      </c>
      <c r="W198" s="67">
        <v>42</v>
      </c>
      <c r="X198" s="67">
        <v>21</v>
      </c>
      <c r="Y198" s="67">
        <v>20</v>
      </c>
      <c r="Z198" s="67">
        <v>13</v>
      </c>
      <c r="AA198" s="67">
        <v>5</v>
      </c>
      <c r="AD198" s="77">
        <f t="shared" si="24"/>
        <v>6.79</v>
      </c>
      <c r="AE198" s="69">
        <f t="shared" si="25"/>
        <v>1.4955502499999884E-2</v>
      </c>
      <c r="AF198" s="77">
        <f t="shared" si="26"/>
        <v>9.11</v>
      </c>
      <c r="AG198" s="69">
        <f t="shared" si="27"/>
        <v>1.7173102500000148E-2</v>
      </c>
      <c r="AH198" s="69">
        <f t="shared" si="28"/>
        <v>1.8023819741379562E-2</v>
      </c>
      <c r="AI198" s="79">
        <f t="shared" si="29"/>
        <v>6.88</v>
      </c>
      <c r="AJ198" s="69">
        <f t="shared" si="30"/>
        <v>2.6371610000000212E-2</v>
      </c>
      <c r="AK198" s="79">
        <f t="shared" si="31"/>
        <v>8.9</v>
      </c>
      <c r="AL198" s="69">
        <f t="shared" si="32"/>
        <v>2.7993209999999991E-2</v>
      </c>
      <c r="AM198" s="69">
        <f t="shared" si="33"/>
        <v>2.8876259504950364E-2</v>
      </c>
      <c r="AN198" s="69">
        <f t="shared" si="34"/>
        <v>2.4386507500000043E-2</v>
      </c>
      <c r="AO198" s="91">
        <f t="shared" si="35"/>
        <v>2.5258779583760094E-2</v>
      </c>
      <c r="AP198" s="78"/>
      <c r="AQ198" s="78"/>
    </row>
    <row r="199" spans="1:43" ht="15" customHeight="1">
      <c r="A199" s="65">
        <v>44074</v>
      </c>
      <c r="B199" s="66">
        <v>2.86</v>
      </c>
      <c r="C199" s="66">
        <v>0.92</v>
      </c>
      <c r="D199" s="66">
        <v>4.5599999999999996</v>
      </c>
      <c r="E199" s="66">
        <v>1.1299999999999999</v>
      </c>
      <c r="F199" s="89">
        <v>6.79</v>
      </c>
      <c r="G199" s="89">
        <v>1.52</v>
      </c>
      <c r="H199" s="89">
        <v>9.08</v>
      </c>
      <c r="I199" s="89">
        <v>1.8</v>
      </c>
      <c r="J199" s="67">
        <v>42</v>
      </c>
      <c r="K199" s="67">
        <v>9</v>
      </c>
      <c r="L199" s="67">
        <v>12</v>
      </c>
      <c r="M199" s="67">
        <v>9</v>
      </c>
      <c r="N199" s="67">
        <v>7</v>
      </c>
      <c r="O199" s="66">
        <v>3.35</v>
      </c>
      <c r="P199" s="66">
        <v>1.65</v>
      </c>
      <c r="Q199" s="66">
        <v>4.9800000000000004</v>
      </c>
      <c r="R199" s="66">
        <v>1.99</v>
      </c>
      <c r="S199" s="89">
        <v>6.88</v>
      </c>
      <c r="T199" s="89">
        <v>2.58</v>
      </c>
      <c r="U199" s="89">
        <v>8.9</v>
      </c>
      <c r="V199" s="89">
        <v>2.77</v>
      </c>
      <c r="W199" s="67">
        <v>41</v>
      </c>
      <c r="X199" s="67">
        <v>21</v>
      </c>
      <c r="Y199" s="67">
        <v>20</v>
      </c>
      <c r="Z199" s="67">
        <v>13</v>
      </c>
      <c r="AA199" s="67">
        <v>5</v>
      </c>
      <c r="AD199" s="77">
        <f t="shared" si="24"/>
        <v>6.79</v>
      </c>
      <c r="AE199" s="69">
        <f t="shared" si="25"/>
        <v>1.525776000000012E-2</v>
      </c>
      <c r="AF199" s="77">
        <f t="shared" si="26"/>
        <v>9.08</v>
      </c>
      <c r="AG199" s="69">
        <f t="shared" si="27"/>
        <v>1.8080999999999792E-2</v>
      </c>
      <c r="AH199" s="69">
        <f t="shared" si="28"/>
        <v>1.9215227423580446E-2</v>
      </c>
      <c r="AI199" s="79">
        <f t="shared" si="29"/>
        <v>6.88</v>
      </c>
      <c r="AJ199" s="69">
        <f t="shared" si="30"/>
        <v>2.5966409999999884E-2</v>
      </c>
      <c r="AK199" s="79">
        <f t="shared" si="31"/>
        <v>8.9</v>
      </c>
      <c r="AL199" s="69">
        <f t="shared" si="32"/>
        <v>2.7891822499999774E-2</v>
      </c>
      <c r="AM199" s="69">
        <f t="shared" si="33"/>
        <v>2.894031445544526E-2</v>
      </c>
      <c r="AN199" s="69">
        <f t="shared" si="34"/>
        <v>2.4621548333333111E-2</v>
      </c>
      <c r="AO199" s="91">
        <f t="shared" si="35"/>
        <v>2.569861877815699E-2</v>
      </c>
      <c r="AP199" s="78"/>
      <c r="AQ199" s="78"/>
    </row>
    <row r="200" spans="1:43" ht="15" customHeight="1">
      <c r="A200" s="65">
        <v>44104</v>
      </c>
      <c r="B200" s="66">
        <v>2.83</v>
      </c>
      <c r="C200" s="66">
        <v>0.84</v>
      </c>
      <c r="D200" s="66">
        <v>4.57</v>
      </c>
      <c r="E200" s="66">
        <v>1.02</v>
      </c>
      <c r="F200" s="89">
        <v>6.8</v>
      </c>
      <c r="G200" s="89">
        <v>1.36</v>
      </c>
      <c r="H200" s="89">
        <v>9</v>
      </c>
      <c r="I200" s="89">
        <v>1.56</v>
      </c>
      <c r="J200" s="67">
        <v>44</v>
      </c>
      <c r="K200" s="67">
        <v>8</v>
      </c>
      <c r="L200" s="67">
        <v>13</v>
      </c>
      <c r="M200" s="67">
        <v>8</v>
      </c>
      <c r="N200" s="67">
        <v>6</v>
      </c>
      <c r="O200" s="66">
        <v>3.33</v>
      </c>
      <c r="P200" s="66">
        <v>1.56</v>
      </c>
      <c r="Q200" s="66">
        <v>4.96</v>
      </c>
      <c r="R200" s="66">
        <v>1.9</v>
      </c>
      <c r="S200" s="89">
        <v>6.89</v>
      </c>
      <c r="T200" s="89">
        <v>2.5099999999999998</v>
      </c>
      <c r="U200" s="89">
        <v>8.9600000000000009</v>
      </c>
      <c r="V200" s="89">
        <v>2.61</v>
      </c>
      <c r="W200" s="67">
        <v>40</v>
      </c>
      <c r="X200" s="67">
        <v>18</v>
      </c>
      <c r="Y200" s="67">
        <v>18</v>
      </c>
      <c r="Z200" s="67">
        <v>11</v>
      </c>
      <c r="AA200" s="67">
        <v>5</v>
      </c>
      <c r="AD200" s="77">
        <f t="shared" si="24"/>
        <v>6.8</v>
      </c>
      <c r="AE200" s="69">
        <f t="shared" si="25"/>
        <v>1.3646239999999921E-2</v>
      </c>
      <c r="AF200" s="77">
        <f t="shared" si="26"/>
        <v>9</v>
      </c>
      <c r="AG200" s="69">
        <f t="shared" si="27"/>
        <v>1.5660840000000009E-2</v>
      </c>
      <c r="AH200" s="69">
        <f t="shared" si="28"/>
        <v>1.6576567272727324E-2</v>
      </c>
      <c r="AI200" s="79">
        <f t="shared" si="29"/>
        <v>6.89</v>
      </c>
      <c r="AJ200" s="69">
        <f t="shared" si="30"/>
        <v>2.525750250000014E-2</v>
      </c>
      <c r="AK200" s="79">
        <f t="shared" si="31"/>
        <v>8.9600000000000009</v>
      </c>
      <c r="AL200" s="69">
        <f t="shared" si="32"/>
        <v>2.6270302499999953E-2</v>
      </c>
      <c r="AM200" s="69">
        <f t="shared" si="33"/>
        <v>2.6779148876811452E-2</v>
      </c>
      <c r="AN200" s="69">
        <f t="shared" si="34"/>
        <v>2.273381499999997E-2</v>
      </c>
      <c r="AO200" s="91">
        <f t="shared" si="35"/>
        <v>2.3378288342116742E-2</v>
      </c>
      <c r="AP200" s="78"/>
      <c r="AQ200" s="78"/>
    </row>
    <row r="201" spans="1:43" ht="15" customHeight="1">
      <c r="A201" s="65">
        <v>44135</v>
      </c>
      <c r="B201" s="66">
        <v>2.88</v>
      </c>
      <c r="C201" s="66">
        <v>0.71</v>
      </c>
      <c r="D201" s="66">
        <v>4.5999999999999996</v>
      </c>
      <c r="E201" s="66">
        <v>0.9</v>
      </c>
      <c r="F201" s="89">
        <v>6.81</v>
      </c>
      <c r="G201" s="89">
        <v>1.24</v>
      </c>
      <c r="H201" s="89">
        <v>9.0500000000000007</v>
      </c>
      <c r="I201" s="89">
        <v>1.43</v>
      </c>
      <c r="J201" s="67">
        <v>45</v>
      </c>
      <c r="K201" s="67">
        <v>7</v>
      </c>
      <c r="L201" s="67">
        <v>12</v>
      </c>
      <c r="M201" s="67">
        <v>10</v>
      </c>
      <c r="N201" s="67">
        <v>7</v>
      </c>
      <c r="O201" s="66">
        <v>3.43</v>
      </c>
      <c r="P201" s="66">
        <v>1.41</v>
      </c>
      <c r="Q201" s="66">
        <v>4.99</v>
      </c>
      <c r="R201" s="66">
        <v>1.75</v>
      </c>
      <c r="S201" s="89">
        <v>6.89</v>
      </c>
      <c r="T201" s="89">
        <v>2.38</v>
      </c>
      <c r="U201" s="89">
        <v>9.06</v>
      </c>
      <c r="V201" s="89">
        <v>2.54</v>
      </c>
      <c r="W201" s="67">
        <v>39</v>
      </c>
      <c r="X201" s="67">
        <v>19</v>
      </c>
      <c r="Y201" s="67">
        <v>20</v>
      </c>
      <c r="Z201" s="67">
        <v>16</v>
      </c>
      <c r="AA201" s="67">
        <v>5</v>
      </c>
      <c r="AD201" s="77">
        <f t="shared" si="24"/>
        <v>6.81</v>
      </c>
      <c r="AE201" s="69">
        <f t="shared" si="25"/>
        <v>1.243843999999994E-2</v>
      </c>
      <c r="AF201" s="77">
        <f t="shared" si="26"/>
        <v>9.0500000000000007</v>
      </c>
      <c r="AG201" s="69">
        <f t="shared" si="27"/>
        <v>1.4351122499999924E-2</v>
      </c>
      <c r="AH201" s="69">
        <f t="shared" si="28"/>
        <v>1.5162304810267774E-2</v>
      </c>
      <c r="AI201" s="79">
        <f t="shared" si="29"/>
        <v>6.89</v>
      </c>
      <c r="AJ201" s="69">
        <f t="shared" si="30"/>
        <v>2.3941610000000058E-2</v>
      </c>
      <c r="AK201" s="79">
        <f t="shared" si="31"/>
        <v>9.06</v>
      </c>
      <c r="AL201" s="69">
        <f t="shared" si="32"/>
        <v>2.5561289999999959E-2</v>
      </c>
      <c r="AM201" s="69">
        <f t="shared" si="33"/>
        <v>2.6262902534562128E-2</v>
      </c>
      <c r="AN201" s="69">
        <f t="shared" si="34"/>
        <v>2.1824567499999944E-2</v>
      </c>
      <c r="AO201" s="91">
        <f t="shared" si="35"/>
        <v>2.2562703293130676E-2</v>
      </c>
      <c r="AP201" s="78"/>
      <c r="AQ201" s="78"/>
    </row>
    <row r="202" spans="1:43" ht="15" customHeight="1">
      <c r="A202" s="65">
        <v>44165</v>
      </c>
      <c r="B202" s="66">
        <v>2.88</v>
      </c>
      <c r="C202" s="66">
        <v>0.63</v>
      </c>
      <c r="D202" s="66">
        <v>4.62</v>
      </c>
      <c r="E202" s="66">
        <v>0.85</v>
      </c>
      <c r="F202" s="89">
        <v>6.82</v>
      </c>
      <c r="G202" s="89">
        <v>1.2</v>
      </c>
      <c r="H202" s="89">
        <v>9.0399999999999991</v>
      </c>
      <c r="I202" s="89">
        <v>1.43</v>
      </c>
      <c r="J202" s="67">
        <v>42</v>
      </c>
      <c r="K202" s="67">
        <v>7</v>
      </c>
      <c r="L202" s="67">
        <v>12</v>
      </c>
      <c r="M202" s="67">
        <v>11</v>
      </c>
      <c r="N202" s="67">
        <v>7</v>
      </c>
      <c r="O202" s="66">
        <v>3.41</v>
      </c>
      <c r="P202" s="66">
        <v>1.18</v>
      </c>
      <c r="Q202" s="66">
        <v>4.99</v>
      </c>
      <c r="R202" s="66">
        <v>1.53</v>
      </c>
      <c r="S202" s="89">
        <v>6.89</v>
      </c>
      <c r="T202" s="89">
        <v>2.15</v>
      </c>
      <c r="U202" s="89">
        <v>9</v>
      </c>
      <c r="V202" s="89">
        <v>2.2999999999999998</v>
      </c>
      <c r="W202" s="67">
        <v>39</v>
      </c>
      <c r="X202" s="67">
        <v>22</v>
      </c>
      <c r="Y202" s="67">
        <v>19</v>
      </c>
      <c r="Z202" s="67">
        <v>16</v>
      </c>
      <c r="AA202" s="67">
        <v>5</v>
      </c>
      <c r="AD202" s="77">
        <f t="shared" si="24"/>
        <v>6.82</v>
      </c>
      <c r="AE202" s="69">
        <f t="shared" si="25"/>
        <v>1.2035999999999936E-2</v>
      </c>
      <c r="AF202" s="77">
        <f t="shared" si="26"/>
        <v>9.0399999999999991</v>
      </c>
      <c r="AG202" s="69">
        <f t="shared" si="27"/>
        <v>1.4351122499999924E-2</v>
      </c>
      <c r="AH202" s="69">
        <f t="shared" si="28"/>
        <v>1.5352256554053974E-2</v>
      </c>
      <c r="AI202" s="79">
        <f t="shared" si="29"/>
        <v>6.89</v>
      </c>
      <c r="AJ202" s="69">
        <f t="shared" si="30"/>
        <v>2.1615562500000074E-2</v>
      </c>
      <c r="AK202" s="79">
        <f t="shared" si="31"/>
        <v>9</v>
      </c>
      <c r="AL202" s="69">
        <f t="shared" si="32"/>
        <v>2.3132250000000187E-2</v>
      </c>
      <c r="AM202" s="69">
        <f t="shared" si="33"/>
        <v>2.3851059241706402E-2</v>
      </c>
      <c r="AN202" s="69">
        <f t="shared" si="34"/>
        <v>2.02052075000001E-2</v>
      </c>
      <c r="AO202" s="91">
        <f t="shared" si="35"/>
        <v>2.1018125012488925E-2</v>
      </c>
      <c r="AP202" s="78"/>
      <c r="AQ202" s="78"/>
    </row>
    <row r="203" spans="1:43" ht="15" customHeight="1">
      <c r="A203" s="65">
        <v>44196</v>
      </c>
      <c r="B203" s="66">
        <v>2.84</v>
      </c>
      <c r="C203" s="66">
        <v>0.62</v>
      </c>
      <c r="D203" s="66">
        <v>4.63</v>
      </c>
      <c r="E203" s="66">
        <v>0.86</v>
      </c>
      <c r="F203" s="89">
        <v>6.81</v>
      </c>
      <c r="G203" s="89">
        <v>1.24</v>
      </c>
      <c r="H203" s="89">
        <v>9.01</v>
      </c>
      <c r="I203" s="89">
        <v>1.51</v>
      </c>
      <c r="J203" s="67">
        <v>43</v>
      </c>
      <c r="K203" s="67">
        <v>7</v>
      </c>
      <c r="L203" s="67">
        <v>12</v>
      </c>
      <c r="M203" s="67">
        <v>11</v>
      </c>
      <c r="N203" s="67">
        <v>7</v>
      </c>
      <c r="O203" s="66">
        <v>3.39</v>
      </c>
      <c r="P203" s="66">
        <v>1.1000000000000001</v>
      </c>
      <c r="Q203" s="66">
        <v>4.99</v>
      </c>
      <c r="R203" s="66">
        <v>1.49</v>
      </c>
      <c r="S203" s="89">
        <v>6.88</v>
      </c>
      <c r="T203" s="89">
        <v>2.13</v>
      </c>
      <c r="U203" s="89">
        <v>8.9600000000000009</v>
      </c>
      <c r="V203" s="89">
        <v>2.29</v>
      </c>
      <c r="W203" s="67">
        <v>40</v>
      </c>
      <c r="X203" s="67">
        <v>20</v>
      </c>
      <c r="Y203" s="67">
        <v>19</v>
      </c>
      <c r="Z203" s="67">
        <v>16</v>
      </c>
      <c r="AA203" s="67">
        <v>5</v>
      </c>
      <c r="AD203" s="77">
        <f t="shared" si="24"/>
        <v>6.81</v>
      </c>
      <c r="AE203" s="69">
        <f t="shared" si="25"/>
        <v>1.243843999999994E-2</v>
      </c>
      <c r="AF203" s="77">
        <f t="shared" si="26"/>
        <v>9.01</v>
      </c>
      <c r="AG203" s="69">
        <f t="shared" si="27"/>
        <v>1.515700249999985E-2</v>
      </c>
      <c r="AH203" s="69">
        <f t="shared" si="28"/>
        <v>1.6380355624999808E-2</v>
      </c>
      <c r="AI203" s="79">
        <f t="shared" si="29"/>
        <v>6.88</v>
      </c>
      <c r="AJ203" s="69">
        <f t="shared" si="30"/>
        <v>2.1413422500000001E-2</v>
      </c>
      <c r="AK203" s="79">
        <f t="shared" si="31"/>
        <v>8.9600000000000009</v>
      </c>
      <c r="AL203" s="69">
        <f t="shared" si="32"/>
        <v>2.3031102499999845E-2</v>
      </c>
      <c r="AM203" s="69">
        <f t="shared" si="33"/>
        <v>2.3839942499999767E-2</v>
      </c>
      <c r="AN203" s="69">
        <f t="shared" si="34"/>
        <v>2.0406402499999844E-2</v>
      </c>
      <c r="AO203" s="91">
        <f t="shared" si="35"/>
        <v>2.1353413541666443E-2</v>
      </c>
      <c r="AP203" s="78"/>
      <c r="AQ203" s="78"/>
    </row>
    <row r="204" spans="1:43" ht="15" customHeight="1">
      <c r="A204" s="65">
        <v>44227</v>
      </c>
      <c r="B204" s="66">
        <v>2.83</v>
      </c>
      <c r="C204" s="66">
        <v>0.65</v>
      </c>
      <c r="D204" s="66">
        <v>4.6399999999999997</v>
      </c>
      <c r="E204" s="66">
        <v>0.92</v>
      </c>
      <c r="F204" s="89">
        <v>6.81</v>
      </c>
      <c r="G204" s="89">
        <v>1.33</v>
      </c>
      <c r="H204" s="89">
        <v>8.98</v>
      </c>
      <c r="I204" s="89">
        <v>1.66</v>
      </c>
      <c r="J204" s="67">
        <v>42</v>
      </c>
      <c r="K204" s="67">
        <v>7</v>
      </c>
      <c r="L204" s="67">
        <v>12</v>
      </c>
      <c r="M204" s="67">
        <v>11</v>
      </c>
      <c r="N204" s="67">
        <v>7</v>
      </c>
      <c r="O204" s="66">
        <v>3.36</v>
      </c>
      <c r="P204" s="66">
        <v>1.07</v>
      </c>
      <c r="Q204" s="66">
        <v>5</v>
      </c>
      <c r="R204" s="66">
        <v>1.49</v>
      </c>
      <c r="S204" s="89">
        <v>6.88</v>
      </c>
      <c r="T204" s="89">
        <v>2.12</v>
      </c>
      <c r="U204" s="89">
        <v>8.91</v>
      </c>
      <c r="V204" s="89">
        <v>2.3199999999999998</v>
      </c>
      <c r="W204" s="67">
        <v>40</v>
      </c>
      <c r="X204" s="67">
        <v>20</v>
      </c>
      <c r="Y204" s="67">
        <v>19</v>
      </c>
      <c r="Z204" s="67">
        <v>16</v>
      </c>
      <c r="AA204" s="67">
        <v>5</v>
      </c>
      <c r="AD204" s="77">
        <f t="shared" si="24"/>
        <v>6.81</v>
      </c>
      <c r="AE204" s="69">
        <f t="shared" si="25"/>
        <v>1.3344222500000003E-2</v>
      </c>
      <c r="AF204" s="77">
        <f t="shared" si="26"/>
        <v>8.98</v>
      </c>
      <c r="AG204" s="69">
        <f t="shared" si="27"/>
        <v>1.6668890000000047E-2</v>
      </c>
      <c r="AH204" s="69">
        <f t="shared" si="28"/>
        <v>1.8231636935483939E-2</v>
      </c>
      <c r="AI204" s="79">
        <f t="shared" si="29"/>
        <v>6.88</v>
      </c>
      <c r="AJ204" s="69">
        <f t="shared" si="30"/>
        <v>2.1312359999999808E-2</v>
      </c>
      <c r="AK204" s="79">
        <f t="shared" si="31"/>
        <v>8.91</v>
      </c>
      <c r="AL204" s="69">
        <f t="shared" si="32"/>
        <v>2.3334560000000115E-2</v>
      </c>
      <c r="AM204" s="69">
        <f t="shared" si="33"/>
        <v>2.4420371822660377E-2</v>
      </c>
      <c r="AN204" s="69">
        <f t="shared" si="34"/>
        <v>2.111267000000009E-2</v>
      </c>
      <c r="AO204" s="91">
        <f t="shared" si="35"/>
        <v>2.2357460193601561E-2</v>
      </c>
      <c r="AP204" s="78"/>
      <c r="AQ204" s="78"/>
    </row>
    <row r="205" spans="1:43" ht="15" customHeight="1">
      <c r="A205" s="65">
        <v>44255</v>
      </c>
      <c r="B205" s="66">
        <v>2.83</v>
      </c>
      <c r="C205" s="66">
        <v>0.91</v>
      </c>
      <c r="D205" s="66">
        <v>4.66</v>
      </c>
      <c r="E205" s="66">
        <v>1.42</v>
      </c>
      <c r="F205" s="89">
        <v>6.8</v>
      </c>
      <c r="G205" s="89">
        <v>2.0099999999999998</v>
      </c>
      <c r="H205" s="89">
        <v>8.9499999999999993</v>
      </c>
      <c r="I205" s="89">
        <v>2.52</v>
      </c>
      <c r="J205" s="67">
        <v>40</v>
      </c>
      <c r="K205" s="67">
        <v>8</v>
      </c>
      <c r="L205" s="67">
        <v>11</v>
      </c>
      <c r="M205" s="67">
        <v>11</v>
      </c>
      <c r="N205" s="67">
        <v>7</v>
      </c>
      <c r="O205" s="66">
        <v>3.34</v>
      </c>
      <c r="P205" s="66">
        <v>1.41</v>
      </c>
      <c r="Q205" s="66">
        <v>5</v>
      </c>
      <c r="R205" s="66">
        <v>2.0099999999999998</v>
      </c>
      <c r="S205" s="89">
        <v>6.87</v>
      </c>
      <c r="T205" s="89">
        <v>2.79</v>
      </c>
      <c r="U205" s="89">
        <v>8.8699999999999992</v>
      </c>
      <c r="V205" s="89">
        <v>3.11</v>
      </c>
      <c r="W205" s="67">
        <v>40</v>
      </c>
      <c r="X205" s="67">
        <v>21</v>
      </c>
      <c r="Y205" s="67">
        <v>18</v>
      </c>
      <c r="Z205" s="67">
        <v>16</v>
      </c>
      <c r="AA205" s="67">
        <v>5</v>
      </c>
      <c r="AD205" s="77">
        <f t="shared" ref="AD205:AD261" si="36">F205</f>
        <v>6.8</v>
      </c>
      <c r="AE205" s="69">
        <f t="shared" ref="AE205:AE261" si="37">EFFECT(G205/100,2)</f>
        <v>2.0201002499999676E-2</v>
      </c>
      <c r="AF205" s="77">
        <f t="shared" ref="AF205:AF261" si="38">H205</f>
        <v>8.9499999999999993</v>
      </c>
      <c r="AG205" s="69">
        <f t="shared" ref="AG205:AG261" si="39">EFFECT(I205/100,2)</f>
        <v>2.5358759999999814E-2</v>
      </c>
      <c r="AH205" s="69">
        <f t="shared" ref="AH205:AH261" si="40">AG205+(AG205-AE205)*(10-AF205)/(AF205-AD205)</f>
        <v>2.787766482558128E-2</v>
      </c>
      <c r="AI205" s="79">
        <f t="shared" ref="AI205:AI261" si="41">S205</f>
        <v>6.87</v>
      </c>
      <c r="AJ205" s="69">
        <f t="shared" ref="AJ205:AJ261" si="42">EFFECT(T205/100,2)</f>
        <v>2.8094602499999732E-2</v>
      </c>
      <c r="AK205" s="79">
        <f t="shared" ref="AK205:AK261" si="43">U205</f>
        <v>8.8699999999999992</v>
      </c>
      <c r="AL205" s="69">
        <f t="shared" ref="AL205:AL261" si="44">EFFECT(V205/100,2)</f>
        <v>3.1341802499999849E-2</v>
      </c>
      <c r="AM205" s="69">
        <f t="shared" ref="AM205:AM261" si="45">AL205+(AL205-AJ205)*(10-AK205)/(AK205-AI205)</f>
        <v>3.3176470499999916E-2</v>
      </c>
      <c r="AN205" s="69">
        <f t="shared" ref="AN205:AN261" si="46">(1/3)*AG205+(2/3)*AL205</f>
        <v>2.9347454999999835E-2</v>
      </c>
      <c r="AO205" s="91">
        <f t="shared" ref="AO205:AO261" si="47">(1/3)*AH205+(2/3)*AM205</f>
        <v>3.1410201941860366E-2</v>
      </c>
      <c r="AP205" s="78"/>
      <c r="AQ205" s="78"/>
    </row>
    <row r="206" spans="1:43" ht="15" customHeight="1">
      <c r="A206" s="65">
        <v>44286</v>
      </c>
      <c r="B206" s="66">
        <v>2.81</v>
      </c>
      <c r="C206" s="66">
        <v>0.87</v>
      </c>
      <c r="D206" s="66">
        <v>4.6500000000000004</v>
      </c>
      <c r="E206" s="66">
        <v>1.41</v>
      </c>
      <c r="F206" s="89">
        <v>6.79</v>
      </c>
      <c r="G206" s="89">
        <v>2.02</v>
      </c>
      <c r="H206" s="89">
        <v>8.91</v>
      </c>
      <c r="I206" s="89">
        <v>2.54</v>
      </c>
      <c r="J206" s="67">
        <v>41</v>
      </c>
      <c r="K206" s="67">
        <v>8</v>
      </c>
      <c r="L206" s="67">
        <v>12</v>
      </c>
      <c r="M206" s="67">
        <v>10</v>
      </c>
      <c r="N206" s="67">
        <v>7</v>
      </c>
      <c r="O206" s="66">
        <v>3.38</v>
      </c>
      <c r="P206" s="66">
        <v>1.38</v>
      </c>
      <c r="Q206" s="66">
        <v>4.99</v>
      </c>
      <c r="R206" s="66">
        <v>2.02</v>
      </c>
      <c r="S206" s="89">
        <v>6.85</v>
      </c>
      <c r="T206" s="89">
        <v>2.8</v>
      </c>
      <c r="U206" s="89">
        <v>8.82</v>
      </c>
      <c r="V206" s="89">
        <v>3.15</v>
      </c>
      <c r="W206" s="67">
        <v>40</v>
      </c>
      <c r="X206" s="67">
        <v>21</v>
      </c>
      <c r="Y206" s="67">
        <v>18</v>
      </c>
      <c r="Z206" s="67">
        <v>14</v>
      </c>
      <c r="AA206" s="67">
        <v>5</v>
      </c>
      <c r="AD206" s="77">
        <f t="shared" si="36"/>
        <v>6.79</v>
      </c>
      <c r="AE206" s="69">
        <f t="shared" si="37"/>
        <v>2.0302009999999981E-2</v>
      </c>
      <c r="AF206" s="77">
        <f t="shared" si="38"/>
        <v>8.91</v>
      </c>
      <c r="AG206" s="69">
        <f t="shared" si="39"/>
        <v>2.5561289999999959E-2</v>
      </c>
      <c r="AH206" s="69">
        <f t="shared" si="40"/>
        <v>2.8265353773584852E-2</v>
      </c>
      <c r="AI206" s="79">
        <f t="shared" si="41"/>
        <v>6.85</v>
      </c>
      <c r="AJ206" s="69">
        <f t="shared" si="42"/>
        <v>2.819600000000011E-2</v>
      </c>
      <c r="AK206" s="79">
        <f t="shared" si="43"/>
        <v>8.82</v>
      </c>
      <c r="AL206" s="69">
        <f t="shared" si="44"/>
        <v>3.1748062499999952E-2</v>
      </c>
      <c r="AM206" s="69">
        <f t="shared" si="45"/>
        <v>3.3875693845177524E-2</v>
      </c>
      <c r="AN206" s="69">
        <f t="shared" si="46"/>
        <v>2.9685804999999951E-2</v>
      </c>
      <c r="AO206" s="91">
        <f t="shared" si="47"/>
        <v>3.2005580487979968E-2</v>
      </c>
      <c r="AP206" s="78"/>
      <c r="AQ206" s="78"/>
    </row>
    <row r="207" spans="1:43" ht="15" customHeight="1">
      <c r="A207" s="65">
        <v>44316</v>
      </c>
      <c r="B207" s="66">
        <v>2.79</v>
      </c>
      <c r="C207" s="66">
        <v>0.79</v>
      </c>
      <c r="D207" s="66">
        <v>4.53</v>
      </c>
      <c r="E207" s="66">
        <v>1.3</v>
      </c>
      <c r="F207" s="89">
        <v>6.96</v>
      </c>
      <c r="G207" s="89">
        <v>1.97</v>
      </c>
      <c r="H207" s="89">
        <v>8.9700000000000006</v>
      </c>
      <c r="I207" s="89">
        <v>2.42</v>
      </c>
      <c r="J207" s="67">
        <v>35</v>
      </c>
      <c r="K207" s="67">
        <v>6</v>
      </c>
      <c r="L207" s="67">
        <v>8</v>
      </c>
      <c r="M207" s="67">
        <v>11</v>
      </c>
      <c r="N207" s="67">
        <v>2</v>
      </c>
      <c r="O207" s="66">
        <v>3.44</v>
      </c>
      <c r="P207" s="66">
        <v>1.35</v>
      </c>
      <c r="Q207" s="66">
        <v>5.05</v>
      </c>
      <c r="R207" s="66">
        <v>1.99</v>
      </c>
      <c r="S207" s="89">
        <v>6.87</v>
      </c>
      <c r="T207" s="89">
        <v>2.71</v>
      </c>
      <c r="U207" s="89">
        <v>8.7799999999999994</v>
      </c>
      <c r="V207" s="89">
        <v>3.02</v>
      </c>
      <c r="W207" s="67">
        <v>34</v>
      </c>
      <c r="X207" s="67">
        <v>18</v>
      </c>
      <c r="Y207" s="67">
        <v>18</v>
      </c>
      <c r="Z207" s="67">
        <v>14</v>
      </c>
      <c r="AA207" s="67">
        <v>3</v>
      </c>
      <c r="AD207" s="77">
        <f t="shared" si="36"/>
        <v>6.96</v>
      </c>
      <c r="AE207" s="69">
        <f t="shared" si="37"/>
        <v>1.9797022499999928E-2</v>
      </c>
      <c r="AF207" s="77">
        <f t="shared" si="38"/>
        <v>8.9700000000000006</v>
      </c>
      <c r="AG207" s="69">
        <f t="shared" si="39"/>
        <v>2.4346409999999929E-2</v>
      </c>
      <c r="AH207" s="69">
        <f t="shared" si="40"/>
        <v>2.667768817164172E-2</v>
      </c>
      <c r="AI207" s="79">
        <f t="shared" si="41"/>
        <v>6.87</v>
      </c>
      <c r="AJ207" s="69">
        <f t="shared" si="42"/>
        <v>2.7283602499999837E-2</v>
      </c>
      <c r="AK207" s="79">
        <f t="shared" si="43"/>
        <v>8.7799999999999994</v>
      </c>
      <c r="AL207" s="69">
        <f t="shared" si="44"/>
        <v>3.0428009999999839E-2</v>
      </c>
      <c r="AM207" s="69">
        <f t="shared" si="45"/>
        <v>3.2436479712041728E-2</v>
      </c>
      <c r="AN207" s="69">
        <f t="shared" si="46"/>
        <v>2.8400809999999867E-2</v>
      </c>
      <c r="AO207" s="91">
        <f t="shared" si="47"/>
        <v>3.0516882531908391E-2</v>
      </c>
      <c r="AP207" s="78"/>
      <c r="AQ207" s="78"/>
    </row>
    <row r="208" spans="1:43" ht="15" customHeight="1">
      <c r="A208" s="65">
        <v>44347</v>
      </c>
      <c r="B208" s="66">
        <v>2.85</v>
      </c>
      <c r="C208" s="66">
        <v>0.83</v>
      </c>
      <c r="D208" s="66">
        <v>4.72</v>
      </c>
      <c r="E208" s="66">
        <v>1.38</v>
      </c>
      <c r="F208" s="89">
        <v>6.83</v>
      </c>
      <c r="G208" s="89">
        <v>1.95</v>
      </c>
      <c r="H208" s="89">
        <v>8.8800000000000008</v>
      </c>
      <c r="I208" s="89">
        <v>2.39</v>
      </c>
      <c r="J208" s="67">
        <v>35</v>
      </c>
      <c r="K208" s="67">
        <v>8</v>
      </c>
      <c r="L208" s="67">
        <v>13</v>
      </c>
      <c r="M208" s="67">
        <v>12</v>
      </c>
      <c r="N208" s="67">
        <v>6</v>
      </c>
      <c r="O208" s="66">
        <v>3.4</v>
      </c>
      <c r="P208" s="66">
        <v>1.29</v>
      </c>
      <c r="Q208" s="66">
        <v>5.04</v>
      </c>
      <c r="R208" s="66">
        <v>1.94</v>
      </c>
      <c r="S208" s="89">
        <v>6.97</v>
      </c>
      <c r="T208" s="89">
        <v>2.7</v>
      </c>
      <c r="U208" s="89">
        <v>9.0399999999999991</v>
      </c>
      <c r="V208" s="89">
        <v>3.21</v>
      </c>
      <c r="W208" s="67">
        <v>39</v>
      </c>
      <c r="X208" s="67">
        <v>18</v>
      </c>
      <c r="Y208" s="67">
        <v>18</v>
      </c>
      <c r="Z208" s="67">
        <v>19</v>
      </c>
      <c r="AA208" s="67">
        <v>5</v>
      </c>
      <c r="AD208" s="77">
        <f t="shared" si="36"/>
        <v>6.83</v>
      </c>
      <c r="AE208" s="69">
        <f t="shared" si="37"/>
        <v>1.9595062499999871E-2</v>
      </c>
      <c r="AF208" s="77">
        <f t="shared" si="38"/>
        <v>8.8800000000000008</v>
      </c>
      <c r="AG208" s="69">
        <f t="shared" si="39"/>
        <v>2.4042802499999905E-2</v>
      </c>
      <c r="AH208" s="69">
        <f t="shared" si="40"/>
        <v>2.6472787280487724E-2</v>
      </c>
      <c r="AI208" s="79">
        <f t="shared" si="41"/>
        <v>6.97</v>
      </c>
      <c r="AJ208" s="69">
        <f t="shared" si="42"/>
        <v>2.7182250000000074E-2</v>
      </c>
      <c r="AK208" s="79">
        <f t="shared" si="43"/>
        <v>9.0399999999999991</v>
      </c>
      <c r="AL208" s="69">
        <f t="shared" si="44"/>
        <v>3.235760249999986E-2</v>
      </c>
      <c r="AM208" s="69">
        <f t="shared" si="45"/>
        <v>3.4757765978260635E-2</v>
      </c>
      <c r="AN208" s="69">
        <f t="shared" si="46"/>
        <v>2.9586002499999872E-2</v>
      </c>
      <c r="AO208" s="91">
        <f t="shared" si="47"/>
        <v>3.1996106412336328E-2</v>
      </c>
      <c r="AP208" s="78"/>
      <c r="AQ208" s="78"/>
    </row>
    <row r="209" spans="1:43" ht="15" customHeight="1">
      <c r="A209" s="65">
        <v>44377</v>
      </c>
      <c r="B209" s="66">
        <v>2.87</v>
      </c>
      <c r="C209" s="66">
        <v>0.88</v>
      </c>
      <c r="D209" s="66">
        <v>4.79</v>
      </c>
      <c r="E209" s="66">
        <v>1.41</v>
      </c>
      <c r="F209" s="89">
        <v>6.84</v>
      </c>
      <c r="G209" s="89">
        <v>1.91</v>
      </c>
      <c r="H209" s="89">
        <v>8.89</v>
      </c>
      <c r="I209" s="89">
        <v>2.2999999999999998</v>
      </c>
      <c r="J209" s="67">
        <v>33</v>
      </c>
      <c r="K209" s="67">
        <v>7</v>
      </c>
      <c r="L209" s="67">
        <v>15</v>
      </c>
      <c r="M209" s="67">
        <v>12</v>
      </c>
      <c r="N209" s="67">
        <v>6</v>
      </c>
      <c r="O209" s="66">
        <v>3.39</v>
      </c>
      <c r="P209" s="66">
        <v>1.31</v>
      </c>
      <c r="Q209" s="66">
        <v>5.0199999999999996</v>
      </c>
      <c r="R209" s="66">
        <v>1.91</v>
      </c>
      <c r="S209" s="89">
        <v>6.93</v>
      </c>
      <c r="T209" s="89">
        <v>2.56</v>
      </c>
      <c r="U209" s="89">
        <v>9.0299999999999994</v>
      </c>
      <c r="V209" s="89">
        <v>3.03</v>
      </c>
      <c r="W209" s="67">
        <v>38</v>
      </c>
      <c r="X209" s="67">
        <v>17</v>
      </c>
      <c r="Y209" s="67">
        <v>18</v>
      </c>
      <c r="Z209" s="67">
        <v>18</v>
      </c>
      <c r="AA209" s="67">
        <v>5</v>
      </c>
      <c r="AD209" s="77">
        <f t="shared" si="36"/>
        <v>6.84</v>
      </c>
      <c r="AE209" s="69">
        <f t="shared" si="37"/>
        <v>1.9191202499999838E-2</v>
      </c>
      <c r="AF209" s="77">
        <f t="shared" si="38"/>
        <v>8.89</v>
      </c>
      <c r="AG209" s="69">
        <f t="shared" si="39"/>
        <v>2.3132250000000187E-2</v>
      </c>
      <c r="AH209" s="69">
        <f t="shared" si="40"/>
        <v>2.5266183036585742E-2</v>
      </c>
      <c r="AI209" s="79">
        <f t="shared" si="41"/>
        <v>6.93</v>
      </c>
      <c r="AJ209" s="69">
        <f t="shared" si="42"/>
        <v>2.576383999999976E-2</v>
      </c>
      <c r="AK209" s="79">
        <f t="shared" si="43"/>
        <v>9.0299999999999994</v>
      </c>
      <c r="AL209" s="69">
        <f t="shared" si="44"/>
        <v>3.0529522499999961E-2</v>
      </c>
      <c r="AM209" s="69">
        <f t="shared" si="45"/>
        <v>3.273081394047625E-2</v>
      </c>
      <c r="AN209" s="69">
        <f t="shared" si="46"/>
        <v>2.8063765000000036E-2</v>
      </c>
      <c r="AO209" s="91">
        <f t="shared" si="47"/>
        <v>3.0242603639179411E-2</v>
      </c>
      <c r="AP209" s="78"/>
      <c r="AQ209" s="78"/>
    </row>
    <row r="210" spans="1:43" ht="15" customHeight="1">
      <c r="A210" s="65">
        <v>44408</v>
      </c>
      <c r="B210" s="66">
        <v>2.89</v>
      </c>
      <c r="C210" s="66">
        <v>0.75</v>
      </c>
      <c r="D210" s="66">
        <v>4.79</v>
      </c>
      <c r="E210" s="66">
        <v>1.18</v>
      </c>
      <c r="F210" s="89">
        <v>6.76</v>
      </c>
      <c r="G210" s="89">
        <v>1.59</v>
      </c>
      <c r="H210" s="89">
        <v>8.86</v>
      </c>
      <c r="I210" s="89">
        <v>1.91</v>
      </c>
      <c r="J210" s="67">
        <v>38</v>
      </c>
      <c r="K210" s="67">
        <v>8</v>
      </c>
      <c r="L210" s="67">
        <v>14</v>
      </c>
      <c r="M210" s="67">
        <v>12</v>
      </c>
      <c r="N210" s="67">
        <v>6</v>
      </c>
      <c r="O210" s="66">
        <v>3.4</v>
      </c>
      <c r="P210" s="66">
        <v>1.1399999999999999</v>
      </c>
      <c r="Q210" s="66">
        <v>5.03</v>
      </c>
      <c r="R210" s="66">
        <v>1.7</v>
      </c>
      <c r="S210" s="89">
        <v>6.88</v>
      </c>
      <c r="T210" s="89">
        <v>2.27</v>
      </c>
      <c r="U210" s="89">
        <v>8.86</v>
      </c>
      <c r="V210" s="89">
        <v>2.52</v>
      </c>
      <c r="W210" s="67">
        <v>33</v>
      </c>
      <c r="X210" s="67">
        <v>19</v>
      </c>
      <c r="Y210" s="67">
        <v>16</v>
      </c>
      <c r="Z210" s="67">
        <v>16</v>
      </c>
      <c r="AA210" s="67">
        <v>5</v>
      </c>
      <c r="AD210" s="77">
        <f t="shared" si="36"/>
        <v>6.76</v>
      </c>
      <c r="AE210" s="69">
        <f t="shared" si="37"/>
        <v>1.5963202499999829E-2</v>
      </c>
      <c r="AF210" s="77">
        <f t="shared" si="38"/>
        <v>8.86</v>
      </c>
      <c r="AG210" s="69">
        <f t="shared" si="39"/>
        <v>1.9191202499999838E-2</v>
      </c>
      <c r="AH210" s="69">
        <f t="shared" si="40"/>
        <v>2.0943545357142702E-2</v>
      </c>
      <c r="AI210" s="79">
        <f t="shared" si="41"/>
        <v>6.88</v>
      </c>
      <c r="AJ210" s="69">
        <f t="shared" si="42"/>
        <v>2.2828822499999957E-2</v>
      </c>
      <c r="AK210" s="79">
        <f t="shared" si="43"/>
        <v>8.86</v>
      </c>
      <c r="AL210" s="69">
        <f t="shared" si="44"/>
        <v>2.5358759999999814E-2</v>
      </c>
      <c r="AM210" s="69">
        <f t="shared" si="45"/>
        <v>2.6815390681817913E-2</v>
      </c>
      <c r="AN210" s="69">
        <f t="shared" si="46"/>
        <v>2.3302907499999817E-2</v>
      </c>
      <c r="AO210" s="91">
        <f t="shared" si="47"/>
        <v>2.4858108906926173E-2</v>
      </c>
      <c r="AP210" s="78"/>
      <c r="AQ210" s="78"/>
    </row>
    <row r="211" spans="1:43" ht="15" customHeight="1">
      <c r="A211" s="65">
        <v>44439</v>
      </c>
      <c r="B211" s="66">
        <v>2.92</v>
      </c>
      <c r="C211" s="66">
        <v>0.78</v>
      </c>
      <c r="D211" s="66">
        <v>4.8099999999999996</v>
      </c>
      <c r="E211" s="66">
        <v>1.25</v>
      </c>
      <c r="F211" s="89">
        <v>6.74</v>
      </c>
      <c r="G211" s="89">
        <v>1.66</v>
      </c>
      <c r="H211" s="89">
        <v>8.84</v>
      </c>
      <c r="I211" s="89">
        <v>1.98</v>
      </c>
      <c r="J211" s="67">
        <v>35</v>
      </c>
      <c r="K211" s="67">
        <v>10</v>
      </c>
      <c r="L211" s="67">
        <v>13</v>
      </c>
      <c r="M211" s="67">
        <v>11</v>
      </c>
      <c r="N211" s="67">
        <v>6</v>
      </c>
      <c r="O211" s="66">
        <v>3.38</v>
      </c>
      <c r="P211" s="66">
        <v>1.18</v>
      </c>
      <c r="Q211" s="66">
        <v>5.0199999999999996</v>
      </c>
      <c r="R211" s="66">
        <v>1.76</v>
      </c>
      <c r="S211" s="89">
        <v>6.9</v>
      </c>
      <c r="T211" s="89">
        <v>2.3199999999999998</v>
      </c>
      <c r="U211" s="89">
        <v>8.9600000000000009</v>
      </c>
      <c r="V211" s="89">
        <v>2.75</v>
      </c>
      <c r="W211" s="67">
        <v>36</v>
      </c>
      <c r="X211" s="67">
        <v>17</v>
      </c>
      <c r="Y211" s="67">
        <v>16</v>
      </c>
      <c r="Z211" s="67">
        <v>18</v>
      </c>
      <c r="AA211" s="67">
        <v>5</v>
      </c>
      <c r="AD211" s="77">
        <f t="shared" si="36"/>
        <v>6.74</v>
      </c>
      <c r="AE211" s="69">
        <f t="shared" si="37"/>
        <v>1.6668890000000047E-2</v>
      </c>
      <c r="AF211" s="77">
        <f t="shared" si="38"/>
        <v>8.84</v>
      </c>
      <c r="AG211" s="69">
        <f t="shared" si="39"/>
        <v>1.9898010000000133E-2</v>
      </c>
      <c r="AH211" s="69">
        <f t="shared" si="40"/>
        <v>2.1681714380952562E-2</v>
      </c>
      <c r="AI211" s="79">
        <f t="shared" si="41"/>
        <v>6.9</v>
      </c>
      <c r="AJ211" s="69">
        <f t="shared" si="42"/>
        <v>2.3334560000000115E-2</v>
      </c>
      <c r="AK211" s="79">
        <f t="shared" si="43"/>
        <v>8.9600000000000009</v>
      </c>
      <c r="AL211" s="69">
        <f t="shared" si="44"/>
        <v>2.7689062499999917E-2</v>
      </c>
      <c r="AM211" s="69">
        <f t="shared" si="45"/>
        <v>2.9887452111650298E-2</v>
      </c>
      <c r="AN211" s="69">
        <f t="shared" si="46"/>
        <v>2.5092044999999986E-2</v>
      </c>
      <c r="AO211" s="91">
        <f t="shared" si="47"/>
        <v>2.7152206201417717E-2</v>
      </c>
      <c r="AP211" s="78"/>
      <c r="AQ211" s="78"/>
    </row>
    <row r="212" spans="1:43" ht="15" customHeight="1">
      <c r="A212" s="65">
        <v>44469</v>
      </c>
      <c r="B212" s="66">
        <v>2.97</v>
      </c>
      <c r="C212" s="66">
        <v>0.96</v>
      </c>
      <c r="D212" s="66">
        <v>4.78</v>
      </c>
      <c r="E212" s="66">
        <v>1.5</v>
      </c>
      <c r="F212" s="89">
        <v>6.72</v>
      </c>
      <c r="G212" s="89">
        <v>2.0299999999999998</v>
      </c>
      <c r="H212" s="89">
        <v>8.82</v>
      </c>
      <c r="I212" s="89">
        <v>2.44</v>
      </c>
      <c r="J212" s="67">
        <v>36</v>
      </c>
      <c r="K212" s="67">
        <v>11</v>
      </c>
      <c r="L212" s="67">
        <v>13</v>
      </c>
      <c r="M212" s="67">
        <v>10</v>
      </c>
      <c r="N212" s="67">
        <v>6</v>
      </c>
      <c r="O212" s="66">
        <v>3.4</v>
      </c>
      <c r="P212" s="66">
        <v>1.38</v>
      </c>
      <c r="Q212" s="66">
        <v>5.05</v>
      </c>
      <c r="R212" s="66">
        <v>2.0299999999999998</v>
      </c>
      <c r="S212" s="89">
        <v>6.92</v>
      </c>
      <c r="T212" s="89">
        <v>2.66</v>
      </c>
      <c r="U212" s="89">
        <v>9.01</v>
      </c>
      <c r="V212" s="89">
        <v>3.17</v>
      </c>
      <c r="W212" s="67">
        <v>32</v>
      </c>
      <c r="X212" s="67">
        <v>20</v>
      </c>
      <c r="Y212" s="67">
        <v>15</v>
      </c>
      <c r="Z212" s="67">
        <v>19</v>
      </c>
      <c r="AA212" s="67">
        <v>5</v>
      </c>
      <c r="AD212" s="77">
        <f t="shared" si="36"/>
        <v>6.72</v>
      </c>
      <c r="AE212" s="69">
        <f t="shared" si="37"/>
        <v>2.0403022500000256E-2</v>
      </c>
      <c r="AF212" s="77">
        <f t="shared" si="38"/>
        <v>8.82</v>
      </c>
      <c r="AG212" s="69">
        <f t="shared" si="39"/>
        <v>2.4548840000000016E-2</v>
      </c>
      <c r="AH212" s="69">
        <f t="shared" si="40"/>
        <v>2.6878394595237977E-2</v>
      </c>
      <c r="AI212" s="79">
        <f t="shared" si="41"/>
        <v>6.92</v>
      </c>
      <c r="AJ212" s="69">
        <f t="shared" si="42"/>
        <v>2.6776890000000275E-2</v>
      </c>
      <c r="AK212" s="79">
        <f t="shared" si="43"/>
        <v>9.01</v>
      </c>
      <c r="AL212" s="69">
        <f t="shared" si="44"/>
        <v>3.1951222499999821E-2</v>
      </c>
      <c r="AM212" s="69">
        <f t="shared" si="45"/>
        <v>3.4402222105262767E-2</v>
      </c>
      <c r="AN212" s="69">
        <f t="shared" si="46"/>
        <v>2.9483761666666553E-2</v>
      </c>
      <c r="AO212" s="91">
        <f t="shared" si="47"/>
        <v>3.1894279601921163E-2</v>
      </c>
      <c r="AP212" s="78"/>
      <c r="AQ212" s="78"/>
    </row>
    <row r="213" spans="1:43" ht="15" customHeight="1">
      <c r="A213" s="65">
        <v>44500</v>
      </c>
      <c r="B213" s="66">
        <v>2.96</v>
      </c>
      <c r="C213" s="66">
        <v>1.86</v>
      </c>
      <c r="D213" s="66">
        <v>4.79</v>
      </c>
      <c r="E213" s="66">
        <v>2.38</v>
      </c>
      <c r="F213" s="89">
        <v>6.7</v>
      </c>
      <c r="G213" s="89">
        <v>2.81</v>
      </c>
      <c r="H213" s="89">
        <v>8.7899999999999991</v>
      </c>
      <c r="I213" s="89">
        <v>3.15</v>
      </c>
      <c r="J213" s="67">
        <v>35</v>
      </c>
      <c r="K213" s="67">
        <v>12</v>
      </c>
      <c r="L213" s="67">
        <v>12</v>
      </c>
      <c r="M213" s="67">
        <v>10</v>
      </c>
      <c r="N213" s="67">
        <v>6</v>
      </c>
      <c r="O213" s="66">
        <v>3.41</v>
      </c>
      <c r="P213" s="66">
        <v>2.2999999999999998</v>
      </c>
      <c r="Q213" s="66">
        <v>5.07</v>
      </c>
      <c r="R213" s="66">
        <v>2.9</v>
      </c>
      <c r="S213" s="89">
        <v>6.91</v>
      </c>
      <c r="T213" s="89">
        <v>3.41</v>
      </c>
      <c r="U213" s="89">
        <v>9</v>
      </c>
      <c r="V213" s="89">
        <v>3.81</v>
      </c>
      <c r="W213" s="67">
        <v>31</v>
      </c>
      <c r="X213" s="67">
        <v>20</v>
      </c>
      <c r="Y213" s="67">
        <v>16</v>
      </c>
      <c r="Z213" s="67">
        <v>20</v>
      </c>
      <c r="AA213" s="67">
        <v>5</v>
      </c>
      <c r="AD213" s="77">
        <f t="shared" si="36"/>
        <v>6.7</v>
      </c>
      <c r="AE213" s="69">
        <f t="shared" si="37"/>
        <v>2.8297402499999791E-2</v>
      </c>
      <c r="AF213" s="77">
        <f t="shared" si="38"/>
        <v>8.7899999999999991</v>
      </c>
      <c r="AG213" s="69">
        <f t="shared" si="39"/>
        <v>3.1748062499999952E-2</v>
      </c>
      <c r="AH213" s="69">
        <f t="shared" si="40"/>
        <v>3.3745813026315838E-2</v>
      </c>
      <c r="AI213" s="79">
        <f t="shared" si="41"/>
        <v>6.91</v>
      </c>
      <c r="AJ213" s="69">
        <f t="shared" si="42"/>
        <v>3.4390702500000092E-2</v>
      </c>
      <c r="AK213" s="79">
        <f t="shared" si="43"/>
        <v>9</v>
      </c>
      <c r="AL213" s="69">
        <f t="shared" si="44"/>
        <v>3.8462902500000062E-2</v>
      </c>
      <c r="AM213" s="69">
        <f t="shared" si="45"/>
        <v>4.0411323552631627E-2</v>
      </c>
      <c r="AN213" s="69">
        <f t="shared" si="46"/>
        <v>3.6224622500000025E-2</v>
      </c>
      <c r="AO213" s="91">
        <f t="shared" si="47"/>
        <v>3.8189486710526362E-2</v>
      </c>
      <c r="AP213" s="78"/>
      <c r="AQ213" s="78"/>
    </row>
    <row r="214" spans="1:43" ht="15" customHeight="1">
      <c r="A214" s="65">
        <v>44530</v>
      </c>
      <c r="B214" s="66">
        <v>2.89</v>
      </c>
      <c r="C214" s="66">
        <v>1.65</v>
      </c>
      <c r="D214" s="66">
        <v>4.8899999999999997</v>
      </c>
      <c r="E214" s="66">
        <v>2.29</v>
      </c>
      <c r="F214" s="89">
        <v>6.71</v>
      </c>
      <c r="G214" s="89">
        <v>2.71</v>
      </c>
      <c r="H214" s="89">
        <v>9.0500000000000007</v>
      </c>
      <c r="I214" s="89">
        <v>3.07</v>
      </c>
      <c r="J214" s="67">
        <v>33</v>
      </c>
      <c r="K214" s="67">
        <v>13</v>
      </c>
      <c r="L214" s="67">
        <v>11</v>
      </c>
      <c r="M214" s="67">
        <v>11</v>
      </c>
      <c r="N214" s="67">
        <v>7</v>
      </c>
      <c r="O214" s="66">
        <v>3.38</v>
      </c>
      <c r="P214" s="66">
        <v>2.11</v>
      </c>
      <c r="Q214" s="66">
        <v>5.04</v>
      </c>
      <c r="R214" s="66">
        <v>2.77</v>
      </c>
      <c r="S214" s="89">
        <v>6.9</v>
      </c>
      <c r="T214" s="89">
        <v>3.29</v>
      </c>
      <c r="U214" s="89">
        <v>8.9700000000000006</v>
      </c>
      <c r="V214" s="89">
        <v>3.74</v>
      </c>
      <c r="W214" s="67">
        <v>31</v>
      </c>
      <c r="X214" s="67">
        <v>20</v>
      </c>
      <c r="Y214" s="67">
        <v>16</v>
      </c>
      <c r="Z214" s="67">
        <v>18</v>
      </c>
      <c r="AA214" s="67">
        <v>5</v>
      </c>
      <c r="AD214" s="77">
        <f t="shared" si="36"/>
        <v>6.71</v>
      </c>
      <c r="AE214" s="69">
        <f t="shared" si="37"/>
        <v>2.7283602499999837E-2</v>
      </c>
      <c r="AF214" s="77">
        <f t="shared" si="38"/>
        <v>9.0500000000000007</v>
      </c>
      <c r="AG214" s="69">
        <f t="shared" si="39"/>
        <v>3.0935622499999926E-2</v>
      </c>
      <c r="AH214" s="69">
        <f t="shared" si="40"/>
        <v>3.241828019230765E-2</v>
      </c>
      <c r="AI214" s="79">
        <f t="shared" si="41"/>
        <v>6.9</v>
      </c>
      <c r="AJ214" s="69">
        <f t="shared" si="42"/>
        <v>3.3170602500000257E-2</v>
      </c>
      <c r="AK214" s="79">
        <f t="shared" si="43"/>
        <v>8.9700000000000006</v>
      </c>
      <c r="AL214" s="69">
        <f t="shared" si="44"/>
        <v>3.7749689999999836E-2</v>
      </c>
      <c r="AM214" s="69">
        <f t="shared" si="45"/>
        <v>4.0028173152173538E-2</v>
      </c>
      <c r="AN214" s="69">
        <f t="shared" si="46"/>
        <v>3.5478334166666528E-2</v>
      </c>
      <c r="AO214" s="91">
        <f t="shared" si="47"/>
        <v>3.7491542165551575E-2</v>
      </c>
      <c r="AP214" s="78"/>
      <c r="AQ214" s="78"/>
    </row>
    <row r="215" spans="1:43" customFormat="1" ht="15" customHeight="1">
      <c r="A215" s="65">
        <v>44561</v>
      </c>
      <c r="B215" s="66">
        <v>2.86</v>
      </c>
      <c r="C215" s="66">
        <v>1.65</v>
      </c>
      <c r="D215" s="66">
        <v>4.93</v>
      </c>
      <c r="E215" s="66">
        <v>2.2799999999999998</v>
      </c>
      <c r="F215" s="89">
        <v>6.73</v>
      </c>
      <c r="G215" s="89">
        <v>2.7</v>
      </c>
      <c r="H215" s="89">
        <v>9.01</v>
      </c>
      <c r="I215" s="89">
        <v>3.05</v>
      </c>
      <c r="J215" s="67">
        <v>33</v>
      </c>
      <c r="K215" s="67">
        <v>13</v>
      </c>
      <c r="L215" s="67">
        <v>14</v>
      </c>
      <c r="M215" s="67">
        <v>11</v>
      </c>
      <c r="N215" s="67">
        <v>7</v>
      </c>
      <c r="O215" s="66">
        <v>3.35</v>
      </c>
      <c r="P215" s="66">
        <v>2.13</v>
      </c>
      <c r="Q215" s="66">
        <v>5.04</v>
      </c>
      <c r="R215" s="66">
        <v>2.79</v>
      </c>
      <c r="S215" s="89">
        <v>6.9</v>
      </c>
      <c r="T215" s="89">
        <v>3.3</v>
      </c>
      <c r="U215" s="89">
        <v>8.9700000000000006</v>
      </c>
      <c r="V215" s="89">
        <v>3.81</v>
      </c>
      <c r="W215" s="67">
        <v>31</v>
      </c>
      <c r="X215" s="67">
        <v>20</v>
      </c>
      <c r="Y215" s="67">
        <v>16</v>
      </c>
      <c r="Z215" s="67">
        <v>19</v>
      </c>
      <c r="AA215" s="67">
        <v>5</v>
      </c>
      <c r="AD215" s="77">
        <f t="shared" si="36"/>
        <v>6.73</v>
      </c>
      <c r="AE215" s="69">
        <f t="shared" si="37"/>
        <v>2.7182250000000074E-2</v>
      </c>
      <c r="AF215" s="77">
        <f t="shared" si="38"/>
        <v>9.01</v>
      </c>
      <c r="AG215" s="69">
        <f t="shared" si="39"/>
        <v>3.0732562499999894E-2</v>
      </c>
      <c r="AH215" s="69">
        <f t="shared" si="40"/>
        <v>3.2274145559210342E-2</v>
      </c>
      <c r="AI215" s="79">
        <f t="shared" si="41"/>
        <v>6.9</v>
      </c>
      <c r="AJ215" s="69">
        <f t="shared" si="42"/>
        <v>3.3272250000000003E-2</v>
      </c>
      <c r="AK215" s="79">
        <f t="shared" si="43"/>
        <v>8.9700000000000006</v>
      </c>
      <c r="AL215" s="69">
        <f t="shared" si="44"/>
        <v>3.8462902500000062E-2</v>
      </c>
      <c r="AM215" s="69">
        <f t="shared" si="45"/>
        <v>4.1045690942029076E-2</v>
      </c>
      <c r="AN215" s="69">
        <f t="shared" si="46"/>
        <v>3.5886122500000006E-2</v>
      </c>
      <c r="AO215" s="91">
        <f t="shared" si="47"/>
        <v>3.8121842481089498E-2</v>
      </c>
      <c r="AP215" s="78"/>
      <c r="AQ215" s="78"/>
    </row>
    <row r="216" spans="1:43" ht="15" customHeight="1">
      <c r="A216" s="65">
        <v>44592</v>
      </c>
      <c r="B216" s="66">
        <v>2.75</v>
      </c>
      <c r="C216" s="66">
        <v>1.93</v>
      </c>
      <c r="D216" s="66">
        <v>4.84</v>
      </c>
      <c r="E216" s="66">
        <v>2.61</v>
      </c>
      <c r="F216" s="89">
        <v>6.41</v>
      </c>
      <c r="G216" s="89">
        <v>2.96</v>
      </c>
      <c r="H216" s="89">
        <v>9.02</v>
      </c>
      <c r="I216" s="89">
        <v>3.38</v>
      </c>
      <c r="J216" s="67">
        <v>33</v>
      </c>
      <c r="K216" s="67">
        <v>12</v>
      </c>
      <c r="L216" s="67">
        <v>12</v>
      </c>
      <c r="M216" s="67">
        <v>8</v>
      </c>
      <c r="N216" s="67">
        <v>7</v>
      </c>
      <c r="O216" s="66">
        <v>3.34</v>
      </c>
      <c r="P216" s="66">
        <v>2.52</v>
      </c>
      <c r="Q216" s="66">
        <v>4.93</v>
      </c>
      <c r="R216" s="66">
        <v>3.15</v>
      </c>
      <c r="S216" s="89">
        <v>6.73</v>
      </c>
      <c r="T216" s="89">
        <v>3.64</v>
      </c>
      <c r="U216" s="89">
        <v>8.83</v>
      </c>
      <c r="V216" s="89">
        <v>4.0599999999999996</v>
      </c>
      <c r="W216" s="67">
        <v>26</v>
      </c>
      <c r="X216" s="67">
        <v>20</v>
      </c>
      <c r="Y216" s="67">
        <v>10</v>
      </c>
      <c r="Z216" s="67">
        <v>14</v>
      </c>
      <c r="AA216" s="67">
        <v>4</v>
      </c>
      <c r="AD216" s="77">
        <f t="shared" si="36"/>
        <v>6.41</v>
      </c>
      <c r="AE216" s="69">
        <f t="shared" si="37"/>
        <v>2.9819039999999797E-2</v>
      </c>
      <c r="AF216" s="77">
        <f t="shared" si="38"/>
        <v>9.02</v>
      </c>
      <c r="AG216" s="69">
        <f t="shared" si="39"/>
        <v>3.4085609999999766E-2</v>
      </c>
      <c r="AH216" s="69">
        <f t="shared" si="40"/>
        <v>3.568761712643654E-2</v>
      </c>
      <c r="AI216" s="79">
        <f t="shared" si="41"/>
        <v>6.73</v>
      </c>
      <c r="AJ216" s="69">
        <f t="shared" si="42"/>
        <v>3.6731239999999943E-2</v>
      </c>
      <c r="AK216" s="79">
        <f t="shared" si="43"/>
        <v>8.83</v>
      </c>
      <c r="AL216" s="69">
        <f t="shared" si="44"/>
        <v>4.1012089999999946E-2</v>
      </c>
      <c r="AM216" s="69">
        <f t="shared" si="45"/>
        <v>4.3397134999999948E-2</v>
      </c>
      <c r="AN216" s="69">
        <f t="shared" si="46"/>
        <v>3.8703263333333217E-2</v>
      </c>
      <c r="AO216" s="91">
        <f t="shared" si="47"/>
        <v>4.082729570881214E-2</v>
      </c>
      <c r="AP216" s="78"/>
      <c r="AQ216" s="78"/>
    </row>
    <row r="217" spans="1:43" customFormat="1" ht="15" customHeight="1">
      <c r="A217" s="65">
        <v>44620</v>
      </c>
      <c r="B217" s="66">
        <v>2.69</v>
      </c>
      <c r="C217" s="66">
        <v>2.2000000000000002</v>
      </c>
      <c r="D217" s="66">
        <v>4.72</v>
      </c>
      <c r="E217" s="66">
        <v>2.95</v>
      </c>
      <c r="F217" s="89">
        <v>6.2</v>
      </c>
      <c r="G217" s="89">
        <v>3.31</v>
      </c>
      <c r="H217" s="89">
        <v>9.36</v>
      </c>
      <c r="I217" s="89">
        <v>3.8</v>
      </c>
      <c r="J217" s="67">
        <v>30</v>
      </c>
      <c r="K217" s="67">
        <v>10</v>
      </c>
      <c r="L217" s="67">
        <v>10</v>
      </c>
      <c r="M217" s="67">
        <v>5</v>
      </c>
      <c r="N217" s="67">
        <v>5</v>
      </c>
      <c r="O217" s="66">
        <v>3.34</v>
      </c>
      <c r="P217" s="66">
        <v>2.91</v>
      </c>
      <c r="Q217" s="66">
        <v>4.9800000000000004</v>
      </c>
      <c r="R217" s="66">
        <v>3.64</v>
      </c>
      <c r="S217" s="89">
        <v>6.77</v>
      </c>
      <c r="T217" s="89">
        <v>4.1399999999999997</v>
      </c>
      <c r="U217" s="89">
        <v>8.77</v>
      </c>
      <c r="V217" s="89">
        <v>4.7</v>
      </c>
      <c r="W217" s="67">
        <v>29</v>
      </c>
      <c r="X217" s="67">
        <v>21</v>
      </c>
      <c r="Y217" s="67">
        <v>12</v>
      </c>
      <c r="Z217" s="67">
        <v>18</v>
      </c>
      <c r="AA217" s="67">
        <v>6</v>
      </c>
      <c r="AD217" s="77">
        <f t="shared" si="36"/>
        <v>6.2</v>
      </c>
      <c r="AE217" s="69">
        <f t="shared" si="37"/>
        <v>3.3373902500000163E-2</v>
      </c>
      <c r="AF217" s="77">
        <f t="shared" si="38"/>
        <v>9.36</v>
      </c>
      <c r="AG217" s="69">
        <f t="shared" si="39"/>
        <v>3.8360999999999867E-2</v>
      </c>
      <c r="AH217" s="69">
        <f t="shared" si="40"/>
        <v>3.9371045063290949E-2</v>
      </c>
      <c r="AI217" s="79">
        <f t="shared" si="41"/>
        <v>6.77</v>
      </c>
      <c r="AJ217" s="69">
        <f t="shared" si="42"/>
        <v>4.1828489999999885E-2</v>
      </c>
      <c r="AK217" s="79">
        <f t="shared" si="43"/>
        <v>8.77</v>
      </c>
      <c r="AL217" s="69">
        <f t="shared" si="44"/>
        <v>4.7552250000000074E-2</v>
      </c>
      <c r="AM217" s="69">
        <f t="shared" si="45"/>
        <v>5.1072362400000189E-2</v>
      </c>
      <c r="AN217" s="69">
        <f t="shared" si="46"/>
        <v>4.44885E-2</v>
      </c>
      <c r="AO217" s="91">
        <f t="shared" si="47"/>
        <v>4.7171923287763776E-2</v>
      </c>
      <c r="AP217" s="78"/>
      <c r="AQ217" s="78"/>
    </row>
    <row r="218" spans="1:43" customFormat="1" ht="15" customHeight="1">
      <c r="A218" s="65">
        <v>44651</v>
      </c>
      <c r="B218" s="66">
        <v>2.71</v>
      </c>
      <c r="C218" s="66">
        <v>3</v>
      </c>
      <c r="D218" s="66">
        <v>4.72</v>
      </c>
      <c r="E218" s="66">
        <v>3.76</v>
      </c>
      <c r="F218" s="89">
        <v>6.12</v>
      </c>
      <c r="G218" s="89">
        <v>4.1100000000000003</v>
      </c>
      <c r="H218" s="89">
        <v>9.34</v>
      </c>
      <c r="I218" s="89">
        <v>4.47</v>
      </c>
      <c r="J218" s="67">
        <v>33</v>
      </c>
      <c r="K218" s="67">
        <v>11</v>
      </c>
      <c r="L218" s="67">
        <v>9</v>
      </c>
      <c r="M218" s="67">
        <v>5</v>
      </c>
      <c r="N218" s="67">
        <v>5</v>
      </c>
      <c r="O218" s="66">
        <v>3.39</v>
      </c>
      <c r="P218" s="66">
        <v>3.76</v>
      </c>
      <c r="Q218" s="66">
        <v>4.99</v>
      </c>
      <c r="R218" s="66">
        <v>4.42</v>
      </c>
      <c r="S218" s="89">
        <v>6.75</v>
      </c>
      <c r="T218" s="89">
        <v>4.87</v>
      </c>
      <c r="U218" s="89">
        <v>8.7100000000000009</v>
      </c>
      <c r="V218" s="89">
        <v>5.42</v>
      </c>
      <c r="W218" s="67">
        <v>28</v>
      </c>
      <c r="X218" s="67">
        <v>23</v>
      </c>
      <c r="Y218" s="67">
        <v>11</v>
      </c>
      <c r="Z218" s="67">
        <v>17</v>
      </c>
      <c r="AA218" s="67">
        <v>6</v>
      </c>
      <c r="AD218" s="77">
        <f t="shared" si="36"/>
        <v>6.12</v>
      </c>
      <c r="AE218" s="69">
        <f t="shared" si="37"/>
        <v>4.1522302500000219E-2</v>
      </c>
      <c r="AF218" s="77">
        <f t="shared" si="38"/>
        <v>9.34</v>
      </c>
      <c r="AG218" s="69">
        <f t="shared" si="39"/>
        <v>4.5199522500000144E-2</v>
      </c>
      <c r="AH218" s="69">
        <f t="shared" si="40"/>
        <v>4.5953238400621245E-2</v>
      </c>
      <c r="AI218" s="79">
        <f t="shared" si="41"/>
        <v>6.75</v>
      </c>
      <c r="AJ218" s="69">
        <f t="shared" si="42"/>
        <v>4.929292250000028E-2</v>
      </c>
      <c r="AK218" s="79">
        <f t="shared" si="43"/>
        <v>8.7100000000000009</v>
      </c>
      <c r="AL218" s="69">
        <f t="shared" si="44"/>
        <v>5.4934409999999767E-2</v>
      </c>
      <c r="AM218" s="69">
        <f t="shared" si="45"/>
        <v>5.8647429834183099E-2</v>
      </c>
      <c r="AN218" s="69">
        <f t="shared" si="46"/>
        <v>5.1689447499999888E-2</v>
      </c>
      <c r="AO218" s="91">
        <f t="shared" si="47"/>
        <v>5.4416032689662476E-2</v>
      </c>
      <c r="AP218" s="78"/>
      <c r="AQ218" s="78"/>
    </row>
    <row r="219" spans="1:43" ht="15" customHeight="1">
      <c r="A219" s="65">
        <v>44681</v>
      </c>
      <c r="B219" s="66">
        <v>2.74</v>
      </c>
      <c r="C219" s="66">
        <v>3.77</v>
      </c>
      <c r="D219" s="66">
        <v>4.72</v>
      </c>
      <c r="E219" s="66">
        <v>4.41</v>
      </c>
      <c r="F219" s="89">
        <v>6.1</v>
      </c>
      <c r="G219" s="89">
        <v>4.72</v>
      </c>
      <c r="H219" s="89">
        <v>9.35</v>
      </c>
      <c r="I219" s="89">
        <v>5.2</v>
      </c>
      <c r="J219" s="67">
        <v>33</v>
      </c>
      <c r="K219" s="67">
        <v>12</v>
      </c>
      <c r="L219" s="67">
        <v>7</v>
      </c>
      <c r="M219" s="67">
        <v>5</v>
      </c>
      <c r="N219" s="67">
        <v>5</v>
      </c>
      <c r="O219" s="66">
        <v>3.41</v>
      </c>
      <c r="P219" s="66">
        <v>4.4400000000000004</v>
      </c>
      <c r="Q219" s="66">
        <v>4.97</v>
      </c>
      <c r="R219" s="66">
        <v>5.01</v>
      </c>
      <c r="S219" s="89">
        <v>6.77</v>
      </c>
      <c r="T219" s="89">
        <v>5.45</v>
      </c>
      <c r="U219" s="89">
        <v>8.8000000000000007</v>
      </c>
      <c r="V219" s="89">
        <v>5.96</v>
      </c>
      <c r="W219" s="67">
        <v>29</v>
      </c>
      <c r="X219" s="67">
        <v>22</v>
      </c>
      <c r="Y219" s="67">
        <v>10</v>
      </c>
      <c r="Z219" s="67">
        <v>18</v>
      </c>
      <c r="AA219" s="67">
        <v>6</v>
      </c>
      <c r="AD219" s="77">
        <f t="shared" si="36"/>
        <v>6.1</v>
      </c>
      <c r="AE219" s="69">
        <f t="shared" si="37"/>
        <v>4.775696000000007E-2</v>
      </c>
      <c r="AF219" s="77">
        <f t="shared" si="38"/>
        <v>9.35</v>
      </c>
      <c r="AG219" s="69">
        <f t="shared" si="39"/>
        <v>5.2675999999999945E-2</v>
      </c>
      <c r="AH219" s="69">
        <f t="shared" si="40"/>
        <v>5.365980799999992E-2</v>
      </c>
      <c r="AI219" s="79">
        <f t="shared" si="41"/>
        <v>6.77</v>
      </c>
      <c r="AJ219" s="69">
        <f t="shared" si="42"/>
        <v>5.5242562499999925E-2</v>
      </c>
      <c r="AK219" s="79">
        <f t="shared" si="43"/>
        <v>8.8000000000000007</v>
      </c>
      <c r="AL219" s="69">
        <f t="shared" si="44"/>
        <v>6.0488040000000076E-2</v>
      </c>
      <c r="AM219" s="69">
        <f t="shared" si="45"/>
        <v>6.3588814876847449E-2</v>
      </c>
      <c r="AN219" s="69">
        <f t="shared" si="46"/>
        <v>5.7884026666666692E-2</v>
      </c>
      <c r="AO219" s="91">
        <f t="shared" si="47"/>
        <v>6.0279145917898271E-2</v>
      </c>
      <c r="AP219" s="78"/>
      <c r="AQ219" s="78"/>
    </row>
    <row r="220" spans="1:43" ht="15" customHeight="1">
      <c r="A220" s="65">
        <v>44712</v>
      </c>
      <c r="B220" s="66">
        <v>2.71</v>
      </c>
      <c r="C220" s="66">
        <v>3.93</v>
      </c>
      <c r="D220" s="66">
        <v>4.72</v>
      </c>
      <c r="E220" s="66">
        <v>4.5999999999999996</v>
      </c>
      <c r="F220" s="89">
        <v>6.06</v>
      </c>
      <c r="G220" s="89">
        <v>4.9000000000000004</v>
      </c>
      <c r="H220" s="89">
        <v>9.36</v>
      </c>
      <c r="I220" s="89">
        <v>5.46</v>
      </c>
      <c r="J220" s="67">
        <v>33</v>
      </c>
      <c r="K220" s="67">
        <v>12</v>
      </c>
      <c r="L220" s="67">
        <v>7</v>
      </c>
      <c r="M220" s="67">
        <v>5</v>
      </c>
      <c r="N220" s="67">
        <v>5</v>
      </c>
      <c r="O220" s="66">
        <v>3.42</v>
      </c>
      <c r="P220" s="66">
        <v>4.6900000000000004</v>
      </c>
      <c r="Q220" s="66">
        <v>4.96</v>
      </c>
      <c r="R220" s="66">
        <v>5.24</v>
      </c>
      <c r="S220" s="89">
        <v>6.76</v>
      </c>
      <c r="T220" s="89">
        <v>5.71</v>
      </c>
      <c r="U220" s="89">
        <v>8.74</v>
      </c>
      <c r="V220" s="89">
        <v>6.21</v>
      </c>
      <c r="W220" s="67">
        <v>28</v>
      </c>
      <c r="X220" s="67">
        <v>22</v>
      </c>
      <c r="Y220" s="67">
        <v>12</v>
      </c>
      <c r="Z220" s="67">
        <v>16</v>
      </c>
      <c r="AA220" s="67">
        <v>6</v>
      </c>
      <c r="AD220" s="77">
        <f t="shared" si="36"/>
        <v>6.06</v>
      </c>
      <c r="AE220" s="69">
        <f t="shared" si="37"/>
        <v>4.9600249999999901E-2</v>
      </c>
      <c r="AF220" s="77">
        <f t="shared" si="38"/>
        <v>9.36</v>
      </c>
      <c r="AG220" s="69">
        <f t="shared" si="39"/>
        <v>5.5345290000000213E-2</v>
      </c>
      <c r="AH220" s="69">
        <f t="shared" si="40"/>
        <v>5.6459479575757851E-2</v>
      </c>
      <c r="AI220" s="79">
        <f t="shared" si="41"/>
        <v>6.76</v>
      </c>
      <c r="AJ220" s="69">
        <f t="shared" si="42"/>
        <v>5.7915102500000204E-2</v>
      </c>
      <c r="AK220" s="79">
        <f t="shared" si="43"/>
        <v>8.74</v>
      </c>
      <c r="AL220" s="69">
        <f t="shared" si="44"/>
        <v>6.3064102500000052E-2</v>
      </c>
      <c r="AM220" s="69">
        <f t="shared" si="45"/>
        <v>6.6340738863636312E-2</v>
      </c>
      <c r="AN220" s="69">
        <f t="shared" si="46"/>
        <v>6.0491165000000104E-2</v>
      </c>
      <c r="AO220" s="91">
        <f t="shared" si="47"/>
        <v>6.3046985767676825E-2</v>
      </c>
      <c r="AP220" s="78"/>
      <c r="AQ220" s="78"/>
    </row>
    <row r="221" spans="1:43" customFormat="1" ht="15" customHeight="1">
      <c r="A221" s="65">
        <v>44742</v>
      </c>
      <c r="B221" s="66">
        <v>2.72</v>
      </c>
      <c r="C221" s="66">
        <v>4.6100000000000003</v>
      </c>
      <c r="D221" s="66">
        <v>4.7</v>
      </c>
      <c r="E221" s="66">
        <v>5.27</v>
      </c>
      <c r="F221" s="89">
        <v>6.04</v>
      </c>
      <c r="G221" s="89">
        <v>5.57</v>
      </c>
      <c r="H221" s="89">
        <v>9.3699999999999992</v>
      </c>
      <c r="I221" s="89">
        <v>6.01</v>
      </c>
      <c r="J221" s="67">
        <v>32</v>
      </c>
      <c r="K221" s="67">
        <v>13</v>
      </c>
      <c r="L221" s="67">
        <v>6</v>
      </c>
      <c r="M221" s="67">
        <v>5</v>
      </c>
      <c r="N221" s="67">
        <v>5</v>
      </c>
      <c r="O221" s="66">
        <v>3.42</v>
      </c>
      <c r="P221" s="66">
        <v>5.43</v>
      </c>
      <c r="Q221" s="66">
        <v>4.9400000000000004</v>
      </c>
      <c r="R221" s="66">
        <v>6.01</v>
      </c>
      <c r="S221" s="89">
        <v>6.74</v>
      </c>
      <c r="T221" s="89">
        <v>6.45</v>
      </c>
      <c r="U221" s="89">
        <v>8.69</v>
      </c>
      <c r="V221" s="89">
        <v>6.89</v>
      </c>
      <c r="W221" s="67">
        <v>28</v>
      </c>
      <c r="X221" s="67">
        <v>22</v>
      </c>
      <c r="Y221" s="67">
        <v>12</v>
      </c>
      <c r="Z221" s="67">
        <v>16</v>
      </c>
      <c r="AA221" s="67">
        <v>6</v>
      </c>
      <c r="AD221" s="77">
        <f t="shared" si="36"/>
        <v>6.04</v>
      </c>
      <c r="AE221" s="69">
        <f t="shared" si="37"/>
        <v>5.6475622499999822E-2</v>
      </c>
      <c r="AF221" s="77">
        <f t="shared" si="38"/>
        <v>9.3699999999999992</v>
      </c>
      <c r="AG221" s="69">
        <f t="shared" si="39"/>
        <v>6.1003002499999903E-2</v>
      </c>
      <c r="AH221" s="69">
        <f t="shared" si="40"/>
        <v>6.1859533851351269E-2</v>
      </c>
      <c r="AI221" s="79">
        <f t="shared" si="41"/>
        <v>6.74</v>
      </c>
      <c r="AJ221" s="69">
        <f t="shared" si="42"/>
        <v>6.5540062499999774E-2</v>
      </c>
      <c r="AK221" s="79">
        <f t="shared" si="43"/>
        <v>8.69</v>
      </c>
      <c r="AL221" s="69">
        <f t="shared" si="44"/>
        <v>7.00868025000001E-2</v>
      </c>
      <c r="AM221" s="69">
        <f t="shared" si="45"/>
        <v>7.3141279115384941E-2</v>
      </c>
      <c r="AN221" s="69">
        <f t="shared" si="46"/>
        <v>6.7058869166666701E-2</v>
      </c>
      <c r="AO221" s="91">
        <f t="shared" si="47"/>
        <v>6.9380697360707053E-2</v>
      </c>
      <c r="AP221" s="78"/>
      <c r="AQ221" s="78"/>
    </row>
    <row r="222" spans="1:43" ht="15" customHeight="1">
      <c r="A222" s="65">
        <v>44773</v>
      </c>
      <c r="B222" s="66">
        <v>2.69</v>
      </c>
      <c r="C222" s="66">
        <v>4.0199999999999996</v>
      </c>
      <c r="D222" s="66">
        <v>4.78</v>
      </c>
      <c r="E222" s="66">
        <v>4.59</v>
      </c>
      <c r="F222" s="89">
        <v>6.03</v>
      </c>
      <c r="G222" s="89">
        <v>4.8499999999999996</v>
      </c>
      <c r="H222" s="89">
        <v>9.3699999999999992</v>
      </c>
      <c r="I222" s="89">
        <v>5.22</v>
      </c>
      <c r="J222" s="67">
        <v>31</v>
      </c>
      <c r="K222" s="67">
        <v>14</v>
      </c>
      <c r="L222" s="67">
        <v>6</v>
      </c>
      <c r="M222" s="67">
        <v>4</v>
      </c>
      <c r="N222" s="67">
        <v>4</v>
      </c>
      <c r="O222" s="66">
        <v>3.13</v>
      </c>
      <c r="P222" s="66">
        <v>4.66</v>
      </c>
      <c r="Q222" s="66">
        <v>4.75</v>
      </c>
      <c r="R222" s="66">
        <v>5.13</v>
      </c>
      <c r="S222" s="89">
        <v>6.85</v>
      </c>
      <c r="T222" s="89">
        <v>5.6</v>
      </c>
      <c r="U222" s="89">
        <v>8.42</v>
      </c>
      <c r="V222" s="89">
        <v>5.97</v>
      </c>
      <c r="W222" s="67">
        <v>24</v>
      </c>
      <c r="X222" s="67">
        <v>13</v>
      </c>
      <c r="Y222" s="67">
        <v>7</v>
      </c>
      <c r="Z222" s="67">
        <v>11</v>
      </c>
      <c r="AA222" s="67">
        <v>4</v>
      </c>
      <c r="AD222" s="77">
        <f t="shared" si="36"/>
        <v>6.03</v>
      </c>
      <c r="AE222" s="69">
        <f t="shared" si="37"/>
        <v>4.9088062500000307E-2</v>
      </c>
      <c r="AF222" s="77">
        <f t="shared" si="38"/>
        <v>9.3699999999999992</v>
      </c>
      <c r="AG222" s="69">
        <f t="shared" si="39"/>
        <v>5.2881210000000012E-2</v>
      </c>
      <c r="AH222" s="69">
        <f t="shared" si="40"/>
        <v>5.3596683929640676E-2</v>
      </c>
      <c r="AI222" s="79">
        <f t="shared" si="41"/>
        <v>6.85</v>
      </c>
      <c r="AJ222" s="69">
        <f t="shared" si="42"/>
        <v>5.6783999999999946E-2</v>
      </c>
      <c r="AK222" s="79">
        <f t="shared" si="43"/>
        <v>8.42</v>
      </c>
      <c r="AL222" s="69">
        <f t="shared" si="44"/>
        <v>6.0591022499999925E-2</v>
      </c>
      <c r="AM222" s="69">
        <f t="shared" si="45"/>
        <v>6.4422293550955315E-2</v>
      </c>
      <c r="AN222" s="69">
        <f t="shared" si="46"/>
        <v>5.8021084999999951E-2</v>
      </c>
      <c r="AO222" s="91">
        <f t="shared" si="47"/>
        <v>6.0813757010517097E-2</v>
      </c>
      <c r="AP222" s="78"/>
      <c r="AQ222" s="78"/>
    </row>
    <row r="223" spans="1:43" customFormat="1" ht="15" customHeight="1">
      <c r="A223" s="65">
        <v>44804</v>
      </c>
      <c r="B223" s="66">
        <v>2.69</v>
      </c>
      <c r="C223" s="66">
        <v>4.57</v>
      </c>
      <c r="D223" s="66">
        <v>4.66</v>
      </c>
      <c r="E223" s="66">
        <v>5.17</v>
      </c>
      <c r="F223" s="89">
        <v>5.98</v>
      </c>
      <c r="G223" s="89">
        <v>5.47</v>
      </c>
      <c r="H223" s="89">
        <v>9.3699999999999992</v>
      </c>
      <c r="I223" s="89">
        <v>5.81</v>
      </c>
      <c r="J223" s="67">
        <v>34</v>
      </c>
      <c r="K223" s="67">
        <v>13</v>
      </c>
      <c r="L223" s="67">
        <v>6</v>
      </c>
      <c r="M223" s="67">
        <v>4</v>
      </c>
      <c r="N223" s="67">
        <v>5</v>
      </c>
      <c r="O223" s="66">
        <v>3.37</v>
      </c>
      <c r="P223" s="66">
        <v>5.36</v>
      </c>
      <c r="Q223" s="66">
        <v>4.91</v>
      </c>
      <c r="R223" s="66">
        <v>5.86</v>
      </c>
      <c r="S223" s="89">
        <v>6.74</v>
      </c>
      <c r="T223" s="89">
        <v>6.29</v>
      </c>
      <c r="U223" s="89">
        <v>8.58</v>
      </c>
      <c r="V223" s="89">
        <v>6.84</v>
      </c>
      <c r="W223" s="67">
        <v>29</v>
      </c>
      <c r="X223" s="67">
        <v>23</v>
      </c>
      <c r="Y223" s="67">
        <v>13</v>
      </c>
      <c r="Z223" s="67">
        <v>13</v>
      </c>
      <c r="AA223" s="67">
        <v>6</v>
      </c>
      <c r="AD223" s="77">
        <f t="shared" si="36"/>
        <v>5.98</v>
      </c>
      <c r="AE223" s="69">
        <f t="shared" si="37"/>
        <v>5.5448022500000027E-2</v>
      </c>
      <c r="AF223" s="77">
        <f t="shared" si="38"/>
        <v>9.3699999999999992</v>
      </c>
      <c r="AG223" s="69">
        <f t="shared" si="39"/>
        <v>5.8943902500000034E-2</v>
      </c>
      <c r="AH223" s="69">
        <f t="shared" si="40"/>
        <v>5.9593579314159331E-2</v>
      </c>
      <c r="AI223" s="79">
        <f t="shared" si="41"/>
        <v>6.74</v>
      </c>
      <c r="AJ223" s="69">
        <f t="shared" si="42"/>
        <v>6.3889102499999906E-2</v>
      </c>
      <c r="AK223" s="79">
        <f t="shared" si="43"/>
        <v>8.58</v>
      </c>
      <c r="AL223" s="69">
        <f t="shared" si="44"/>
        <v>6.9569640000000099E-2</v>
      </c>
      <c r="AM223" s="69">
        <f t="shared" si="45"/>
        <v>7.3953533070652416E-2</v>
      </c>
      <c r="AN223" s="69">
        <f t="shared" si="46"/>
        <v>6.6027727500000077E-2</v>
      </c>
      <c r="AO223" s="91">
        <f t="shared" si="47"/>
        <v>6.9166881818488041E-2</v>
      </c>
      <c r="AP223" s="78"/>
      <c r="AQ223" s="78"/>
    </row>
    <row r="224" spans="1:43" ht="15" customHeight="1">
      <c r="A224" s="65">
        <v>44834</v>
      </c>
      <c r="B224" s="66">
        <v>2.93</v>
      </c>
      <c r="C224" s="66">
        <v>5.1100000000000003</v>
      </c>
      <c r="D224" s="66">
        <v>4.87</v>
      </c>
      <c r="E224" s="66">
        <v>5.64</v>
      </c>
      <c r="F224" s="89">
        <v>6.39</v>
      </c>
      <c r="G224" s="89">
        <v>6</v>
      </c>
      <c r="H224" s="89">
        <v>9.35</v>
      </c>
      <c r="I224" s="89">
        <v>6.36</v>
      </c>
      <c r="J224" s="67">
        <v>29</v>
      </c>
      <c r="K224" s="67">
        <v>14</v>
      </c>
      <c r="L224" s="67">
        <v>9</v>
      </c>
      <c r="M224" s="67">
        <v>5</v>
      </c>
      <c r="N224" s="67">
        <v>5</v>
      </c>
      <c r="O224" s="66">
        <v>3.32</v>
      </c>
      <c r="P224" s="66">
        <v>5.83</v>
      </c>
      <c r="Q224" s="66">
        <v>5.05</v>
      </c>
      <c r="R224" s="66">
        <v>6.33</v>
      </c>
      <c r="S224" s="89">
        <v>6.76</v>
      </c>
      <c r="T224" s="89">
        <v>6.83</v>
      </c>
      <c r="U224" s="89">
        <v>8.69</v>
      </c>
      <c r="V224" s="89">
        <v>7.14</v>
      </c>
      <c r="W224" s="67">
        <v>34</v>
      </c>
      <c r="X224" s="67">
        <v>24</v>
      </c>
      <c r="Y224" s="67">
        <v>20</v>
      </c>
      <c r="Z224" s="67">
        <v>15</v>
      </c>
      <c r="AA224" s="67">
        <v>6</v>
      </c>
      <c r="AD224" s="77">
        <f t="shared" si="36"/>
        <v>6.39</v>
      </c>
      <c r="AE224" s="69">
        <f t="shared" si="37"/>
        <v>6.0899999999999954E-2</v>
      </c>
      <c r="AF224" s="77">
        <f t="shared" si="38"/>
        <v>9.35</v>
      </c>
      <c r="AG224" s="69">
        <f t="shared" si="39"/>
        <v>6.461124000000007E-2</v>
      </c>
      <c r="AH224" s="69">
        <f t="shared" si="40"/>
        <v>6.5426208243243342E-2</v>
      </c>
      <c r="AI224" s="79">
        <f t="shared" si="41"/>
        <v>6.76</v>
      </c>
      <c r="AJ224" s="69">
        <f t="shared" si="42"/>
        <v>6.9466222499999786E-2</v>
      </c>
      <c r="AK224" s="79">
        <f t="shared" si="43"/>
        <v>8.69</v>
      </c>
      <c r="AL224" s="69">
        <f t="shared" si="44"/>
        <v>7.2674490000000036E-2</v>
      </c>
      <c r="AM224" s="69">
        <f t="shared" si="45"/>
        <v>7.4852122344559791E-2</v>
      </c>
      <c r="AN224" s="69">
        <f t="shared" si="46"/>
        <v>6.9986740000000047E-2</v>
      </c>
      <c r="AO224" s="91">
        <f t="shared" si="47"/>
        <v>7.1710150977454298E-2</v>
      </c>
      <c r="AP224" s="78"/>
      <c r="AQ224" s="78"/>
    </row>
    <row r="225" spans="1:43" customFormat="1" ht="15" customHeight="1">
      <c r="A225" s="65">
        <v>44865</v>
      </c>
      <c r="B225" s="66">
        <v>3</v>
      </c>
      <c r="C225" s="66">
        <v>5.19</v>
      </c>
      <c r="D225" s="66">
        <v>4.87</v>
      </c>
      <c r="E225" s="66">
        <v>5.75</v>
      </c>
      <c r="F225" s="89">
        <v>6.36</v>
      </c>
      <c r="G225" s="89">
        <v>6.08</v>
      </c>
      <c r="H225" s="89">
        <v>9.36</v>
      </c>
      <c r="I225" s="89">
        <v>6.52</v>
      </c>
      <c r="J225" s="67">
        <v>28</v>
      </c>
      <c r="K225" s="67">
        <v>13</v>
      </c>
      <c r="L225" s="67">
        <v>9</v>
      </c>
      <c r="M225" s="67">
        <v>5</v>
      </c>
      <c r="N225" s="67">
        <v>5</v>
      </c>
      <c r="O225" s="66">
        <v>3.31</v>
      </c>
      <c r="P225" s="66">
        <v>5.92</v>
      </c>
      <c r="Q225" s="66">
        <v>5.04</v>
      </c>
      <c r="R225" s="66">
        <v>6.44</v>
      </c>
      <c r="S225" s="89">
        <v>6.74</v>
      </c>
      <c r="T225" s="89">
        <v>6.87</v>
      </c>
      <c r="U225" s="89">
        <v>8.66</v>
      </c>
      <c r="V225" s="89">
        <v>7.24</v>
      </c>
      <c r="W225" s="67">
        <v>32</v>
      </c>
      <c r="X225" s="67">
        <v>24</v>
      </c>
      <c r="Y225" s="67">
        <v>20</v>
      </c>
      <c r="Z225" s="67">
        <v>15</v>
      </c>
      <c r="AA225" s="67">
        <v>6</v>
      </c>
      <c r="AD225" s="77">
        <f t="shared" si="36"/>
        <v>6.36</v>
      </c>
      <c r="AE225" s="69">
        <f t="shared" si="37"/>
        <v>6.1724160000000028E-2</v>
      </c>
      <c r="AF225" s="77">
        <f t="shared" si="38"/>
        <v>9.36</v>
      </c>
      <c r="AG225" s="69">
        <f t="shared" si="39"/>
        <v>6.6262759999999865E-2</v>
      </c>
      <c r="AH225" s="69">
        <f t="shared" si="40"/>
        <v>6.7230994666666502E-2</v>
      </c>
      <c r="AI225" s="79">
        <f t="shared" si="41"/>
        <v>6.74</v>
      </c>
      <c r="AJ225" s="69">
        <f t="shared" si="42"/>
        <v>6.9879922500000191E-2</v>
      </c>
      <c r="AK225" s="79">
        <f t="shared" si="43"/>
        <v>8.66</v>
      </c>
      <c r="AL225" s="69">
        <f t="shared" si="44"/>
        <v>7.3710439999999933E-2</v>
      </c>
      <c r="AM225" s="69">
        <f t="shared" si="45"/>
        <v>7.6383822005208088E-2</v>
      </c>
      <c r="AN225" s="69">
        <f t="shared" si="46"/>
        <v>7.122787999999991E-2</v>
      </c>
      <c r="AO225" s="91">
        <f t="shared" si="47"/>
        <v>7.333287955902755E-2</v>
      </c>
      <c r="AP225" s="78"/>
      <c r="AQ225" s="78"/>
    </row>
    <row r="226" spans="1:43" ht="15" customHeight="1">
      <c r="A226" s="65">
        <v>44895</v>
      </c>
      <c r="B226" s="66">
        <v>3.01</v>
      </c>
      <c r="C226" s="66">
        <v>4.79</v>
      </c>
      <c r="D226" s="66">
        <v>4.87</v>
      </c>
      <c r="E226" s="66">
        <v>5.21</v>
      </c>
      <c r="F226" s="89">
        <v>6.34</v>
      </c>
      <c r="G226" s="89">
        <v>5.5</v>
      </c>
      <c r="H226" s="89">
        <v>9.4</v>
      </c>
      <c r="I226" s="89">
        <v>5.84</v>
      </c>
      <c r="J226" s="67">
        <v>27</v>
      </c>
      <c r="K226" s="67">
        <v>15</v>
      </c>
      <c r="L226" s="67">
        <v>8</v>
      </c>
      <c r="M226" s="67">
        <v>5</v>
      </c>
      <c r="N226" s="67">
        <v>5</v>
      </c>
      <c r="O226" s="66">
        <v>3.29</v>
      </c>
      <c r="P226" s="66">
        <v>5.5</v>
      </c>
      <c r="Q226" s="66">
        <v>5.04</v>
      </c>
      <c r="R226" s="66">
        <v>6.01</v>
      </c>
      <c r="S226" s="89">
        <v>6.73</v>
      </c>
      <c r="T226" s="89">
        <v>6.42</v>
      </c>
      <c r="U226" s="89">
        <v>8.6300000000000008</v>
      </c>
      <c r="V226" s="89">
        <v>6.83</v>
      </c>
      <c r="W226" s="67">
        <v>34</v>
      </c>
      <c r="X226" s="67">
        <v>24</v>
      </c>
      <c r="Y226" s="67">
        <v>18</v>
      </c>
      <c r="Z226" s="67">
        <v>15</v>
      </c>
      <c r="AA226" s="67">
        <v>6</v>
      </c>
      <c r="AD226" s="77">
        <f t="shared" si="36"/>
        <v>6.34</v>
      </c>
      <c r="AE226" s="69">
        <f t="shared" si="37"/>
        <v>5.5756250000000174E-2</v>
      </c>
      <c r="AF226" s="77">
        <f t="shared" si="38"/>
        <v>9.4</v>
      </c>
      <c r="AG226" s="69">
        <f t="shared" si="39"/>
        <v>5.9252639999999746E-2</v>
      </c>
      <c r="AH226" s="69">
        <f t="shared" si="40"/>
        <v>5.9938206666666327E-2</v>
      </c>
      <c r="AI226" s="79">
        <f t="shared" si="41"/>
        <v>6.73</v>
      </c>
      <c r="AJ226" s="69">
        <f t="shared" si="42"/>
        <v>6.5230410000000072E-2</v>
      </c>
      <c r="AK226" s="79">
        <f t="shared" si="43"/>
        <v>8.6300000000000008</v>
      </c>
      <c r="AL226" s="69">
        <f t="shared" si="44"/>
        <v>6.9466222499999786E-2</v>
      </c>
      <c r="AM226" s="69">
        <f t="shared" si="45"/>
        <v>7.2520466249999582E-2</v>
      </c>
      <c r="AN226" s="69">
        <f t="shared" si="46"/>
        <v>6.6061694999999768E-2</v>
      </c>
      <c r="AO226" s="91">
        <f t="shared" si="47"/>
        <v>6.8326379722221831E-2</v>
      </c>
      <c r="AP226" s="78"/>
      <c r="AQ226" s="78"/>
    </row>
    <row r="227" spans="1:43" ht="15" customHeight="1">
      <c r="A227" s="65">
        <v>44926</v>
      </c>
      <c r="B227" s="66">
        <v>2.99</v>
      </c>
      <c r="C227" s="66">
        <v>5.07</v>
      </c>
      <c r="D227" s="66">
        <v>4.8600000000000003</v>
      </c>
      <c r="E227" s="66">
        <v>5.51</v>
      </c>
      <c r="F227" s="89">
        <v>6.33</v>
      </c>
      <c r="G227" s="89">
        <v>5.76</v>
      </c>
      <c r="H227" s="89">
        <v>9.3800000000000008</v>
      </c>
      <c r="I227" s="89">
        <v>6.17</v>
      </c>
      <c r="J227" s="67">
        <v>27</v>
      </c>
      <c r="K227" s="67">
        <v>15</v>
      </c>
      <c r="L227" s="67">
        <v>9</v>
      </c>
      <c r="M227" s="67">
        <v>5</v>
      </c>
      <c r="N227" s="67">
        <v>5</v>
      </c>
      <c r="O227" s="66">
        <v>3.27</v>
      </c>
      <c r="P227" s="66">
        <v>5.59</v>
      </c>
      <c r="Q227" s="66">
        <v>5.03</v>
      </c>
      <c r="R227" s="66">
        <v>6.14</v>
      </c>
      <c r="S227" s="89">
        <v>6.71</v>
      </c>
      <c r="T227" s="89">
        <v>6.56</v>
      </c>
      <c r="U227" s="89">
        <v>8.6</v>
      </c>
      <c r="V227" s="89">
        <v>7</v>
      </c>
      <c r="W227" s="67">
        <v>34</v>
      </c>
      <c r="X227" s="67">
        <v>24</v>
      </c>
      <c r="Y227" s="67">
        <v>18</v>
      </c>
      <c r="Z227" s="67">
        <v>15</v>
      </c>
      <c r="AA227" s="67">
        <v>6</v>
      </c>
      <c r="AD227" s="77">
        <f t="shared" si="36"/>
        <v>6.33</v>
      </c>
      <c r="AE227" s="69">
        <f t="shared" si="37"/>
        <v>5.8429439999999833E-2</v>
      </c>
      <c r="AF227" s="77">
        <f t="shared" si="38"/>
        <v>9.3800000000000008</v>
      </c>
      <c r="AG227" s="69">
        <f t="shared" si="39"/>
        <v>6.2651722500000062E-2</v>
      </c>
      <c r="AH227" s="69">
        <f t="shared" si="40"/>
        <v>6.3510022549180437E-2</v>
      </c>
      <c r="AI227" s="79">
        <f t="shared" si="41"/>
        <v>6.71</v>
      </c>
      <c r="AJ227" s="69">
        <f t="shared" si="42"/>
        <v>6.667583999999982E-2</v>
      </c>
      <c r="AK227" s="79">
        <f t="shared" si="43"/>
        <v>8.6</v>
      </c>
      <c r="AL227" s="69">
        <f t="shared" si="44"/>
        <v>7.1224999999999872E-2</v>
      </c>
      <c r="AM227" s="69">
        <f t="shared" si="45"/>
        <v>7.4594748148148066E-2</v>
      </c>
      <c r="AN227" s="69">
        <f t="shared" si="46"/>
        <v>6.8367240833333259E-2</v>
      </c>
      <c r="AO227" s="91">
        <f t="shared" si="47"/>
        <v>7.0899839615158847E-2</v>
      </c>
      <c r="AP227" s="78"/>
      <c r="AQ227" s="78"/>
    </row>
    <row r="228" spans="1:43" ht="15" customHeight="1">
      <c r="A228" s="65">
        <v>44957</v>
      </c>
      <c r="B228" s="66">
        <v>2.99</v>
      </c>
      <c r="C228" s="66">
        <v>4.63</v>
      </c>
      <c r="D228" s="66">
        <v>4.84</v>
      </c>
      <c r="E228" s="66">
        <v>4.9800000000000004</v>
      </c>
      <c r="F228" s="89">
        <v>6.31</v>
      </c>
      <c r="G228" s="89">
        <v>5.25</v>
      </c>
      <c r="H228" s="89">
        <v>9.39</v>
      </c>
      <c r="I228" s="89">
        <v>5.64</v>
      </c>
      <c r="J228" s="67">
        <v>27</v>
      </c>
      <c r="K228" s="67">
        <v>15</v>
      </c>
      <c r="L228" s="67">
        <v>9</v>
      </c>
      <c r="M228" s="67">
        <v>5</v>
      </c>
      <c r="N228" s="67">
        <v>5</v>
      </c>
      <c r="O228" s="66">
        <v>3.25</v>
      </c>
      <c r="P228" s="66">
        <v>5.1100000000000003</v>
      </c>
      <c r="Q228" s="66">
        <v>5.0199999999999996</v>
      </c>
      <c r="R228" s="66">
        <v>5.55</v>
      </c>
      <c r="S228" s="89">
        <v>6.69</v>
      </c>
      <c r="T228" s="89">
        <v>5.95</v>
      </c>
      <c r="U228" s="89">
        <v>8.57</v>
      </c>
      <c r="V228" s="89">
        <v>6.38</v>
      </c>
      <c r="W228" s="67">
        <v>34</v>
      </c>
      <c r="X228" s="67">
        <v>24</v>
      </c>
      <c r="Y228" s="67">
        <v>20</v>
      </c>
      <c r="Z228" s="67">
        <v>13</v>
      </c>
      <c r="AA228" s="67">
        <v>6</v>
      </c>
      <c r="AD228" s="77">
        <f t="shared" si="36"/>
        <v>6.31</v>
      </c>
      <c r="AE228" s="69">
        <f t="shared" si="37"/>
        <v>5.3189062500000217E-2</v>
      </c>
      <c r="AF228" s="77">
        <f t="shared" si="38"/>
        <v>9.39</v>
      </c>
      <c r="AG228" s="69">
        <f t="shared" si="39"/>
        <v>5.7195239999999981E-2</v>
      </c>
      <c r="AH228" s="69">
        <f t="shared" si="40"/>
        <v>5.7988671258116818E-2</v>
      </c>
      <c r="AI228" s="79">
        <f t="shared" si="41"/>
        <v>6.69</v>
      </c>
      <c r="AJ228" s="69">
        <f t="shared" si="42"/>
        <v>6.0385062499999975E-2</v>
      </c>
      <c r="AK228" s="79">
        <f t="shared" si="43"/>
        <v>8.57</v>
      </c>
      <c r="AL228" s="69">
        <f t="shared" si="44"/>
        <v>6.4817610000000192E-2</v>
      </c>
      <c r="AM228" s="69">
        <f t="shared" si="45"/>
        <v>6.8189175385638651E-2</v>
      </c>
      <c r="AN228" s="69">
        <f t="shared" si="46"/>
        <v>6.2276820000000115E-2</v>
      </c>
      <c r="AO228" s="91">
        <f t="shared" si="47"/>
        <v>6.4789007343131366E-2</v>
      </c>
      <c r="AP228" s="78"/>
      <c r="AQ228" s="78"/>
    </row>
    <row r="229" spans="1:43" ht="15" customHeight="1">
      <c r="A229" s="65">
        <v>44985</v>
      </c>
      <c r="B229" s="66">
        <v>2.98</v>
      </c>
      <c r="C229" s="66">
        <v>5.09</v>
      </c>
      <c r="D229" s="66">
        <v>4.83</v>
      </c>
      <c r="E229" s="66">
        <v>5.41</v>
      </c>
      <c r="F229" s="89">
        <v>6.28</v>
      </c>
      <c r="G229" s="89">
        <v>5.65</v>
      </c>
      <c r="H229" s="89">
        <v>9.39</v>
      </c>
      <c r="I229" s="89">
        <v>6.02</v>
      </c>
      <c r="J229" s="67">
        <v>27</v>
      </c>
      <c r="K229" s="67">
        <v>15</v>
      </c>
      <c r="L229" s="67">
        <v>9</v>
      </c>
      <c r="M229" s="67">
        <v>5</v>
      </c>
      <c r="N229" s="67">
        <v>5</v>
      </c>
      <c r="O229" s="66">
        <v>3.26</v>
      </c>
      <c r="P229" s="66">
        <v>5.45</v>
      </c>
      <c r="Q229" s="66">
        <v>5.01</v>
      </c>
      <c r="R229" s="66">
        <v>5.82</v>
      </c>
      <c r="S229" s="89">
        <v>6.67</v>
      </c>
      <c r="T229" s="89">
        <v>6.18</v>
      </c>
      <c r="U229" s="89">
        <v>8.5500000000000007</v>
      </c>
      <c r="V229" s="89">
        <v>6.56</v>
      </c>
      <c r="W229" s="67">
        <v>35</v>
      </c>
      <c r="X229" s="67">
        <v>22</v>
      </c>
      <c r="Y229" s="67">
        <v>20</v>
      </c>
      <c r="Z229" s="67">
        <v>13</v>
      </c>
      <c r="AA229" s="67">
        <v>6</v>
      </c>
      <c r="AD229" s="77">
        <f t="shared" si="36"/>
        <v>6.28</v>
      </c>
      <c r="AE229" s="69">
        <f t="shared" si="37"/>
        <v>5.7298062500000135E-2</v>
      </c>
      <c r="AF229" s="77">
        <f t="shared" si="38"/>
        <v>9.39</v>
      </c>
      <c r="AG229" s="69">
        <f t="shared" si="39"/>
        <v>6.1106010000000044E-2</v>
      </c>
      <c r="AH229" s="69">
        <f t="shared" si="40"/>
        <v>6.1852906454983946E-2</v>
      </c>
      <c r="AI229" s="79">
        <f t="shared" si="41"/>
        <v>6.67</v>
      </c>
      <c r="AJ229" s="69">
        <f t="shared" si="42"/>
        <v>6.2754809999999939E-2</v>
      </c>
      <c r="AK229" s="79">
        <f t="shared" si="43"/>
        <v>8.5500000000000007</v>
      </c>
      <c r="AL229" s="69">
        <f t="shared" si="44"/>
        <v>6.667583999999982E-2</v>
      </c>
      <c r="AM229" s="69">
        <f t="shared" si="45"/>
        <v>6.9700038670212489E-2</v>
      </c>
      <c r="AN229" s="69">
        <f t="shared" si="46"/>
        <v>6.4819229999999894E-2</v>
      </c>
      <c r="AO229" s="91">
        <f t="shared" si="47"/>
        <v>6.7084327931802967E-2</v>
      </c>
      <c r="AP229" s="78"/>
      <c r="AQ229" s="78"/>
    </row>
    <row r="230" spans="1:43" ht="15" customHeight="1">
      <c r="A230" s="65">
        <v>45016</v>
      </c>
      <c r="B230" s="66">
        <v>3.13</v>
      </c>
      <c r="C230" s="66">
        <v>4.55</v>
      </c>
      <c r="D230" s="66">
        <v>4.74</v>
      </c>
      <c r="E230" s="66">
        <v>4.87</v>
      </c>
      <c r="F230" s="89">
        <v>6.18</v>
      </c>
      <c r="G230" s="89">
        <v>5.22</v>
      </c>
      <c r="H230" s="89">
        <v>9.5299999999999994</v>
      </c>
      <c r="I230" s="89">
        <v>5.49</v>
      </c>
      <c r="J230" s="67">
        <v>28</v>
      </c>
      <c r="K230" s="67">
        <v>19</v>
      </c>
      <c r="L230" s="67">
        <v>8</v>
      </c>
      <c r="M230" s="67">
        <v>6</v>
      </c>
      <c r="N230" s="67">
        <v>5</v>
      </c>
      <c r="O230" s="66">
        <v>3.25</v>
      </c>
      <c r="P230" s="66">
        <v>5</v>
      </c>
      <c r="Q230" s="66">
        <v>5</v>
      </c>
      <c r="R230" s="66">
        <v>5.46</v>
      </c>
      <c r="S230" s="89">
        <v>6.65</v>
      </c>
      <c r="T230" s="89">
        <v>5.89</v>
      </c>
      <c r="U230" s="89">
        <v>8.52</v>
      </c>
      <c r="V230" s="89">
        <v>6.31</v>
      </c>
      <c r="W230" s="67">
        <v>36</v>
      </c>
      <c r="X230" s="67">
        <v>23</v>
      </c>
      <c r="Y230" s="67">
        <v>18</v>
      </c>
      <c r="Z230" s="67">
        <v>13</v>
      </c>
      <c r="AA230" s="67">
        <v>5</v>
      </c>
      <c r="AD230" s="77">
        <f t="shared" si="36"/>
        <v>6.18</v>
      </c>
      <c r="AE230" s="69">
        <f t="shared" si="37"/>
        <v>5.2881210000000012E-2</v>
      </c>
      <c r="AF230" s="77">
        <f t="shared" si="38"/>
        <v>9.5299999999999994</v>
      </c>
      <c r="AG230" s="69">
        <f t="shared" si="39"/>
        <v>5.5653502500000007E-2</v>
      </c>
      <c r="AH230" s="69">
        <f t="shared" si="40"/>
        <v>5.6042451000000007E-2</v>
      </c>
      <c r="AI230" s="79">
        <f t="shared" si="41"/>
        <v>6.65</v>
      </c>
      <c r="AJ230" s="69">
        <f t="shared" si="42"/>
        <v>5.9767302499999841E-2</v>
      </c>
      <c r="AK230" s="79">
        <f t="shared" si="43"/>
        <v>8.52</v>
      </c>
      <c r="AL230" s="69">
        <f t="shared" si="44"/>
        <v>6.4095402500000009E-2</v>
      </c>
      <c r="AM230" s="69">
        <f t="shared" si="45"/>
        <v>6.7520850628342385E-2</v>
      </c>
      <c r="AN230" s="69">
        <f t="shared" si="46"/>
        <v>6.1281435833333335E-2</v>
      </c>
      <c r="AO230" s="91">
        <f t="shared" si="47"/>
        <v>6.3694717418894931E-2</v>
      </c>
      <c r="AP230" s="78"/>
      <c r="AQ230" s="78"/>
    </row>
    <row r="231" spans="1:43" ht="15" customHeight="1">
      <c r="A231" s="65">
        <v>45046</v>
      </c>
      <c r="B231" s="66">
        <v>3.19</v>
      </c>
      <c r="C231" s="66">
        <v>4.46</v>
      </c>
      <c r="D231" s="66">
        <v>4.75</v>
      </c>
      <c r="E231" s="66">
        <v>4.7300000000000004</v>
      </c>
      <c r="F231" s="89">
        <v>6.28</v>
      </c>
      <c r="G231" s="89">
        <v>5.08</v>
      </c>
      <c r="H231" s="89">
        <v>9.3699999999999992</v>
      </c>
      <c r="I231" s="89">
        <v>5.28</v>
      </c>
      <c r="J231" s="67">
        <v>27</v>
      </c>
      <c r="K231" s="67">
        <v>20</v>
      </c>
      <c r="L231" s="67">
        <v>8</v>
      </c>
      <c r="M231" s="67">
        <v>7</v>
      </c>
      <c r="N231" s="67">
        <v>5</v>
      </c>
      <c r="O231" s="66">
        <v>3.3</v>
      </c>
      <c r="P231" s="66">
        <v>4.9800000000000004</v>
      </c>
      <c r="Q231" s="66">
        <v>5.01</v>
      </c>
      <c r="R231" s="66">
        <v>5.4</v>
      </c>
      <c r="S231" s="89">
        <v>6.7</v>
      </c>
      <c r="T231" s="89">
        <v>5.8</v>
      </c>
      <c r="U231" s="89">
        <v>9.0399999999999991</v>
      </c>
      <c r="V231" s="89">
        <v>6.16</v>
      </c>
      <c r="W231" s="67">
        <v>34</v>
      </c>
      <c r="X231" s="67">
        <v>23</v>
      </c>
      <c r="Y231" s="67">
        <v>19</v>
      </c>
      <c r="Z231" s="67">
        <v>15</v>
      </c>
      <c r="AA231" s="67">
        <v>5</v>
      </c>
      <c r="AD231" s="77">
        <f t="shared" si="36"/>
        <v>6.28</v>
      </c>
      <c r="AE231" s="69">
        <f t="shared" si="37"/>
        <v>5.1445160000000101E-2</v>
      </c>
      <c r="AF231" s="77">
        <f t="shared" si="38"/>
        <v>9.3699999999999992</v>
      </c>
      <c r="AG231" s="69">
        <f t="shared" si="39"/>
        <v>5.3496959999999927E-2</v>
      </c>
      <c r="AH231" s="69">
        <f t="shared" si="40"/>
        <v>5.3915288155339698E-2</v>
      </c>
      <c r="AI231" s="79">
        <f t="shared" si="41"/>
        <v>6.7</v>
      </c>
      <c r="AJ231" s="69">
        <f t="shared" si="42"/>
        <v>5.8840999999999921E-2</v>
      </c>
      <c r="AK231" s="79">
        <f t="shared" si="43"/>
        <v>9.0399999999999991</v>
      </c>
      <c r="AL231" s="69">
        <f t="shared" si="44"/>
        <v>6.2548639999999933E-2</v>
      </c>
      <c r="AM231" s="69">
        <f t="shared" si="45"/>
        <v>6.4069723076923019E-2</v>
      </c>
      <c r="AN231" s="69">
        <f t="shared" si="46"/>
        <v>5.9531413333333255E-2</v>
      </c>
      <c r="AO231" s="91">
        <f t="shared" si="47"/>
        <v>6.0684911436395247E-2</v>
      </c>
      <c r="AP231" s="78"/>
      <c r="AQ231" s="78"/>
    </row>
    <row r="232" spans="1:43" ht="15" customHeight="1">
      <c r="A232" s="65">
        <v>45077</v>
      </c>
      <c r="B232" s="66">
        <v>3.22</v>
      </c>
      <c r="C232" s="66">
        <v>4.82</v>
      </c>
      <c r="D232" s="66">
        <v>4.72</v>
      </c>
      <c r="E232" s="66">
        <v>5.04</v>
      </c>
      <c r="F232" s="89">
        <v>6.27</v>
      </c>
      <c r="G232" s="89">
        <v>5.37</v>
      </c>
      <c r="H232" s="89">
        <v>9.34</v>
      </c>
      <c r="I232" s="89">
        <v>5.59</v>
      </c>
      <c r="J232" s="67">
        <v>26</v>
      </c>
      <c r="K232" s="67">
        <v>20</v>
      </c>
      <c r="L232" s="67">
        <v>10</v>
      </c>
      <c r="M232" s="67">
        <v>5</v>
      </c>
      <c r="N232" s="67">
        <v>5</v>
      </c>
      <c r="O232" s="66">
        <v>3.28</v>
      </c>
      <c r="P232" s="66">
        <v>5.31</v>
      </c>
      <c r="Q232" s="66">
        <v>5</v>
      </c>
      <c r="R232" s="66">
        <v>5.71</v>
      </c>
      <c r="S232" s="89">
        <v>6.71</v>
      </c>
      <c r="T232" s="89">
        <v>6.09</v>
      </c>
      <c r="U232" s="89">
        <v>9.14</v>
      </c>
      <c r="V232" s="89">
        <v>6.38</v>
      </c>
      <c r="W232" s="67">
        <v>36</v>
      </c>
      <c r="X232" s="67">
        <v>23</v>
      </c>
      <c r="Y232" s="67">
        <v>19</v>
      </c>
      <c r="Z232" s="67">
        <v>15</v>
      </c>
      <c r="AA232" s="67">
        <v>5</v>
      </c>
      <c r="AD232" s="77">
        <f t="shared" si="36"/>
        <v>6.27</v>
      </c>
      <c r="AE232" s="69">
        <f t="shared" si="37"/>
        <v>5.442092250000008E-2</v>
      </c>
      <c r="AF232" s="77">
        <f t="shared" si="38"/>
        <v>9.34</v>
      </c>
      <c r="AG232" s="69">
        <f t="shared" si="39"/>
        <v>5.6681202499999861E-2</v>
      </c>
      <c r="AH232" s="69">
        <f t="shared" si="40"/>
        <v>5.7167125887621961E-2</v>
      </c>
      <c r="AI232" s="79">
        <f t="shared" si="41"/>
        <v>6.71</v>
      </c>
      <c r="AJ232" s="69">
        <f t="shared" si="42"/>
        <v>6.1827202500000178E-2</v>
      </c>
      <c r="AK232" s="79">
        <f t="shared" si="43"/>
        <v>9.14</v>
      </c>
      <c r="AL232" s="69">
        <f t="shared" si="44"/>
        <v>6.4817610000000192E-2</v>
      </c>
      <c r="AM232" s="69">
        <f t="shared" si="45"/>
        <v>6.587594351851872E-2</v>
      </c>
      <c r="AN232" s="69">
        <f t="shared" si="46"/>
        <v>6.2105474166666744E-2</v>
      </c>
      <c r="AO232" s="91">
        <f t="shared" si="47"/>
        <v>6.2973004308219796E-2</v>
      </c>
      <c r="AP232" s="78"/>
      <c r="AQ232" s="78"/>
    </row>
    <row r="233" spans="1:43" ht="15" customHeight="1">
      <c r="A233" s="65">
        <v>45107</v>
      </c>
      <c r="B233" s="66">
        <v>3.2</v>
      </c>
      <c r="C233" s="66">
        <v>5.35</v>
      </c>
      <c r="D233" s="66">
        <v>4.6900000000000004</v>
      </c>
      <c r="E233" s="66">
        <v>5.5</v>
      </c>
      <c r="F233" s="89">
        <v>6.26</v>
      </c>
      <c r="G233" s="89">
        <v>5.76</v>
      </c>
      <c r="H233" s="89">
        <v>9.31</v>
      </c>
      <c r="I233" s="89">
        <v>5.9</v>
      </c>
      <c r="J233" s="67">
        <v>27</v>
      </c>
      <c r="K233" s="67">
        <v>21</v>
      </c>
      <c r="L233" s="67">
        <v>10</v>
      </c>
      <c r="M233" s="67">
        <v>4</v>
      </c>
      <c r="N233" s="67">
        <v>5</v>
      </c>
      <c r="O233" s="66">
        <v>3.31</v>
      </c>
      <c r="P233" s="66">
        <v>5.8</v>
      </c>
      <c r="Q233" s="66">
        <v>5</v>
      </c>
      <c r="R233" s="66">
        <v>6.08</v>
      </c>
      <c r="S233" s="89">
        <v>6.71</v>
      </c>
      <c r="T233" s="89">
        <v>6.41</v>
      </c>
      <c r="U233" s="89">
        <v>9.1</v>
      </c>
      <c r="V233" s="89">
        <v>6.65</v>
      </c>
      <c r="W233" s="67">
        <v>35</v>
      </c>
      <c r="X233" s="67">
        <v>22</v>
      </c>
      <c r="Y233" s="67">
        <v>21</v>
      </c>
      <c r="Z233" s="67">
        <v>14</v>
      </c>
      <c r="AA233" s="67">
        <v>5</v>
      </c>
      <c r="AD233" s="77">
        <f t="shared" si="36"/>
        <v>6.26</v>
      </c>
      <c r="AE233" s="69">
        <f t="shared" si="37"/>
        <v>5.8429439999999833E-2</v>
      </c>
      <c r="AF233" s="77">
        <f t="shared" si="38"/>
        <v>9.31</v>
      </c>
      <c r="AG233" s="69">
        <f t="shared" si="39"/>
        <v>5.9870250000000125E-2</v>
      </c>
      <c r="AH233" s="69">
        <f t="shared" si="40"/>
        <v>6.0196203737705109E-2</v>
      </c>
      <c r="AI233" s="79">
        <f t="shared" si="41"/>
        <v>6.71</v>
      </c>
      <c r="AJ233" s="69">
        <f t="shared" si="42"/>
        <v>6.5127202499999814E-2</v>
      </c>
      <c r="AK233" s="79">
        <f t="shared" si="43"/>
        <v>9.1</v>
      </c>
      <c r="AL233" s="69">
        <f t="shared" si="44"/>
        <v>6.7605562500000049E-2</v>
      </c>
      <c r="AM233" s="69">
        <f t="shared" si="45"/>
        <v>6.8538836140167508E-2</v>
      </c>
      <c r="AN233" s="69">
        <f t="shared" si="46"/>
        <v>6.5027125000000074E-2</v>
      </c>
      <c r="AO233" s="91">
        <f t="shared" si="47"/>
        <v>6.5757958672680042E-2</v>
      </c>
      <c r="AP233" s="78"/>
      <c r="AQ233" s="78"/>
    </row>
    <row r="234" spans="1:43" ht="15" customHeight="1">
      <c r="A234" s="65">
        <v>45138</v>
      </c>
      <c r="B234" s="66">
        <v>3.18</v>
      </c>
      <c r="C234" s="66">
        <v>5.12</v>
      </c>
      <c r="D234" s="66">
        <v>4.66</v>
      </c>
      <c r="E234" s="66">
        <v>5.32</v>
      </c>
      <c r="F234" s="89">
        <v>6.26</v>
      </c>
      <c r="G234" s="89">
        <v>5.61</v>
      </c>
      <c r="H234" s="89">
        <v>9.27</v>
      </c>
      <c r="I234" s="89">
        <v>5.77</v>
      </c>
      <c r="J234" s="67">
        <v>28</v>
      </c>
      <c r="K234" s="67">
        <v>20</v>
      </c>
      <c r="L234" s="67">
        <v>10</v>
      </c>
      <c r="M234" s="67">
        <v>4</v>
      </c>
      <c r="N234" s="67">
        <v>5</v>
      </c>
      <c r="O234" s="66">
        <v>3.29</v>
      </c>
      <c r="P234" s="66">
        <v>5.6</v>
      </c>
      <c r="Q234" s="66">
        <v>4.99</v>
      </c>
      <c r="R234" s="66">
        <v>5.93</v>
      </c>
      <c r="S234" s="89">
        <v>6.69</v>
      </c>
      <c r="T234" s="89">
        <v>6.28</v>
      </c>
      <c r="U234" s="89">
        <v>9.07</v>
      </c>
      <c r="V234" s="89">
        <v>6.56</v>
      </c>
      <c r="W234" s="67">
        <v>37</v>
      </c>
      <c r="X234" s="67">
        <v>20</v>
      </c>
      <c r="Y234" s="67">
        <v>21</v>
      </c>
      <c r="Z234" s="67">
        <v>14</v>
      </c>
      <c r="AA234" s="67">
        <v>5</v>
      </c>
      <c r="AD234" s="77">
        <f t="shared" si="36"/>
        <v>6.26</v>
      </c>
      <c r="AE234" s="69">
        <f t="shared" si="37"/>
        <v>5.6886802499999778E-2</v>
      </c>
      <c r="AF234" s="77">
        <f t="shared" si="38"/>
        <v>9.27</v>
      </c>
      <c r="AG234" s="69">
        <f t="shared" si="39"/>
        <v>5.8532322500000067E-2</v>
      </c>
      <c r="AH234" s="69">
        <f t="shared" si="40"/>
        <v>5.8931402101329043E-2</v>
      </c>
      <c r="AI234" s="79">
        <f t="shared" si="41"/>
        <v>6.69</v>
      </c>
      <c r="AJ234" s="69">
        <f t="shared" si="42"/>
        <v>6.3785960000000141E-2</v>
      </c>
      <c r="AK234" s="79">
        <f t="shared" si="43"/>
        <v>9.07</v>
      </c>
      <c r="AL234" s="69">
        <f t="shared" si="44"/>
        <v>6.667583999999982E-2</v>
      </c>
      <c r="AM234" s="69">
        <f t="shared" si="45"/>
        <v>6.7805078823529111E-2</v>
      </c>
      <c r="AN234" s="69">
        <f t="shared" si="46"/>
        <v>6.3961334166666564E-2</v>
      </c>
      <c r="AO234" s="91">
        <f t="shared" si="47"/>
        <v>6.4847186582795757E-2</v>
      </c>
      <c r="AP234" s="78"/>
      <c r="AQ234" s="78"/>
    </row>
    <row r="235" spans="1:43" ht="15" customHeight="1">
      <c r="A235" s="65">
        <v>45169</v>
      </c>
      <c r="B235" s="66">
        <v>3.18</v>
      </c>
      <c r="C235" s="66">
        <v>4.95</v>
      </c>
      <c r="D235" s="66">
        <v>4.6399999999999997</v>
      </c>
      <c r="E235" s="66">
        <v>5.2</v>
      </c>
      <c r="F235" s="89">
        <v>6.26</v>
      </c>
      <c r="G235" s="89">
        <v>5.55</v>
      </c>
      <c r="H235" s="89">
        <v>9.23</v>
      </c>
      <c r="I235" s="89">
        <v>5.74</v>
      </c>
      <c r="J235" s="67">
        <v>28</v>
      </c>
      <c r="K235" s="67">
        <v>19</v>
      </c>
      <c r="L235" s="67">
        <v>10</v>
      </c>
      <c r="M235" s="67">
        <v>4</v>
      </c>
      <c r="N235" s="67">
        <v>5</v>
      </c>
      <c r="O235" s="66">
        <v>3.29</v>
      </c>
      <c r="P235" s="66">
        <v>5.45</v>
      </c>
      <c r="Q235" s="66">
        <v>4.9800000000000004</v>
      </c>
      <c r="R235" s="66">
        <v>5.82</v>
      </c>
      <c r="S235" s="89">
        <v>6.68</v>
      </c>
      <c r="T235" s="89">
        <v>6.18</v>
      </c>
      <c r="U235" s="89">
        <v>9.0399999999999991</v>
      </c>
      <c r="V235" s="89">
        <v>6.51</v>
      </c>
      <c r="W235" s="67">
        <v>37</v>
      </c>
      <c r="X235" s="67">
        <v>20</v>
      </c>
      <c r="Y235" s="67">
        <v>21</v>
      </c>
      <c r="Z235" s="67">
        <v>13</v>
      </c>
      <c r="AA235" s="67">
        <v>5</v>
      </c>
      <c r="AD235" s="77">
        <f t="shared" si="36"/>
        <v>6.26</v>
      </c>
      <c r="AE235" s="69">
        <f t="shared" si="37"/>
        <v>5.6270062499999884E-2</v>
      </c>
      <c r="AF235" s="77">
        <f t="shared" si="38"/>
        <v>9.23</v>
      </c>
      <c r="AG235" s="69">
        <f t="shared" si="39"/>
        <v>5.8223689999999939E-2</v>
      </c>
      <c r="AH235" s="69">
        <f t="shared" si="40"/>
        <v>5.8730186018518468E-2</v>
      </c>
      <c r="AI235" s="79">
        <f t="shared" si="41"/>
        <v>6.68</v>
      </c>
      <c r="AJ235" s="69">
        <f t="shared" si="42"/>
        <v>6.2754809999999939E-2</v>
      </c>
      <c r="AK235" s="79">
        <f t="shared" si="43"/>
        <v>9.0399999999999991</v>
      </c>
      <c r="AL235" s="69">
        <f t="shared" si="44"/>
        <v>6.6159502500000134E-2</v>
      </c>
      <c r="AM235" s="69">
        <f t="shared" si="45"/>
        <v>6.7544462161017157E-2</v>
      </c>
      <c r="AN235" s="69">
        <f t="shared" si="46"/>
        <v>6.3514231666666726E-2</v>
      </c>
      <c r="AO235" s="91">
        <f t="shared" si="47"/>
        <v>6.4606370113517581E-2</v>
      </c>
      <c r="AP235" s="78"/>
      <c r="AQ235" s="78"/>
    </row>
    <row r="236" spans="1:43" ht="15" customHeight="1">
      <c r="A236" s="65">
        <v>45199</v>
      </c>
      <c r="B236" s="66">
        <v>3.27</v>
      </c>
      <c r="C236" s="66">
        <v>5.25</v>
      </c>
      <c r="D236" s="66">
        <v>4.66</v>
      </c>
      <c r="E236" s="66">
        <v>5.49</v>
      </c>
      <c r="F236" s="89">
        <v>6.38</v>
      </c>
      <c r="G236" s="89">
        <v>5.8</v>
      </c>
      <c r="H236" s="89">
        <v>9.41</v>
      </c>
      <c r="I236" s="89">
        <v>5.98</v>
      </c>
      <c r="J236" s="67">
        <v>28</v>
      </c>
      <c r="K236" s="67">
        <v>20</v>
      </c>
      <c r="L236" s="67">
        <v>10</v>
      </c>
      <c r="M236" s="67">
        <v>5</v>
      </c>
      <c r="N236" s="67">
        <v>6</v>
      </c>
      <c r="O236" s="66">
        <v>3.34</v>
      </c>
      <c r="P236" s="66">
        <v>5.76</v>
      </c>
      <c r="Q236" s="66">
        <v>4.96</v>
      </c>
      <c r="R236" s="66">
        <v>6.15</v>
      </c>
      <c r="S236" s="89">
        <v>6.67</v>
      </c>
      <c r="T236" s="89">
        <v>6.51</v>
      </c>
      <c r="U236" s="89">
        <v>9.14</v>
      </c>
      <c r="V236" s="89">
        <v>6.85</v>
      </c>
      <c r="W236" s="67">
        <v>37</v>
      </c>
      <c r="X236" s="67">
        <v>21</v>
      </c>
      <c r="Y236" s="67">
        <v>21</v>
      </c>
      <c r="Z236" s="67">
        <v>12</v>
      </c>
      <c r="AA236" s="67">
        <v>5</v>
      </c>
      <c r="AD236" s="77">
        <f t="shared" si="36"/>
        <v>6.38</v>
      </c>
      <c r="AE236" s="69">
        <f t="shared" si="37"/>
        <v>5.8840999999999921E-2</v>
      </c>
      <c r="AF236" s="77">
        <f t="shared" si="38"/>
        <v>9.41</v>
      </c>
      <c r="AG236" s="69">
        <f t="shared" si="39"/>
        <v>6.0694010000000187E-2</v>
      </c>
      <c r="AH236" s="69">
        <f t="shared" si="40"/>
        <v>6.1054827128713109E-2</v>
      </c>
      <c r="AI236" s="79">
        <f t="shared" si="41"/>
        <v>6.67</v>
      </c>
      <c r="AJ236" s="69">
        <f t="shared" si="42"/>
        <v>6.6159502500000134E-2</v>
      </c>
      <c r="AK236" s="79">
        <f t="shared" si="43"/>
        <v>9.14</v>
      </c>
      <c r="AL236" s="69">
        <f t="shared" si="44"/>
        <v>6.9673062499999716E-2</v>
      </c>
      <c r="AM236" s="69">
        <f t="shared" si="45"/>
        <v>7.0896407277327503E-2</v>
      </c>
      <c r="AN236" s="69">
        <f t="shared" si="46"/>
        <v>6.6680044999999868E-2</v>
      </c>
      <c r="AO236" s="91">
        <f t="shared" si="47"/>
        <v>6.7615880561122693E-2</v>
      </c>
      <c r="AP236" s="78"/>
      <c r="AQ236" s="78"/>
    </row>
    <row r="237" spans="1:43" ht="15" customHeight="1">
      <c r="A237" s="65">
        <v>45230</v>
      </c>
      <c r="B237" s="66">
        <v>3.33</v>
      </c>
      <c r="C237" s="66">
        <v>5.65</v>
      </c>
      <c r="D237" s="66">
        <v>4.6399999999999997</v>
      </c>
      <c r="E237" s="66">
        <v>5.92</v>
      </c>
      <c r="F237" s="89">
        <v>6.39</v>
      </c>
      <c r="G237" s="89">
        <v>6.24</v>
      </c>
      <c r="H237" s="89">
        <v>9.36</v>
      </c>
      <c r="I237" s="89">
        <v>6.45</v>
      </c>
      <c r="J237" s="67">
        <v>27</v>
      </c>
      <c r="K237" s="67">
        <v>19</v>
      </c>
      <c r="L237" s="67">
        <v>10</v>
      </c>
      <c r="M237" s="67">
        <v>5</v>
      </c>
      <c r="N237" s="67">
        <v>6</v>
      </c>
      <c r="O237" s="66">
        <v>3.34</v>
      </c>
      <c r="P237" s="66">
        <v>6.15</v>
      </c>
      <c r="Q237" s="66">
        <v>5</v>
      </c>
      <c r="R237" s="66">
        <v>6.6</v>
      </c>
      <c r="S237" s="89">
        <v>6.68</v>
      </c>
      <c r="T237" s="89">
        <v>6.95</v>
      </c>
      <c r="U237" s="89">
        <v>9.06</v>
      </c>
      <c r="V237" s="89">
        <v>7.29</v>
      </c>
      <c r="W237" s="67">
        <v>37</v>
      </c>
      <c r="X237" s="67">
        <v>20</v>
      </c>
      <c r="Y237" s="67">
        <v>26</v>
      </c>
      <c r="Z237" s="67">
        <v>11</v>
      </c>
      <c r="AA237" s="67">
        <v>5</v>
      </c>
      <c r="AD237" s="77">
        <f t="shared" si="36"/>
        <v>6.39</v>
      </c>
      <c r="AE237" s="69">
        <f t="shared" si="37"/>
        <v>6.3373439999999892E-2</v>
      </c>
      <c r="AF237" s="77">
        <f t="shared" si="38"/>
        <v>9.36</v>
      </c>
      <c r="AG237" s="69">
        <f t="shared" si="39"/>
        <v>6.5540062499999774E-2</v>
      </c>
      <c r="AH237" s="69">
        <f t="shared" si="40"/>
        <v>6.600694411616137E-2</v>
      </c>
      <c r="AI237" s="79">
        <f t="shared" si="41"/>
        <v>6.68</v>
      </c>
      <c r="AJ237" s="69">
        <f t="shared" si="42"/>
        <v>7.0707562500000209E-2</v>
      </c>
      <c r="AK237" s="79">
        <f t="shared" si="43"/>
        <v>9.06</v>
      </c>
      <c r="AL237" s="69">
        <f t="shared" si="44"/>
        <v>7.4228602500000296E-2</v>
      </c>
      <c r="AM237" s="69">
        <f t="shared" si="45"/>
        <v>7.5619265357143181E-2</v>
      </c>
      <c r="AN237" s="69">
        <f t="shared" si="46"/>
        <v>7.1332422500000117E-2</v>
      </c>
      <c r="AO237" s="91">
        <f t="shared" si="47"/>
        <v>7.2415158276815911E-2</v>
      </c>
      <c r="AP237" s="78"/>
      <c r="AQ237" s="78"/>
    </row>
    <row r="238" spans="1:43" ht="15" customHeight="1">
      <c r="A238" s="65">
        <v>45260</v>
      </c>
      <c r="B238" s="66">
        <v>3.29</v>
      </c>
      <c r="C238" s="66">
        <v>5.31</v>
      </c>
      <c r="D238" s="66">
        <v>4.6399999999999997</v>
      </c>
      <c r="E238" s="66">
        <v>5.52</v>
      </c>
      <c r="F238" s="89">
        <v>6.38</v>
      </c>
      <c r="G238" s="89">
        <v>5.74</v>
      </c>
      <c r="H238" s="89">
        <v>9.2899999999999991</v>
      </c>
      <c r="I238" s="89">
        <v>5.79</v>
      </c>
      <c r="J238" s="67">
        <v>31</v>
      </c>
      <c r="K238" s="67">
        <v>19</v>
      </c>
      <c r="L238" s="67">
        <v>12</v>
      </c>
      <c r="M238" s="67">
        <v>5</v>
      </c>
      <c r="N238" s="67">
        <v>6</v>
      </c>
      <c r="O238" s="66">
        <v>3.33</v>
      </c>
      <c r="P238" s="66">
        <v>5.73</v>
      </c>
      <c r="Q238" s="66">
        <v>5</v>
      </c>
      <c r="R238" s="66">
        <v>6.09</v>
      </c>
      <c r="S238" s="89">
        <v>6.7</v>
      </c>
      <c r="T238" s="89">
        <v>6.39</v>
      </c>
      <c r="U238" s="89">
        <v>9.0399999999999991</v>
      </c>
      <c r="V238" s="89">
        <v>6.66</v>
      </c>
      <c r="W238" s="67">
        <v>35</v>
      </c>
      <c r="X238" s="67">
        <v>20</v>
      </c>
      <c r="Y238" s="67">
        <v>24</v>
      </c>
      <c r="Z238" s="67">
        <v>11</v>
      </c>
      <c r="AA238" s="67">
        <v>5</v>
      </c>
      <c r="AD238" s="77">
        <f t="shared" si="36"/>
        <v>6.38</v>
      </c>
      <c r="AE238" s="69">
        <f t="shared" si="37"/>
        <v>5.8223689999999939E-2</v>
      </c>
      <c r="AF238" s="77">
        <f t="shared" si="38"/>
        <v>9.2899999999999991</v>
      </c>
      <c r="AG238" s="69">
        <f t="shared" si="39"/>
        <v>5.87381025E-2</v>
      </c>
      <c r="AH238" s="69">
        <f t="shared" si="40"/>
        <v>5.8863612079037814E-2</v>
      </c>
      <c r="AI238" s="79">
        <f t="shared" si="41"/>
        <v>6.7</v>
      </c>
      <c r="AJ238" s="69">
        <f t="shared" si="42"/>
        <v>6.4920802499999875E-2</v>
      </c>
      <c r="AK238" s="79">
        <f t="shared" si="43"/>
        <v>9.0399999999999991</v>
      </c>
      <c r="AL238" s="69">
        <f t="shared" si="44"/>
        <v>6.7708890000000244E-2</v>
      </c>
      <c r="AM238" s="69">
        <f t="shared" si="45"/>
        <v>6.8852720769231171E-2</v>
      </c>
      <c r="AN238" s="69">
        <f t="shared" si="46"/>
        <v>6.4718627500000153E-2</v>
      </c>
      <c r="AO238" s="91">
        <f t="shared" si="47"/>
        <v>6.5523017872500047E-2</v>
      </c>
      <c r="AP238" s="78"/>
      <c r="AQ238" s="78"/>
    </row>
    <row r="239" spans="1:43" ht="15" customHeight="1">
      <c r="A239" s="65">
        <v>45291</v>
      </c>
      <c r="B239" s="66">
        <v>3.27</v>
      </c>
      <c r="C239" s="66">
        <v>4.72</v>
      </c>
      <c r="D239" s="66">
        <v>4.62</v>
      </c>
      <c r="E239" s="66">
        <v>4.87</v>
      </c>
      <c r="F239" s="89">
        <v>6.39</v>
      </c>
      <c r="G239" s="89">
        <v>5.05</v>
      </c>
      <c r="H239" s="89">
        <v>9.24</v>
      </c>
      <c r="I239" s="89">
        <v>5.1100000000000003</v>
      </c>
      <c r="J239" s="67">
        <v>30</v>
      </c>
      <c r="K239" s="67">
        <v>20</v>
      </c>
      <c r="L239" s="67">
        <v>11</v>
      </c>
      <c r="M239" s="67">
        <v>5</v>
      </c>
      <c r="N239" s="67">
        <v>6</v>
      </c>
      <c r="O239" s="66">
        <v>3.3</v>
      </c>
      <c r="P239" s="66">
        <v>5.18</v>
      </c>
      <c r="Q239" s="66">
        <v>4.95</v>
      </c>
      <c r="R239" s="66">
        <v>5.43</v>
      </c>
      <c r="S239" s="89">
        <v>6.7</v>
      </c>
      <c r="T239" s="89">
        <v>5.67</v>
      </c>
      <c r="U239" s="89">
        <v>9.02</v>
      </c>
      <c r="V239" s="89">
        <v>5.86</v>
      </c>
      <c r="W239" s="67">
        <v>35</v>
      </c>
      <c r="X239" s="67">
        <v>20</v>
      </c>
      <c r="Y239" s="67">
        <v>23</v>
      </c>
      <c r="Z239" s="67">
        <v>11</v>
      </c>
      <c r="AA239" s="67">
        <v>3</v>
      </c>
      <c r="AD239" s="77">
        <f t="shared" si="36"/>
        <v>6.39</v>
      </c>
      <c r="AE239" s="69">
        <f t="shared" si="37"/>
        <v>5.11375624999999E-2</v>
      </c>
      <c r="AF239" s="77">
        <f t="shared" si="38"/>
        <v>9.24</v>
      </c>
      <c r="AG239" s="69">
        <f t="shared" si="39"/>
        <v>5.1752802500000028E-2</v>
      </c>
      <c r="AH239" s="69">
        <f t="shared" si="40"/>
        <v>5.1916866500000061E-2</v>
      </c>
      <c r="AI239" s="79">
        <f t="shared" si="41"/>
        <v>6.7</v>
      </c>
      <c r="AJ239" s="69">
        <f t="shared" si="42"/>
        <v>5.7503722500000132E-2</v>
      </c>
      <c r="AK239" s="79">
        <f t="shared" si="43"/>
        <v>9.02</v>
      </c>
      <c r="AL239" s="69">
        <f t="shared" si="44"/>
        <v>5.9458490000000142E-2</v>
      </c>
      <c r="AM239" s="69">
        <f t="shared" si="45"/>
        <v>6.0284210754310494E-2</v>
      </c>
      <c r="AN239" s="69">
        <f t="shared" si="46"/>
        <v>5.6889927500000104E-2</v>
      </c>
      <c r="AO239" s="91">
        <f t="shared" si="47"/>
        <v>5.7495096002873683E-2</v>
      </c>
      <c r="AP239" s="78"/>
      <c r="AQ239" s="78"/>
    </row>
    <row r="240" spans="1:43" ht="15" customHeight="1">
      <c r="A240" s="65">
        <v>45322</v>
      </c>
      <c r="B240" s="66">
        <v>3.28</v>
      </c>
      <c r="C240" s="66">
        <v>4.7</v>
      </c>
      <c r="D240" s="66">
        <v>4.59</v>
      </c>
      <c r="E240" s="66">
        <v>4.92</v>
      </c>
      <c r="F240" s="89">
        <v>6.4</v>
      </c>
      <c r="G240" s="89">
        <v>5.17</v>
      </c>
      <c r="H240" s="89">
        <v>9.18</v>
      </c>
      <c r="I240" s="89">
        <v>5.26</v>
      </c>
      <c r="J240" s="67">
        <v>31</v>
      </c>
      <c r="K240" s="67">
        <v>20</v>
      </c>
      <c r="L240" s="67">
        <v>10</v>
      </c>
      <c r="M240" s="67">
        <v>5</v>
      </c>
      <c r="N240" s="67">
        <v>6</v>
      </c>
      <c r="O240" s="66">
        <v>3.28</v>
      </c>
      <c r="P240" s="66">
        <v>5.16</v>
      </c>
      <c r="Q240" s="66">
        <v>4.9400000000000004</v>
      </c>
      <c r="R240" s="66">
        <v>5.46</v>
      </c>
      <c r="S240" s="89">
        <v>6.69</v>
      </c>
      <c r="T240" s="89">
        <v>5.74</v>
      </c>
      <c r="U240" s="89">
        <v>8.98</v>
      </c>
      <c r="V240" s="89">
        <v>5.93</v>
      </c>
      <c r="W240" s="67">
        <v>35</v>
      </c>
      <c r="X240" s="67">
        <v>20</v>
      </c>
      <c r="Y240" s="67">
        <v>23</v>
      </c>
      <c r="Z240" s="67">
        <v>11</v>
      </c>
      <c r="AA240" s="67">
        <v>3</v>
      </c>
      <c r="AD240" s="77">
        <f t="shared" si="36"/>
        <v>6.4</v>
      </c>
      <c r="AE240" s="69">
        <f t="shared" si="37"/>
        <v>5.236822249999995E-2</v>
      </c>
      <c r="AF240" s="77">
        <f t="shared" si="38"/>
        <v>9.18</v>
      </c>
      <c r="AG240" s="69">
        <f t="shared" si="39"/>
        <v>5.3291690000000003E-2</v>
      </c>
      <c r="AH240" s="69">
        <f t="shared" si="40"/>
        <v>5.3564079694244621E-2</v>
      </c>
      <c r="AI240" s="79">
        <f t="shared" si="41"/>
        <v>6.69</v>
      </c>
      <c r="AJ240" s="69">
        <f t="shared" si="42"/>
        <v>5.8223689999999939E-2</v>
      </c>
      <c r="AK240" s="79">
        <f t="shared" si="43"/>
        <v>8.98</v>
      </c>
      <c r="AL240" s="69">
        <f t="shared" si="44"/>
        <v>6.0179122499999904E-2</v>
      </c>
      <c r="AM240" s="69">
        <f t="shared" si="45"/>
        <v>6.1050101168122158E-2</v>
      </c>
      <c r="AN240" s="69">
        <f t="shared" si="46"/>
        <v>5.7883311666666604E-2</v>
      </c>
      <c r="AO240" s="91">
        <f t="shared" si="47"/>
        <v>5.8554760676829638E-2</v>
      </c>
      <c r="AP240" s="78"/>
      <c r="AQ240" s="78"/>
    </row>
    <row r="241" spans="1:43" ht="15" customHeight="1">
      <c r="A241" s="65">
        <v>45351</v>
      </c>
      <c r="B241" s="66">
        <v>3.25</v>
      </c>
      <c r="C241" s="66">
        <v>4.8899999999999997</v>
      </c>
      <c r="D241" s="66">
        <v>4.59</v>
      </c>
      <c r="E241" s="66">
        <v>5.0599999999999996</v>
      </c>
      <c r="F241" s="89">
        <v>6.48</v>
      </c>
      <c r="G241" s="89">
        <v>5.28</v>
      </c>
      <c r="H241" s="89">
        <v>9.1999999999999993</v>
      </c>
      <c r="I241" s="89">
        <v>5.44</v>
      </c>
      <c r="J241" s="67">
        <v>32</v>
      </c>
      <c r="K241" s="67">
        <v>19</v>
      </c>
      <c r="L241" s="67">
        <v>11</v>
      </c>
      <c r="M241" s="67">
        <v>6</v>
      </c>
      <c r="N241" s="67">
        <v>6</v>
      </c>
      <c r="O241" s="66">
        <v>3.25</v>
      </c>
      <c r="P241" s="66">
        <v>5.23</v>
      </c>
      <c r="Q241" s="66">
        <v>4.91</v>
      </c>
      <c r="R241" s="66">
        <v>5.51</v>
      </c>
      <c r="S241" s="89">
        <v>6.67</v>
      </c>
      <c r="T241" s="89">
        <v>5.76</v>
      </c>
      <c r="U241" s="89">
        <v>8.93</v>
      </c>
      <c r="V241" s="89">
        <v>5.95</v>
      </c>
      <c r="W241" s="67">
        <v>36</v>
      </c>
      <c r="X241" s="67">
        <v>20</v>
      </c>
      <c r="Y241" s="67">
        <v>23</v>
      </c>
      <c r="Z241" s="67">
        <v>11</v>
      </c>
      <c r="AA241" s="67">
        <v>3</v>
      </c>
      <c r="AD241" s="77">
        <f t="shared" si="36"/>
        <v>6.48</v>
      </c>
      <c r="AE241" s="69">
        <f t="shared" si="37"/>
        <v>5.3496959999999927E-2</v>
      </c>
      <c r="AF241" s="77">
        <f t="shared" si="38"/>
        <v>9.1999999999999993</v>
      </c>
      <c r="AG241" s="69">
        <f t="shared" si="39"/>
        <v>5.5139840000000273E-2</v>
      </c>
      <c r="AH241" s="69">
        <f t="shared" si="40"/>
        <v>5.5623040000000373E-2</v>
      </c>
      <c r="AI241" s="79">
        <f t="shared" si="41"/>
        <v>6.67</v>
      </c>
      <c r="AJ241" s="69">
        <f t="shared" si="42"/>
        <v>5.8429439999999833E-2</v>
      </c>
      <c r="AK241" s="79">
        <f t="shared" si="43"/>
        <v>8.93</v>
      </c>
      <c r="AL241" s="69">
        <f t="shared" si="44"/>
        <v>6.0385062499999975E-2</v>
      </c>
      <c r="AM241" s="69">
        <f t="shared" si="45"/>
        <v>6.1310954568584111E-2</v>
      </c>
      <c r="AN241" s="69">
        <f t="shared" si="46"/>
        <v>5.8636655000000072E-2</v>
      </c>
      <c r="AO241" s="91">
        <f t="shared" si="47"/>
        <v>5.9414983045722861E-2</v>
      </c>
      <c r="AP241" s="78"/>
      <c r="AQ241" s="78"/>
    </row>
    <row r="242" spans="1:43" ht="15" customHeight="1">
      <c r="A242" s="65">
        <v>45382</v>
      </c>
      <c r="B242" s="66">
        <v>3.21</v>
      </c>
      <c r="C242" s="66">
        <v>4.76</v>
      </c>
      <c r="D242" s="66">
        <v>4.6100000000000003</v>
      </c>
      <c r="E242" s="66">
        <v>4.92</v>
      </c>
      <c r="F242" s="89">
        <v>6.44</v>
      </c>
      <c r="G242" s="89">
        <v>5.1100000000000003</v>
      </c>
      <c r="H242" s="89">
        <v>9.14</v>
      </c>
      <c r="I242" s="89">
        <v>5.23</v>
      </c>
      <c r="J242" s="67">
        <v>34</v>
      </c>
      <c r="K242" s="67">
        <v>20</v>
      </c>
      <c r="L242" s="67">
        <v>11</v>
      </c>
      <c r="M242" s="67">
        <v>6</v>
      </c>
      <c r="N242" s="67">
        <v>6</v>
      </c>
      <c r="O242" s="66">
        <v>3.34</v>
      </c>
      <c r="P242" s="66">
        <v>5.05</v>
      </c>
      <c r="Q242" s="66">
        <v>4.95</v>
      </c>
      <c r="R242" s="66">
        <v>5.27</v>
      </c>
      <c r="S242" s="89">
        <v>6.74</v>
      </c>
      <c r="T242" s="89">
        <v>5.54</v>
      </c>
      <c r="U242" s="89">
        <v>9.1999999999999993</v>
      </c>
      <c r="V242" s="89">
        <v>5.8</v>
      </c>
      <c r="W242" s="67">
        <v>36</v>
      </c>
      <c r="X242" s="67">
        <v>19</v>
      </c>
      <c r="Y242" s="67">
        <v>24</v>
      </c>
      <c r="Z242" s="67">
        <v>15</v>
      </c>
      <c r="AA242" s="67">
        <v>3</v>
      </c>
      <c r="AD242" s="77">
        <f t="shared" si="36"/>
        <v>6.44</v>
      </c>
      <c r="AE242" s="69">
        <f t="shared" si="37"/>
        <v>5.1752802500000028E-2</v>
      </c>
      <c r="AF242" s="77">
        <f t="shared" si="38"/>
        <v>9.14</v>
      </c>
      <c r="AG242" s="69">
        <f t="shared" si="39"/>
        <v>5.2983822499999889E-2</v>
      </c>
      <c r="AH242" s="69">
        <f t="shared" si="40"/>
        <v>5.3375925166666512E-2</v>
      </c>
      <c r="AI242" s="79">
        <f t="shared" si="41"/>
        <v>6.74</v>
      </c>
      <c r="AJ242" s="69">
        <f t="shared" si="42"/>
        <v>5.6167290000000092E-2</v>
      </c>
      <c r="AK242" s="79">
        <f t="shared" si="43"/>
        <v>9.1999999999999993</v>
      </c>
      <c r="AL242" s="69">
        <f t="shared" si="44"/>
        <v>5.8840999999999921E-2</v>
      </c>
      <c r="AM242" s="69">
        <f t="shared" si="45"/>
        <v>5.9710499186991735E-2</v>
      </c>
      <c r="AN242" s="69">
        <f t="shared" si="46"/>
        <v>5.688860749999991E-2</v>
      </c>
      <c r="AO242" s="91">
        <f t="shared" si="47"/>
        <v>5.7598974513549991E-2</v>
      </c>
      <c r="AP242" s="78"/>
      <c r="AQ242" s="78"/>
    </row>
    <row r="243" spans="1:43" ht="15" customHeight="1">
      <c r="A243" s="65">
        <v>45412</v>
      </c>
      <c r="B243" s="66">
        <v>3.23</v>
      </c>
      <c r="C243" s="66">
        <v>5.22</v>
      </c>
      <c r="D243" s="66">
        <v>4.5999999999999996</v>
      </c>
      <c r="E243" s="66">
        <v>5.39</v>
      </c>
      <c r="F243" s="89">
        <v>6.45</v>
      </c>
      <c r="G243" s="89">
        <v>5.55</v>
      </c>
      <c r="H243" s="89">
        <v>9.07</v>
      </c>
      <c r="I243" s="89">
        <v>5.64</v>
      </c>
      <c r="J243" s="67">
        <v>38</v>
      </c>
      <c r="K243" s="67">
        <v>17</v>
      </c>
      <c r="L243" s="67">
        <v>9</v>
      </c>
      <c r="M243" s="67">
        <v>6</v>
      </c>
      <c r="N243" s="67">
        <v>6</v>
      </c>
      <c r="O243" s="66">
        <v>3.37</v>
      </c>
      <c r="P243" s="66">
        <v>5.48</v>
      </c>
      <c r="Q243" s="66">
        <v>4.95</v>
      </c>
      <c r="R243" s="66">
        <v>5.73</v>
      </c>
      <c r="S243" s="89">
        <v>6.78</v>
      </c>
      <c r="T243" s="89">
        <v>5.98</v>
      </c>
      <c r="U243" s="89">
        <v>9.26</v>
      </c>
      <c r="V243" s="89">
        <v>6.2</v>
      </c>
      <c r="W243" s="67">
        <v>37</v>
      </c>
      <c r="X243" s="67">
        <v>16</v>
      </c>
      <c r="Y243" s="67">
        <v>24</v>
      </c>
      <c r="Z243" s="67">
        <v>16</v>
      </c>
      <c r="AA243" s="67">
        <v>4</v>
      </c>
      <c r="AD243" s="77">
        <f t="shared" si="36"/>
        <v>6.45</v>
      </c>
      <c r="AE243" s="69">
        <f t="shared" si="37"/>
        <v>5.6270062499999884E-2</v>
      </c>
      <c r="AF243" s="77">
        <f t="shared" si="38"/>
        <v>9.07</v>
      </c>
      <c r="AG243" s="69">
        <f t="shared" si="39"/>
        <v>5.7195239999999981E-2</v>
      </c>
      <c r="AH243" s="69">
        <f t="shared" si="40"/>
        <v>5.7523642700381697E-2</v>
      </c>
      <c r="AI243" s="79">
        <f t="shared" si="41"/>
        <v>6.78</v>
      </c>
      <c r="AJ243" s="69">
        <f t="shared" si="42"/>
        <v>6.0694010000000187E-2</v>
      </c>
      <c r="AK243" s="79">
        <f t="shared" si="43"/>
        <v>9.26</v>
      </c>
      <c r="AL243" s="69">
        <f t="shared" si="44"/>
        <v>6.2960999999999823E-2</v>
      </c>
      <c r="AM243" s="69">
        <f t="shared" si="45"/>
        <v>6.363744056451584E-2</v>
      </c>
      <c r="AN243" s="69">
        <f t="shared" si="46"/>
        <v>6.1039079999999871E-2</v>
      </c>
      <c r="AO243" s="91">
        <f t="shared" si="47"/>
        <v>6.1599507943137788E-2</v>
      </c>
      <c r="AP243" s="78"/>
      <c r="AQ243" s="78"/>
    </row>
    <row r="244" spans="1:43" ht="15" customHeight="1">
      <c r="A244" s="65">
        <v>45443</v>
      </c>
      <c r="B244" s="66">
        <v>3.21</v>
      </c>
      <c r="C244" s="66">
        <v>5.0999999999999996</v>
      </c>
      <c r="D244" s="66">
        <v>4.57</v>
      </c>
      <c r="E244" s="66">
        <v>5.27</v>
      </c>
      <c r="F244" s="89">
        <v>6.49</v>
      </c>
      <c r="G244" s="89">
        <v>5.45</v>
      </c>
      <c r="H244" s="89">
        <v>9</v>
      </c>
      <c r="I244" s="89">
        <v>5.55</v>
      </c>
      <c r="J244" s="67">
        <v>39</v>
      </c>
      <c r="K244" s="67">
        <v>17</v>
      </c>
      <c r="L244" s="67">
        <v>9</v>
      </c>
      <c r="M244" s="67">
        <v>7</v>
      </c>
      <c r="N244" s="67">
        <v>6</v>
      </c>
      <c r="O244" s="66">
        <v>3.37</v>
      </c>
      <c r="P244" s="66">
        <v>5.4</v>
      </c>
      <c r="Q244" s="66">
        <v>4.97</v>
      </c>
      <c r="R244" s="66">
        <v>5.61</v>
      </c>
      <c r="S244" s="89">
        <v>6.82</v>
      </c>
      <c r="T244" s="89">
        <v>5.84</v>
      </c>
      <c r="U244" s="89">
        <v>9.1999999999999993</v>
      </c>
      <c r="V244" s="89">
        <v>6.05</v>
      </c>
      <c r="W244" s="67">
        <v>36</v>
      </c>
      <c r="X244" s="67">
        <v>18</v>
      </c>
      <c r="Y244" s="67">
        <v>25</v>
      </c>
      <c r="Z244" s="67">
        <v>17</v>
      </c>
      <c r="AA244" s="67">
        <v>3</v>
      </c>
      <c r="AD244" s="77">
        <f t="shared" si="36"/>
        <v>6.49</v>
      </c>
      <c r="AE244" s="69">
        <f t="shared" si="37"/>
        <v>5.5242562499999925E-2</v>
      </c>
      <c r="AF244" s="77">
        <f t="shared" si="38"/>
        <v>9</v>
      </c>
      <c r="AG244" s="69">
        <f t="shared" si="39"/>
        <v>5.6270062499999884E-2</v>
      </c>
      <c r="AH244" s="69">
        <f t="shared" si="40"/>
        <v>5.6679425049800662E-2</v>
      </c>
      <c r="AI244" s="79">
        <f t="shared" si="41"/>
        <v>6.82</v>
      </c>
      <c r="AJ244" s="69">
        <f t="shared" si="42"/>
        <v>5.9252639999999746E-2</v>
      </c>
      <c r="AK244" s="79">
        <f t="shared" si="43"/>
        <v>9.1999999999999993</v>
      </c>
      <c r="AL244" s="69">
        <f t="shared" si="44"/>
        <v>6.1415062500000284E-2</v>
      </c>
      <c r="AM244" s="69">
        <f t="shared" si="45"/>
        <v>6.2141927205882817E-2</v>
      </c>
      <c r="AN244" s="69">
        <f t="shared" si="46"/>
        <v>5.9700062500000144E-2</v>
      </c>
      <c r="AO244" s="91">
        <f t="shared" si="47"/>
        <v>6.0321093153855435E-2</v>
      </c>
      <c r="AP244" s="78"/>
      <c r="AQ244" s="78"/>
    </row>
    <row r="245" spans="1:43" ht="15" customHeight="1">
      <c r="A245" s="65">
        <v>45473</v>
      </c>
      <c r="B245" s="66">
        <v>3.2</v>
      </c>
      <c r="C245" s="66">
        <v>5.21</v>
      </c>
      <c r="D245" s="66">
        <v>4.5599999999999996</v>
      </c>
      <c r="E245" s="66">
        <v>5.32</v>
      </c>
      <c r="F245" s="89">
        <v>6.47</v>
      </c>
      <c r="G245" s="89">
        <v>5.42</v>
      </c>
      <c r="H245" s="89">
        <v>8.94</v>
      </c>
      <c r="I245" s="89">
        <v>5.47</v>
      </c>
      <c r="J245" s="67">
        <v>39</v>
      </c>
      <c r="K245" s="67">
        <v>18</v>
      </c>
      <c r="L245" s="67">
        <v>8</v>
      </c>
      <c r="M245" s="67">
        <v>7</v>
      </c>
      <c r="N245" s="67">
        <v>6</v>
      </c>
      <c r="O245" s="66">
        <v>3.35</v>
      </c>
      <c r="P245" s="66">
        <v>5.45</v>
      </c>
      <c r="Q245" s="66">
        <v>4.95</v>
      </c>
      <c r="R245" s="66">
        <v>5.63</v>
      </c>
      <c r="S245" s="89">
        <v>6.81</v>
      </c>
      <c r="T245" s="89">
        <v>5.83</v>
      </c>
      <c r="U245" s="89">
        <v>9.18</v>
      </c>
      <c r="V245" s="89">
        <v>6</v>
      </c>
      <c r="W245" s="67">
        <v>37</v>
      </c>
      <c r="X245" s="67">
        <v>18</v>
      </c>
      <c r="Y245" s="67">
        <v>25</v>
      </c>
      <c r="Z245" s="67">
        <v>17</v>
      </c>
      <c r="AA245" s="67">
        <v>3</v>
      </c>
      <c r="AD245" s="77">
        <f t="shared" si="36"/>
        <v>6.47</v>
      </c>
      <c r="AE245" s="69">
        <f t="shared" si="37"/>
        <v>5.4934409999999767E-2</v>
      </c>
      <c r="AF245" s="77">
        <f t="shared" si="38"/>
        <v>8.94</v>
      </c>
      <c r="AG245" s="69">
        <f t="shared" si="39"/>
        <v>5.5448022500000027E-2</v>
      </c>
      <c r="AH245" s="69">
        <f t="shared" si="40"/>
        <v>5.5668439200404998E-2</v>
      </c>
      <c r="AI245" s="79">
        <f t="shared" si="41"/>
        <v>6.81</v>
      </c>
      <c r="AJ245" s="69">
        <f t="shared" si="42"/>
        <v>5.9149722499999946E-2</v>
      </c>
      <c r="AK245" s="79">
        <f t="shared" si="43"/>
        <v>9.18</v>
      </c>
      <c r="AL245" s="69">
        <f t="shared" si="44"/>
        <v>6.0899999999999954E-2</v>
      </c>
      <c r="AM245" s="69">
        <f t="shared" si="45"/>
        <v>6.1505581244725695E-2</v>
      </c>
      <c r="AN245" s="69">
        <f t="shared" si="46"/>
        <v>5.9082674166666641E-2</v>
      </c>
      <c r="AO245" s="91">
        <f t="shared" si="47"/>
        <v>5.9559867229952122E-2</v>
      </c>
      <c r="AP245" s="78"/>
      <c r="AQ245" s="78"/>
    </row>
    <row r="246" spans="1:43" ht="15" customHeight="1">
      <c r="A246" s="65">
        <v>45504</v>
      </c>
      <c r="B246" s="66">
        <v>3.19</v>
      </c>
      <c r="C246" s="66">
        <v>4.8</v>
      </c>
      <c r="D246" s="66">
        <v>4.55</v>
      </c>
      <c r="E246" s="66">
        <v>4.92</v>
      </c>
      <c r="F246" s="89">
        <v>6.5</v>
      </c>
      <c r="G246" s="89">
        <v>5.0599999999999996</v>
      </c>
      <c r="H246" s="89">
        <v>8.8699999999999992</v>
      </c>
      <c r="I246" s="89">
        <v>5.17</v>
      </c>
      <c r="J246" s="67">
        <v>38</v>
      </c>
      <c r="K246" s="67">
        <v>18</v>
      </c>
      <c r="L246" s="67">
        <v>7</v>
      </c>
      <c r="M246" s="67">
        <v>7</v>
      </c>
      <c r="N246" s="67">
        <v>6</v>
      </c>
      <c r="O246" s="66">
        <v>3.36</v>
      </c>
      <c r="P246" s="66">
        <v>5.08</v>
      </c>
      <c r="Q246" s="66">
        <v>4.95</v>
      </c>
      <c r="R246" s="66">
        <v>5.26</v>
      </c>
      <c r="S246" s="89">
        <v>6.8</v>
      </c>
      <c r="T246" s="89">
        <v>5.47</v>
      </c>
      <c r="U246" s="89">
        <v>9.15</v>
      </c>
      <c r="V246" s="89">
        <v>5.64</v>
      </c>
      <c r="W246" s="67">
        <v>36</v>
      </c>
      <c r="X246" s="67">
        <v>19</v>
      </c>
      <c r="Y246" s="67">
        <v>24</v>
      </c>
      <c r="Z246" s="67">
        <v>17</v>
      </c>
      <c r="AA246" s="67">
        <v>3</v>
      </c>
      <c r="AD246" s="77">
        <f t="shared" si="36"/>
        <v>6.5</v>
      </c>
      <c r="AE246" s="69">
        <f t="shared" si="37"/>
        <v>5.1240090000000293E-2</v>
      </c>
      <c r="AF246" s="77">
        <f t="shared" si="38"/>
        <v>8.8699999999999992</v>
      </c>
      <c r="AG246" s="69">
        <f t="shared" si="39"/>
        <v>5.236822249999995E-2</v>
      </c>
      <c r="AH246" s="69">
        <f t="shared" si="40"/>
        <v>5.2906108459915398E-2</v>
      </c>
      <c r="AI246" s="79">
        <f t="shared" si="41"/>
        <v>6.8</v>
      </c>
      <c r="AJ246" s="69">
        <f t="shared" si="42"/>
        <v>5.5448022500000027E-2</v>
      </c>
      <c r="AK246" s="79">
        <f t="shared" si="43"/>
        <v>9.15</v>
      </c>
      <c r="AL246" s="69">
        <f t="shared" si="44"/>
        <v>5.7195239999999981E-2</v>
      </c>
      <c r="AM246" s="69">
        <f t="shared" si="45"/>
        <v>5.7827212287234003E-2</v>
      </c>
      <c r="AN246" s="69">
        <f t="shared" si="46"/>
        <v>5.558623416666663E-2</v>
      </c>
      <c r="AO246" s="91">
        <f t="shared" si="47"/>
        <v>5.6186844344794463E-2</v>
      </c>
      <c r="AP246" s="78"/>
      <c r="AQ246" s="78"/>
    </row>
    <row r="247" spans="1:43" ht="15" customHeight="1">
      <c r="A247" s="65">
        <v>45535</v>
      </c>
      <c r="B247" s="66">
        <v>3.15</v>
      </c>
      <c r="C247" s="66">
        <v>4.6399999999999997</v>
      </c>
      <c r="D247" s="66">
        <v>4.53</v>
      </c>
      <c r="E247" s="66">
        <v>4.78</v>
      </c>
      <c r="F247" s="89">
        <v>6.51</v>
      </c>
      <c r="G247" s="89">
        <v>4.96</v>
      </c>
      <c r="H247" s="89">
        <v>9.07</v>
      </c>
      <c r="I247" s="89">
        <v>5.0999999999999996</v>
      </c>
      <c r="J247" s="67">
        <v>38</v>
      </c>
      <c r="K247" s="67">
        <v>18</v>
      </c>
      <c r="L247" s="67">
        <v>7</v>
      </c>
      <c r="M247" s="67">
        <v>7</v>
      </c>
      <c r="N247" s="67">
        <v>7</v>
      </c>
      <c r="O247" s="66">
        <v>3.37</v>
      </c>
      <c r="P247" s="66">
        <v>4.88</v>
      </c>
      <c r="Q247" s="66">
        <v>4.96</v>
      </c>
      <c r="R247" s="66">
        <v>5.13</v>
      </c>
      <c r="S247" s="89">
        <v>6.81</v>
      </c>
      <c r="T247" s="89">
        <v>5.4</v>
      </c>
      <c r="U247" s="89">
        <v>9.1199999999999992</v>
      </c>
      <c r="V247" s="89">
        <v>5.59</v>
      </c>
      <c r="W247" s="67">
        <v>36</v>
      </c>
      <c r="X247" s="67">
        <v>20</v>
      </c>
      <c r="Y247" s="67">
        <v>22</v>
      </c>
      <c r="Z247" s="67">
        <v>18</v>
      </c>
      <c r="AA247" s="67">
        <v>3</v>
      </c>
      <c r="AD247" s="77">
        <f t="shared" si="36"/>
        <v>6.51</v>
      </c>
      <c r="AE247" s="69">
        <f t="shared" si="37"/>
        <v>5.0215039999999878E-2</v>
      </c>
      <c r="AF247" s="77">
        <f t="shared" si="38"/>
        <v>9.07</v>
      </c>
      <c r="AG247" s="69">
        <f t="shared" si="39"/>
        <v>5.1650250000000231E-2</v>
      </c>
      <c r="AH247" s="69">
        <f t="shared" si="40"/>
        <v>5.2171634882812859E-2</v>
      </c>
      <c r="AI247" s="79">
        <f t="shared" si="41"/>
        <v>6.81</v>
      </c>
      <c r="AJ247" s="69">
        <f t="shared" si="42"/>
        <v>5.4728999999999806E-2</v>
      </c>
      <c r="AK247" s="79">
        <f t="shared" si="43"/>
        <v>9.1199999999999992</v>
      </c>
      <c r="AL247" s="69">
        <f t="shared" si="44"/>
        <v>5.6681202499999861E-2</v>
      </c>
      <c r="AM247" s="69">
        <f t="shared" si="45"/>
        <v>5.7424898690476074E-2</v>
      </c>
      <c r="AN247" s="69">
        <f t="shared" si="46"/>
        <v>5.5004218333333313E-2</v>
      </c>
      <c r="AO247" s="91">
        <f t="shared" si="47"/>
        <v>5.5673810754588327E-2</v>
      </c>
      <c r="AP247" s="78"/>
      <c r="AQ247" s="78"/>
    </row>
    <row r="248" spans="1:43" ht="15" customHeight="1">
      <c r="A248" s="65">
        <v>45565</v>
      </c>
      <c r="B248" s="66">
        <v>3.14</v>
      </c>
      <c r="C248" s="66">
        <v>4.54</v>
      </c>
      <c r="D248" s="66">
        <v>4.5599999999999996</v>
      </c>
      <c r="E248" s="66">
        <v>4.67</v>
      </c>
      <c r="F248" s="89">
        <v>6.48</v>
      </c>
      <c r="G248" s="89">
        <v>4.83</v>
      </c>
      <c r="H248" s="89">
        <v>9.02</v>
      </c>
      <c r="I248" s="89">
        <v>4.97</v>
      </c>
      <c r="J248" s="67">
        <v>42</v>
      </c>
      <c r="K248" s="67">
        <v>19</v>
      </c>
      <c r="L248" s="67">
        <v>6</v>
      </c>
      <c r="M248" s="67">
        <v>8</v>
      </c>
      <c r="N248" s="67">
        <v>6</v>
      </c>
      <c r="O248" s="66">
        <v>3.34</v>
      </c>
      <c r="P248" s="66">
        <v>4.79</v>
      </c>
      <c r="Q248" s="66">
        <v>4.97</v>
      </c>
      <c r="R248" s="66">
        <v>5.04</v>
      </c>
      <c r="S248" s="89">
        <v>6.85</v>
      </c>
      <c r="T248" s="89">
        <v>5.3</v>
      </c>
      <c r="U248" s="89">
        <v>9.25</v>
      </c>
      <c r="V248" s="89">
        <v>5.49</v>
      </c>
      <c r="W248" s="67">
        <v>37</v>
      </c>
      <c r="X248" s="67">
        <v>20</v>
      </c>
      <c r="Y248" s="67">
        <v>21</v>
      </c>
      <c r="Z248" s="67">
        <v>20</v>
      </c>
      <c r="AA248" s="67">
        <v>5</v>
      </c>
      <c r="AD248" s="77">
        <f t="shared" si="36"/>
        <v>6.48</v>
      </c>
      <c r="AE248" s="69">
        <f t="shared" si="37"/>
        <v>4.8883222499999768E-2</v>
      </c>
      <c r="AF248" s="77">
        <f t="shared" si="38"/>
        <v>9.02</v>
      </c>
      <c r="AG248" s="69">
        <f t="shared" si="39"/>
        <v>5.03175225000001E-2</v>
      </c>
      <c r="AH248" s="69">
        <f t="shared" si="40"/>
        <v>5.0870913838582908E-2</v>
      </c>
      <c r="AI248" s="79">
        <f t="shared" si="41"/>
        <v>6.85</v>
      </c>
      <c r="AJ248" s="69">
        <f t="shared" si="42"/>
        <v>5.3702249999999951E-2</v>
      </c>
      <c r="AK248" s="79">
        <f t="shared" si="43"/>
        <v>9.25</v>
      </c>
      <c r="AL248" s="69">
        <f t="shared" si="44"/>
        <v>5.5653502500000007E-2</v>
      </c>
      <c r="AM248" s="69">
        <f t="shared" si="45"/>
        <v>5.6263268906250025E-2</v>
      </c>
      <c r="AN248" s="69">
        <f t="shared" si="46"/>
        <v>5.3874842500000034E-2</v>
      </c>
      <c r="AO248" s="91">
        <f t="shared" si="47"/>
        <v>5.4465817217027646E-2</v>
      </c>
      <c r="AP248" s="78"/>
      <c r="AQ248" s="78"/>
    </row>
    <row r="249" spans="1:43" ht="15" customHeight="1">
      <c r="A249" s="65">
        <v>45596</v>
      </c>
      <c r="B249" s="66">
        <v>3.11</v>
      </c>
      <c r="C249" s="66">
        <v>4.9400000000000004</v>
      </c>
      <c r="D249" s="66">
        <v>4.54</v>
      </c>
      <c r="E249" s="66">
        <v>5.08</v>
      </c>
      <c r="F249" s="89">
        <v>6.5</v>
      </c>
      <c r="G249" s="89">
        <v>5.23</v>
      </c>
      <c r="H249" s="89">
        <v>8.99</v>
      </c>
      <c r="I249" s="89">
        <v>5.35</v>
      </c>
      <c r="J249" s="67">
        <v>42</v>
      </c>
      <c r="K249" s="67">
        <v>19</v>
      </c>
      <c r="L249" s="67">
        <v>6</v>
      </c>
      <c r="M249" s="67">
        <v>8</v>
      </c>
      <c r="N249" s="67">
        <v>6</v>
      </c>
      <c r="O249" s="66">
        <v>3.31</v>
      </c>
      <c r="P249" s="66">
        <v>5.22</v>
      </c>
      <c r="Q249" s="66">
        <v>4.96</v>
      </c>
      <c r="R249" s="66">
        <v>5.44</v>
      </c>
      <c r="S249" s="89">
        <v>6.85</v>
      </c>
      <c r="T249" s="89">
        <v>5.66</v>
      </c>
      <c r="U249" s="89">
        <v>9.1999999999999993</v>
      </c>
      <c r="V249" s="89">
        <v>5.82</v>
      </c>
      <c r="W249" s="67">
        <v>38</v>
      </c>
      <c r="X249" s="67">
        <v>20</v>
      </c>
      <c r="Y249" s="67">
        <v>20</v>
      </c>
      <c r="Z249" s="67">
        <v>20</v>
      </c>
      <c r="AA249" s="67">
        <v>5</v>
      </c>
      <c r="AD249" s="77">
        <f t="shared" si="36"/>
        <v>6.5</v>
      </c>
      <c r="AE249" s="69">
        <f t="shared" si="37"/>
        <v>5.2983822499999889E-2</v>
      </c>
      <c r="AF249" s="77">
        <f t="shared" si="38"/>
        <v>8.99</v>
      </c>
      <c r="AG249" s="69">
        <f t="shared" si="39"/>
        <v>5.4215562500000036E-2</v>
      </c>
      <c r="AH249" s="69">
        <f t="shared" si="40"/>
        <v>5.471518394578323E-2</v>
      </c>
      <c r="AI249" s="79">
        <f t="shared" si="41"/>
        <v>6.85</v>
      </c>
      <c r="AJ249" s="69">
        <f t="shared" si="42"/>
        <v>5.7400890000000038E-2</v>
      </c>
      <c r="AK249" s="79">
        <f t="shared" si="43"/>
        <v>9.1999999999999993</v>
      </c>
      <c r="AL249" s="69">
        <f t="shared" si="44"/>
        <v>5.9046809999999894E-2</v>
      </c>
      <c r="AM249" s="69">
        <f t="shared" si="45"/>
        <v>5.9607123191489204E-2</v>
      </c>
      <c r="AN249" s="69">
        <f t="shared" si="46"/>
        <v>5.7436394166666606E-2</v>
      </c>
      <c r="AO249" s="91">
        <f t="shared" si="47"/>
        <v>5.797647677625388E-2</v>
      </c>
      <c r="AP249" s="78"/>
      <c r="AQ249" s="78"/>
    </row>
    <row r="250" spans="1:43" ht="15" customHeight="1">
      <c r="A250" s="65">
        <v>45626</v>
      </c>
      <c r="B250" s="66">
        <v>3.08</v>
      </c>
      <c r="C250" s="66">
        <v>4.8</v>
      </c>
      <c r="D250" s="66">
        <v>4.53</v>
      </c>
      <c r="E250" s="66">
        <v>4.93</v>
      </c>
      <c r="F250" s="89">
        <v>6.51</v>
      </c>
      <c r="G250" s="89">
        <v>5.07</v>
      </c>
      <c r="H250" s="89">
        <v>8.9600000000000009</v>
      </c>
      <c r="I250" s="89">
        <v>5.17</v>
      </c>
      <c r="J250" s="67">
        <v>44</v>
      </c>
      <c r="K250" s="67">
        <v>18</v>
      </c>
      <c r="L250" s="67">
        <v>5</v>
      </c>
      <c r="M250" s="67">
        <v>8</v>
      </c>
      <c r="N250" s="67">
        <v>6</v>
      </c>
      <c r="O250" s="66">
        <v>3.29</v>
      </c>
      <c r="P250" s="66">
        <v>5.1100000000000003</v>
      </c>
      <c r="Q250" s="66">
        <v>4.96</v>
      </c>
      <c r="R250" s="66">
        <v>5.31</v>
      </c>
      <c r="S250" s="89">
        <v>6.87</v>
      </c>
      <c r="T250" s="89">
        <v>5.5</v>
      </c>
      <c r="U250" s="89">
        <v>9.2100000000000009</v>
      </c>
      <c r="V250" s="89">
        <v>5.65</v>
      </c>
      <c r="W250" s="67">
        <v>38</v>
      </c>
      <c r="X250" s="67">
        <v>20</v>
      </c>
      <c r="Y250" s="67">
        <v>19</v>
      </c>
      <c r="Z250" s="67">
        <v>22</v>
      </c>
      <c r="AA250" s="67">
        <v>5</v>
      </c>
      <c r="AD250" s="77">
        <f t="shared" si="36"/>
        <v>6.51</v>
      </c>
      <c r="AE250" s="69">
        <f t="shared" si="37"/>
        <v>5.134262249999999E-2</v>
      </c>
      <c r="AF250" s="77">
        <f t="shared" si="38"/>
        <v>8.9600000000000009</v>
      </c>
      <c r="AG250" s="69">
        <f t="shared" si="39"/>
        <v>5.236822249999995E-2</v>
      </c>
      <c r="AH250" s="69">
        <f t="shared" si="40"/>
        <v>5.2803579234693809E-2</v>
      </c>
      <c r="AI250" s="79">
        <f t="shared" si="41"/>
        <v>6.87</v>
      </c>
      <c r="AJ250" s="69">
        <f t="shared" si="42"/>
        <v>5.5756250000000174E-2</v>
      </c>
      <c r="AK250" s="79">
        <f t="shared" si="43"/>
        <v>9.2100000000000009</v>
      </c>
      <c r="AL250" s="69">
        <f t="shared" si="44"/>
        <v>5.7298062500000135E-2</v>
      </c>
      <c r="AM250" s="69">
        <f t="shared" si="45"/>
        <v>5.7818588942307812E-2</v>
      </c>
      <c r="AN250" s="69">
        <f t="shared" si="46"/>
        <v>5.5654782500000069E-2</v>
      </c>
      <c r="AO250" s="91">
        <f t="shared" si="47"/>
        <v>5.6146919039769809E-2</v>
      </c>
      <c r="AP250" s="78"/>
      <c r="AQ250" s="78"/>
    </row>
    <row r="251" spans="1:43" ht="15" customHeight="1">
      <c r="A251" s="65">
        <v>45657</v>
      </c>
      <c r="B251" s="66">
        <v>3.04</v>
      </c>
      <c r="C251" s="66">
        <v>4.66</v>
      </c>
      <c r="D251" s="66">
        <v>4.51</v>
      </c>
      <c r="E251" s="66">
        <v>4.7699999999999996</v>
      </c>
      <c r="F251" s="89">
        <v>6.53</v>
      </c>
      <c r="G251" s="89">
        <v>4.8899999999999997</v>
      </c>
      <c r="H251" s="89">
        <v>8.92</v>
      </c>
      <c r="I251" s="89">
        <v>4.97</v>
      </c>
      <c r="J251" s="67">
        <v>45</v>
      </c>
      <c r="K251" s="67">
        <v>17</v>
      </c>
      <c r="L251" s="67">
        <v>7</v>
      </c>
      <c r="M251" s="67">
        <v>6</v>
      </c>
      <c r="N251" s="67">
        <v>6</v>
      </c>
      <c r="O251" s="66">
        <v>3.27</v>
      </c>
      <c r="P251" s="66">
        <v>4.95</v>
      </c>
      <c r="Q251" s="66">
        <v>4.97</v>
      </c>
      <c r="R251" s="66">
        <v>5.15</v>
      </c>
      <c r="S251" s="89">
        <v>6.87</v>
      </c>
      <c r="T251" s="89">
        <v>5.34</v>
      </c>
      <c r="U251" s="89">
        <v>9.17</v>
      </c>
      <c r="V251" s="89">
        <v>5.49</v>
      </c>
      <c r="W251" s="67">
        <v>38</v>
      </c>
      <c r="X251" s="67">
        <v>21</v>
      </c>
      <c r="Y251" s="67">
        <v>19</v>
      </c>
      <c r="Z251" s="67">
        <v>23</v>
      </c>
      <c r="AA251" s="67">
        <v>5</v>
      </c>
      <c r="AD251" s="77">
        <f t="shared" si="36"/>
        <v>6.53</v>
      </c>
      <c r="AE251" s="69">
        <f t="shared" si="37"/>
        <v>4.9497802500000132E-2</v>
      </c>
      <c r="AF251" s="77">
        <f t="shared" si="38"/>
        <v>8.92</v>
      </c>
      <c r="AG251" s="69">
        <f t="shared" si="39"/>
        <v>5.03175225000001E-2</v>
      </c>
      <c r="AH251" s="69">
        <f t="shared" si="40"/>
        <v>5.0687939905857828E-2</v>
      </c>
      <c r="AI251" s="79">
        <f t="shared" si="41"/>
        <v>6.87</v>
      </c>
      <c r="AJ251" s="69">
        <f t="shared" si="42"/>
        <v>5.4112889999999858E-2</v>
      </c>
      <c r="AK251" s="79">
        <f t="shared" si="43"/>
        <v>9.17</v>
      </c>
      <c r="AL251" s="69">
        <f t="shared" si="44"/>
        <v>5.5653502500000007E-2</v>
      </c>
      <c r="AM251" s="69">
        <f t="shared" si="45"/>
        <v>5.6209462663043538E-2</v>
      </c>
      <c r="AN251" s="69">
        <f t="shared" si="46"/>
        <v>5.3874842500000034E-2</v>
      </c>
      <c r="AO251" s="91">
        <f t="shared" si="47"/>
        <v>5.4368955077314964E-2</v>
      </c>
      <c r="AP251" s="78"/>
      <c r="AQ251" s="78"/>
    </row>
    <row r="252" spans="1:43" ht="15" customHeight="1">
      <c r="A252" s="65">
        <v>45688</v>
      </c>
      <c r="B252" s="66">
        <v>3.04</v>
      </c>
      <c r="C252" s="66">
        <v>4.59</v>
      </c>
      <c r="D252" s="66">
        <v>4.53</v>
      </c>
      <c r="E252" s="66">
        <v>4.76</v>
      </c>
      <c r="F252" s="89">
        <v>6.53</v>
      </c>
      <c r="G252" s="89">
        <v>4.92</v>
      </c>
      <c r="H252" s="89">
        <v>8.8800000000000008</v>
      </c>
      <c r="I252" s="89">
        <v>5.04</v>
      </c>
      <c r="J252" s="67">
        <v>44</v>
      </c>
      <c r="K252" s="67">
        <v>19</v>
      </c>
      <c r="L252" s="67">
        <v>8</v>
      </c>
      <c r="M252" s="67">
        <v>6</v>
      </c>
      <c r="N252" s="67">
        <v>6</v>
      </c>
      <c r="O252" s="66">
        <v>3.24</v>
      </c>
      <c r="P252" s="66">
        <v>4.87</v>
      </c>
      <c r="Q252" s="66">
        <v>4.97</v>
      </c>
      <c r="R252" s="66">
        <v>5.12</v>
      </c>
      <c r="S252" s="89">
        <v>6.87</v>
      </c>
      <c r="T252" s="89">
        <v>5.33</v>
      </c>
      <c r="U252" s="89">
        <v>9.1199999999999992</v>
      </c>
      <c r="V252" s="89">
        <v>5.5</v>
      </c>
      <c r="W252" s="67">
        <v>38</v>
      </c>
      <c r="X252" s="67">
        <v>22</v>
      </c>
      <c r="Y252" s="67">
        <v>18</v>
      </c>
      <c r="Z252" s="67">
        <v>23</v>
      </c>
      <c r="AA252" s="67">
        <v>5</v>
      </c>
      <c r="AD252" s="77">
        <f t="shared" si="36"/>
        <v>6.53</v>
      </c>
      <c r="AE252" s="69">
        <f t="shared" si="37"/>
        <v>4.9805160000000015E-2</v>
      </c>
      <c r="AF252" s="77">
        <f t="shared" si="38"/>
        <v>8.8800000000000008</v>
      </c>
      <c r="AG252" s="69">
        <f t="shared" si="39"/>
        <v>5.1035039999999698E-2</v>
      </c>
      <c r="AH252" s="69">
        <f t="shared" si="40"/>
        <v>5.1621195574467635E-2</v>
      </c>
      <c r="AI252" s="79">
        <f t="shared" si="41"/>
        <v>6.87</v>
      </c>
      <c r="AJ252" s="69">
        <f t="shared" si="42"/>
        <v>5.4010222500000094E-2</v>
      </c>
      <c r="AK252" s="79">
        <f t="shared" si="43"/>
        <v>9.1199999999999992</v>
      </c>
      <c r="AL252" s="69">
        <f t="shared" si="44"/>
        <v>5.5756250000000174E-2</v>
      </c>
      <c r="AM252" s="69">
        <f t="shared" si="45"/>
        <v>5.6439140755555763E-2</v>
      </c>
      <c r="AN252" s="69">
        <f t="shared" si="46"/>
        <v>5.4182513333333342E-2</v>
      </c>
      <c r="AO252" s="91">
        <f t="shared" si="47"/>
        <v>5.4833159028526382E-2</v>
      </c>
      <c r="AP252" s="78"/>
      <c r="AQ252" s="78"/>
    </row>
    <row r="253" spans="1:43" ht="15" customHeight="1">
      <c r="A253" s="65">
        <v>45716</v>
      </c>
      <c r="B253" s="66">
        <v>3.1</v>
      </c>
      <c r="C253" s="66">
        <v>4.5</v>
      </c>
      <c r="D253" s="66">
        <v>4.5999999999999996</v>
      </c>
      <c r="E253" s="66">
        <v>4.7</v>
      </c>
      <c r="F253" s="89">
        <v>6.6</v>
      </c>
      <c r="G253" s="89">
        <v>4.9000000000000004</v>
      </c>
      <c r="H253" s="89">
        <v>8.9</v>
      </c>
      <c r="I253" s="89">
        <v>5</v>
      </c>
      <c r="J253" s="67">
        <v>39</v>
      </c>
      <c r="K253" s="67">
        <v>17</v>
      </c>
      <c r="L253" s="67">
        <v>7</v>
      </c>
      <c r="M253" s="67">
        <v>6</v>
      </c>
      <c r="N253" s="67">
        <v>6</v>
      </c>
      <c r="O253" s="66">
        <v>3.3</v>
      </c>
      <c r="P253" s="66">
        <v>4.8</v>
      </c>
      <c r="Q253" s="66">
        <v>5</v>
      </c>
      <c r="R253" s="66">
        <v>5</v>
      </c>
      <c r="S253" s="89">
        <v>6.9</v>
      </c>
      <c r="T253" s="89">
        <v>5.2</v>
      </c>
      <c r="U253" s="89">
        <v>9.1</v>
      </c>
      <c r="V253" s="89">
        <v>5.4</v>
      </c>
      <c r="W253" s="67">
        <v>37</v>
      </c>
      <c r="X253" s="67">
        <v>22</v>
      </c>
      <c r="Y253" s="67">
        <v>19</v>
      </c>
      <c r="Z253" s="67">
        <v>23</v>
      </c>
      <c r="AA253" s="67">
        <v>5</v>
      </c>
      <c r="AD253" s="77">
        <f t="shared" si="36"/>
        <v>6.6</v>
      </c>
      <c r="AE253" s="69">
        <f t="shared" si="37"/>
        <v>4.9600249999999901E-2</v>
      </c>
      <c r="AF253" s="77">
        <f t="shared" si="38"/>
        <v>8.9</v>
      </c>
      <c r="AG253" s="69">
        <f t="shared" si="39"/>
        <v>5.062499999999992E-2</v>
      </c>
      <c r="AH253" s="69">
        <f t="shared" si="40"/>
        <v>5.1115097826086885E-2</v>
      </c>
      <c r="AI253" s="79">
        <f t="shared" si="41"/>
        <v>6.9</v>
      </c>
      <c r="AJ253" s="69">
        <f t="shared" si="42"/>
        <v>5.2675999999999945E-2</v>
      </c>
      <c r="AK253" s="79">
        <f t="shared" si="43"/>
        <v>9.1</v>
      </c>
      <c r="AL253" s="69">
        <f t="shared" si="44"/>
        <v>5.4728999999999806E-2</v>
      </c>
      <c r="AM253" s="69">
        <f t="shared" si="45"/>
        <v>5.5568863636363389E-2</v>
      </c>
      <c r="AN253" s="69">
        <f t="shared" si="46"/>
        <v>5.3360999999999839E-2</v>
      </c>
      <c r="AO253" s="91">
        <f t="shared" si="47"/>
        <v>5.4084275032937883E-2</v>
      </c>
      <c r="AP253" s="78"/>
      <c r="AQ253" s="78"/>
    </row>
    <row r="254" spans="1:43" customFormat="1" ht="15" customHeight="1">
      <c r="A254" s="65">
        <v>45747</v>
      </c>
      <c r="B254" s="66">
        <v>3.08</v>
      </c>
      <c r="C254" s="66">
        <v>4.49</v>
      </c>
      <c r="D254" s="66">
        <v>4.54</v>
      </c>
      <c r="E254" s="66">
        <v>4.66</v>
      </c>
      <c r="F254" s="89">
        <v>6.58</v>
      </c>
      <c r="G254" s="89">
        <v>4.91</v>
      </c>
      <c r="H254" s="89">
        <v>8.84</v>
      </c>
      <c r="I254" s="89">
        <v>5.08</v>
      </c>
      <c r="J254" s="67">
        <v>40</v>
      </c>
      <c r="K254" s="67">
        <v>15</v>
      </c>
      <c r="L254" s="67">
        <v>8</v>
      </c>
      <c r="M254" s="67">
        <v>5</v>
      </c>
      <c r="N254" s="67">
        <v>6</v>
      </c>
      <c r="O254" s="66">
        <v>3.24</v>
      </c>
      <c r="P254" s="66">
        <v>4.7699999999999996</v>
      </c>
      <c r="Q254" s="66">
        <v>4.9800000000000004</v>
      </c>
      <c r="R254" s="66">
        <v>5.05</v>
      </c>
      <c r="S254" s="89">
        <v>6.89</v>
      </c>
      <c r="T254" s="89">
        <v>5.29</v>
      </c>
      <c r="U254" s="89">
        <v>9.01</v>
      </c>
      <c r="V254" s="89">
        <v>5.49</v>
      </c>
      <c r="W254" s="67">
        <v>39</v>
      </c>
      <c r="X254" s="67">
        <v>22</v>
      </c>
      <c r="Y254" s="67">
        <v>17</v>
      </c>
      <c r="Z254" s="67">
        <v>22</v>
      </c>
      <c r="AA254" s="67">
        <v>4</v>
      </c>
      <c r="AB254" s="70"/>
      <c r="AC254" s="70"/>
      <c r="AD254" s="77">
        <f t="shared" si="36"/>
        <v>6.58</v>
      </c>
      <c r="AE254" s="69">
        <f t="shared" si="37"/>
        <v>4.9702702500000084E-2</v>
      </c>
      <c r="AF254" s="77">
        <f t="shared" si="38"/>
        <v>8.84</v>
      </c>
      <c r="AG254" s="69">
        <f t="shared" si="39"/>
        <v>5.1445160000000101E-2</v>
      </c>
      <c r="AH254" s="69">
        <f t="shared" si="40"/>
        <v>5.2339518716814269E-2</v>
      </c>
      <c r="AI254" s="79">
        <f t="shared" si="41"/>
        <v>6.89</v>
      </c>
      <c r="AJ254" s="69">
        <f t="shared" si="42"/>
        <v>5.3599602500000065E-2</v>
      </c>
      <c r="AK254" s="79">
        <f t="shared" si="43"/>
        <v>9.01</v>
      </c>
      <c r="AL254" s="69">
        <f t="shared" si="44"/>
        <v>5.5653502500000007E-2</v>
      </c>
      <c r="AM254" s="69">
        <f t="shared" si="45"/>
        <v>5.661263504716979E-2</v>
      </c>
      <c r="AN254" s="69">
        <f t="shared" si="46"/>
        <v>5.4250721666666696E-2</v>
      </c>
      <c r="AO254" s="91">
        <f t="shared" si="47"/>
        <v>5.5188262937051286E-2</v>
      </c>
      <c r="AP254" s="78"/>
      <c r="AQ254" s="78"/>
    </row>
    <row r="255" spans="1:43" ht="15" customHeight="1">
      <c r="A255" s="65">
        <v>45777</v>
      </c>
      <c r="B255" s="66">
        <v>3.14</v>
      </c>
      <c r="C255" s="66">
        <v>4.21</v>
      </c>
      <c r="D255" s="66">
        <v>4.54</v>
      </c>
      <c r="E255" s="66">
        <v>4.43</v>
      </c>
      <c r="F255" s="89">
        <v>6.6</v>
      </c>
      <c r="G255" s="89">
        <v>4.74</v>
      </c>
      <c r="H255" s="89">
        <v>8.82</v>
      </c>
      <c r="I255" s="89">
        <v>4.93</v>
      </c>
      <c r="J255" s="67">
        <v>36</v>
      </c>
      <c r="K255" s="67">
        <v>16</v>
      </c>
      <c r="L255" s="67">
        <v>8</v>
      </c>
      <c r="M255" s="67">
        <v>4</v>
      </c>
      <c r="N255" s="67">
        <v>6</v>
      </c>
      <c r="O255" s="66">
        <v>3.27</v>
      </c>
      <c r="P255" s="66">
        <v>4.55</v>
      </c>
      <c r="Q255" s="66">
        <v>4.9800000000000004</v>
      </c>
      <c r="R255" s="66">
        <v>4.88</v>
      </c>
      <c r="S255" s="89">
        <v>6.89</v>
      </c>
      <c r="T255" s="89">
        <v>5.17</v>
      </c>
      <c r="U255" s="89">
        <v>8.9700000000000006</v>
      </c>
      <c r="V255" s="89">
        <v>5.41</v>
      </c>
      <c r="W255" s="67">
        <v>36</v>
      </c>
      <c r="X255" s="67">
        <v>24</v>
      </c>
      <c r="Y255" s="67">
        <v>17</v>
      </c>
      <c r="Z255" s="67">
        <v>20</v>
      </c>
      <c r="AA255" s="67">
        <v>4</v>
      </c>
      <c r="AD255" s="77">
        <f t="shared" si="36"/>
        <v>6.6</v>
      </c>
      <c r="AE255" s="69">
        <f t="shared" si="37"/>
        <v>4.7961690000000168E-2</v>
      </c>
      <c r="AF255" s="77">
        <f t="shared" si="38"/>
        <v>8.82</v>
      </c>
      <c r="AG255" s="69">
        <f t="shared" si="39"/>
        <v>4.9907622500000137E-2</v>
      </c>
      <c r="AH255" s="69">
        <f t="shared" si="40"/>
        <v>5.0941946981982102E-2</v>
      </c>
      <c r="AI255" s="79">
        <f t="shared" si="41"/>
        <v>6.89</v>
      </c>
      <c r="AJ255" s="69">
        <f t="shared" si="42"/>
        <v>5.236822249999995E-2</v>
      </c>
      <c r="AK255" s="79">
        <f t="shared" si="43"/>
        <v>8.9700000000000006</v>
      </c>
      <c r="AL255" s="69">
        <f t="shared" si="44"/>
        <v>5.4831702500000024E-2</v>
      </c>
      <c r="AM255" s="69">
        <f t="shared" si="45"/>
        <v>5.6051598846153905E-2</v>
      </c>
      <c r="AN255" s="69">
        <f t="shared" si="46"/>
        <v>5.3190342500000057E-2</v>
      </c>
      <c r="AO255" s="91">
        <f t="shared" si="47"/>
        <v>5.4348381558096633E-2</v>
      </c>
      <c r="AP255" s="78"/>
      <c r="AQ255" s="78"/>
    </row>
    <row r="256" spans="1:43" ht="15" customHeight="1">
      <c r="A256" s="65">
        <v>45808</v>
      </c>
      <c r="B256" s="66">
        <v>3.12</v>
      </c>
      <c r="C256" s="66">
        <v>4.2</v>
      </c>
      <c r="D256" s="66">
        <v>4.5199999999999996</v>
      </c>
      <c r="E256" s="66">
        <v>4.43</v>
      </c>
      <c r="F256" s="89">
        <v>6.61</v>
      </c>
      <c r="G256" s="89">
        <v>4.72</v>
      </c>
      <c r="H256" s="89">
        <v>8.8000000000000007</v>
      </c>
      <c r="I256" s="89">
        <v>4.92</v>
      </c>
      <c r="J256" s="67">
        <v>35</v>
      </c>
      <c r="K256" s="67">
        <v>17</v>
      </c>
      <c r="L256" s="67">
        <v>7</v>
      </c>
      <c r="M256" s="67">
        <v>4</v>
      </c>
      <c r="N256" s="67">
        <v>6</v>
      </c>
      <c r="O256" s="66">
        <v>3.25</v>
      </c>
      <c r="P256" s="66">
        <v>4.5599999999999996</v>
      </c>
      <c r="Q256" s="66">
        <v>4.97</v>
      </c>
      <c r="R256" s="66">
        <v>4.8899999999999997</v>
      </c>
      <c r="S256" s="89">
        <v>6.89</v>
      </c>
      <c r="T256" s="89">
        <v>5.19</v>
      </c>
      <c r="U256" s="89">
        <v>8.93</v>
      </c>
      <c r="V256" s="89">
        <v>5.42</v>
      </c>
      <c r="W256" s="67">
        <v>38</v>
      </c>
      <c r="X256" s="67">
        <v>24</v>
      </c>
      <c r="Y256" s="67">
        <v>17</v>
      </c>
      <c r="Z256" s="67">
        <v>18</v>
      </c>
      <c r="AA256" s="67">
        <v>4</v>
      </c>
      <c r="AD256" s="77">
        <f t="shared" si="36"/>
        <v>6.61</v>
      </c>
      <c r="AE256" s="69">
        <f t="shared" si="37"/>
        <v>4.775696000000007E-2</v>
      </c>
      <c r="AF256" s="77">
        <f t="shared" si="38"/>
        <v>8.8000000000000007</v>
      </c>
      <c r="AG256" s="69">
        <f t="shared" si="39"/>
        <v>4.9805160000000015E-2</v>
      </c>
      <c r="AH256" s="69">
        <f t="shared" si="40"/>
        <v>5.0927461369862995E-2</v>
      </c>
      <c r="AI256" s="79">
        <f t="shared" si="41"/>
        <v>6.89</v>
      </c>
      <c r="AJ256" s="69">
        <f t="shared" si="42"/>
        <v>5.2573402499999755E-2</v>
      </c>
      <c r="AK256" s="79">
        <f t="shared" si="43"/>
        <v>8.93</v>
      </c>
      <c r="AL256" s="69">
        <f t="shared" si="44"/>
        <v>5.4934409999999767E-2</v>
      </c>
      <c r="AM256" s="69">
        <f t="shared" si="45"/>
        <v>5.6172781580882125E-2</v>
      </c>
      <c r="AN256" s="69">
        <f t="shared" si="46"/>
        <v>5.322465999999984E-2</v>
      </c>
      <c r="AO256" s="91">
        <f t="shared" si="47"/>
        <v>5.4424341510542415E-2</v>
      </c>
      <c r="AP256" s="78"/>
      <c r="AQ256" s="78"/>
    </row>
    <row r="257" spans="1:43" ht="15" customHeight="1">
      <c r="A257" s="65">
        <v>45838</v>
      </c>
      <c r="B257" s="66">
        <v>3.13</v>
      </c>
      <c r="C257" s="66">
        <v>4.07</v>
      </c>
      <c r="D257" s="66">
        <v>4.5199999999999996</v>
      </c>
      <c r="E257" s="66">
        <v>4.28</v>
      </c>
      <c r="F257" s="89">
        <v>6.62</v>
      </c>
      <c r="G257" s="89">
        <v>4.57</v>
      </c>
      <c r="H257" s="89">
        <v>8.7899999999999991</v>
      </c>
      <c r="I257" s="89">
        <v>4.7300000000000004</v>
      </c>
      <c r="J257" s="67">
        <v>35</v>
      </c>
      <c r="K257" s="67">
        <v>17</v>
      </c>
      <c r="L257" s="67">
        <v>5</v>
      </c>
      <c r="M257" s="67">
        <v>4</v>
      </c>
      <c r="N257" s="67">
        <v>6</v>
      </c>
      <c r="O257" s="66">
        <v>3.26</v>
      </c>
      <c r="P257" s="66">
        <v>4.38</v>
      </c>
      <c r="Q257" s="66">
        <v>4.9800000000000004</v>
      </c>
      <c r="R257" s="66">
        <v>4.7</v>
      </c>
      <c r="S257" s="89">
        <v>6.88</v>
      </c>
      <c r="T257" s="89">
        <v>4.9800000000000004</v>
      </c>
      <c r="U257" s="89">
        <v>8.8800000000000008</v>
      </c>
      <c r="V257" s="89">
        <v>5.2</v>
      </c>
      <c r="W257" s="67">
        <v>36</v>
      </c>
      <c r="X257" s="67">
        <v>24</v>
      </c>
      <c r="Y257" s="67">
        <v>18</v>
      </c>
      <c r="Z257" s="67">
        <v>17</v>
      </c>
      <c r="AA257" s="67">
        <v>4</v>
      </c>
      <c r="AD257" s="77">
        <f t="shared" si="36"/>
        <v>6.62</v>
      </c>
      <c r="AE257" s="69">
        <f t="shared" si="37"/>
        <v>4.6222122500000129E-2</v>
      </c>
      <c r="AF257" s="77">
        <f t="shared" si="38"/>
        <v>8.7899999999999991</v>
      </c>
      <c r="AG257" s="69">
        <f t="shared" si="39"/>
        <v>4.7859322499999912E-2</v>
      </c>
      <c r="AH257" s="69">
        <f t="shared" si="40"/>
        <v>4.8772231255760162E-2</v>
      </c>
      <c r="AI257" s="79">
        <f t="shared" si="41"/>
        <v>6.88</v>
      </c>
      <c r="AJ257" s="69">
        <f t="shared" si="42"/>
        <v>5.0420009999999849E-2</v>
      </c>
      <c r="AK257" s="79">
        <f t="shared" si="43"/>
        <v>8.8800000000000008</v>
      </c>
      <c r="AL257" s="69">
        <f t="shared" si="44"/>
        <v>5.2675999999999945E-2</v>
      </c>
      <c r="AM257" s="69">
        <f t="shared" si="45"/>
        <v>5.39393544E-2</v>
      </c>
      <c r="AN257" s="69">
        <f t="shared" si="46"/>
        <v>5.1070440833333258E-2</v>
      </c>
      <c r="AO257" s="91">
        <f t="shared" si="47"/>
        <v>5.2216980018586719E-2</v>
      </c>
      <c r="AP257" s="78"/>
      <c r="AQ257" s="78"/>
    </row>
    <row r="258" spans="1:43" ht="15" customHeight="1">
      <c r="A258" s="65">
        <v>45869</v>
      </c>
      <c r="B258" s="66">
        <v>3.09</v>
      </c>
      <c r="C258" s="66">
        <v>4.12</v>
      </c>
      <c r="D258" s="66">
        <v>4.51</v>
      </c>
      <c r="E258" s="66">
        <v>4.3</v>
      </c>
      <c r="F258" s="89">
        <v>6.62</v>
      </c>
      <c r="G258" s="89">
        <v>4.5999999999999996</v>
      </c>
      <c r="H258" s="89">
        <v>8.8000000000000007</v>
      </c>
      <c r="I258" s="89">
        <v>4.71</v>
      </c>
      <c r="J258" s="67">
        <v>35</v>
      </c>
      <c r="K258" s="67">
        <v>17</v>
      </c>
      <c r="L258" s="67">
        <v>5</v>
      </c>
      <c r="M258" s="67">
        <v>4</v>
      </c>
      <c r="N258" s="67">
        <v>6</v>
      </c>
      <c r="O258" s="66">
        <v>3.24</v>
      </c>
      <c r="P258" s="66">
        <v>4.41</v>
      </c>
      <c r="Q258" s="66">
        <v>4.97</v>
      </c>
      <c r="R258" s="66">
        <v>4.71</v>
      </c>
      <c r="S258" s="89">
        <v>6.88</v>
      </c>
      <c r="T258" s="89">
        <v>4.96</v>
      </c>
      <c r="U258" s="89">
        <v>8.83</v>
      </c>
      <c r="V258" s="89">
        <v>5.17</v>
      </c>
      <c r="W258" s="67">
        <v>35</v>
      </c>
      <c r="X258" s="67">
        <v>25</v>
      </c>
      <c r="Y258" s="67">
        <v>17</v>
      </c>
      <c r="Z258" s="67">
        <v>17</v>
      </c>
      <c r="AA258" s="67">
        <v>4</v>
      </c>
      <c r="AD258" s="77">
        <f t="shared" si="36"/>
        <v>6.62</v>
      </c>
      <c r="AE258" s="69">
        <f t="shared" si="37"/>
        <v>4.6528999999999821E-2</v>
      </c>
      <c r="AF258" s="77">
        <f t="shared" si="38"/>
        <v>8.8000000000000007</v>
      </c>
      <c r="AG258" s="69">
        <f t="shared" si="39"/>
        <v>4.7654602499999976E-2</v>
      </c>
      <c r="AH258" s="69">
        <f t="shared" si="40"/>
        <v>4.8274200206422077E-2</v>
      </c>
      <c r="AI258" s="79">
        <f t="shared" si="41"/>
        <v>6.88</v>
      </c>
      <c r="AJ258" s="69">
        <f t="shared" si="42"/>
        <v>5.0215039999999878E-2</v>
      </c>
      <c r="AK258" s="79">
        <f t="shared" si="43"/>
        <v>8.83</v>
      </c>
      <c r="AL258" s="69">
        <f t="shared" si="44"/>
        <v>5.236822249999995E-2</v>
      </c>
      <c r="AM258" s="69">
        <f t="shared" si="45"/>
        <v>5.3660131999999992E-2</v>
      </c>
      <c r="AN258" s="69">
        <f t="shared" si="46"/>
        <v>5.0797015833333285E-2</v>
      </c>
      <c r="AO258" s="91">
        <f t="shared" si="47"/>
        <v>5.1864821402140687E-2</v>
      </c>
      <c r="AP258" s="78"/>
      <c r="AQ258" s="78"/>
    </row>
    <row r="259" spans="1:43" ht="15" customHeight="1">
      <c r="A259" s="65">
        <v>45900</v>
      </c>
      <c r="B259" s="66">
        <v>3.06</v>
      </c>
      <c r="C259" s="66">
        <v>4.08</v>
      </c>
      <c r="D259" s="66">
        <v>4.49</v>
      </c>
      <c r="E259" s="66">
        <v>4.28</v>
      </c>
      <c r="F259" s="89">
        <v>6.63</v>
      </c>
      <c r="G259" s="89">
        <v>4.5999999999999996</v>
      </c>
      <c r="H259" s="89">
        <v>8.77</v>
      </c>
      <c r="I259" s="89">
        <v>4.7</v>
      </c>
      <c r="J259" s="67">
        <v>35</v>
      </c>
      <c r="K259" s="67">
        <v>17</v>
      </c>
      <c r="L259" s="67">
        <v>5</v>
      </c>
      <c r="M259" s="67">
        <v>4</v>
      </c>
      <c r="N259" s="67">
        <v>6</v>
      </c>
      <c r="O259" s="66">
        <v>3.22</v>
      </c>
      <c r="P259" s="66">
        <v>4.4000000000000004</v>
      </c>
      <c r="Q259" s="66">
        <v>4.97</v>
      </c>
      <c r="R259" s="66">
        <v>4.7</v>
      </c>
      <c r="S259" s="89">
        <v>6.87</v>
      </c>
      <c r="T259" s="89">
        <v>4.92</v>
      </c>
      <c r="U259" s="89">
        <v>8.8000000000000007</v>
      </c>
      <c r="V259" s="89">
        <v>5.13</v>
      </c>
      <c r="W259" s="67">
        <v>36</v>
      </c>
      <c r="X259" s="67">
        <v>25</v>
      </c>
      <c r="Y259" s="67">
        <v>16</v>
      </c>
      <c r="Z259" s="67">
        <v>17</v>
      </c>
      <c r="AA259" s="67">
        <v>4</v>
      </c>
      <c r="AD259" s="77">
        <f t="shared" si="36"/>
        <v>6.63</v>
      </c>
      <c r="AE259" s="69">
        <f t="shared" si="37"/>
        <v>4.6528999999999821E-2</v>
      </c>
      <c r="AF259" s="77">
        <f t="shared" si="38"/>
        <v>8.77</v>
      </c>
      <c r="AG259" s="69">
        <f t="shared" si="39"/>
        <v>4.7552250000000074E-2</v>
      </c>
      <c r="AH259" s="69">
        <f t="shared" si="40"/>
        <v>4.8140379672897415E-2</v>
      </c>
      <c r="AI259" s="79">
        <f t="shared" si="41"/>
        <v>6.87</v>
      </c>
      <c r="AJ259" s="69">
        <f t="shared" si="42"/>
        <v>4.9805160000000015E-2</v>
      </c>
      <c r="AK259" s="79">
        <f t="shared" si="43"/>
        <v>8.8000000000000007</v>
      </c>
      <c r="AL259" s="69">
        <f t="shared" si="44"/>
        <v>5.1957922499999976E-2</v>
      </c>
      <c r="AM259" s="69">
        <f t="shared" si="45"/>
        <v>5.3296427681347097E-2</v>
      </c>
      <c r="AN259" s="69">
        <f t="shared" si="46"/>
        <v>5.0489365000000008E-2</v>
      </c>
      <c r="AO259" s="91">
        <f t="shared" si="47"/>
        <v>5.1577745011863865E-2</v>
      </c>
      <c r="AP259" s="78"/>
      <c r="AQ259" s="78"/>
    </row>
    <row r="260" spans="1:43" ht="15" customHeight="1">
      <c r="A260" s="65">
        <v>45930</v>
      </c>
      <c r="B260" s="66">
        <v>3.12</v>
      </c>
      <c r="C260" s="66">
        <v>4.3</v>
      </c>
      <c r="D260" s="66">
        <v>4.5</v>
      </c>
      <c r="E260" s="66">
        <v>4.45</v>
      </c>
      <c r="F260" s="89">
        <v>6.63</v>
      </c>
      <c r="G260" s="89">
        <v>4.66</v>
      </c>
      <c r="H260" s="89">
        <v>8.76</v>
      </c>
      <c r="I260" s="89">
        <v>4.74</v>
      </c>
      <c r="J260" s="67">
        <v>34</v>
      </c>
      <c r="K260" s="67">
        <v>15</v>
      </c>
      <c r="L260" s="67">
        <v>5</v>
      </c>
      <c r="M260" s="67">
        <v>3</v>
      </c>
      <c r="N260" s="67">
        <v>6</v>
      </c>
      <c r="O260" s="66">
        <v>3.27</v>
      </c>
      <c r="P260" s="66">
        <v>4.55</v>
      </c>
      <c r="Q260" s="66">
        <v>4.97</v>
      </c>
      <c r="R260" s="66">
        <v>4.82</v>
      </c>
      <c r="S260" s="89">
        <v>6.86</v>
      </c>
      <c r="T260" s="89">
        <v>5.03</v>
      </c>
      <c r="U260" s="89">
        <v>8.74</v>
      </c>
      <c r="V260" s="89">
        <v>5.18</v>
      </c>
      <c r="W260" s="67">
        <v>35</v>
      </c>
      <c r="X260" s="67">
        <v>26</v>
      </c>
      <c r="Y260" s="67">
        <v>15</v>
      </c>
      <c r="Z260" s="67">
        <v>16</v>
      </c>
      <c r="AA260" s="67">
        <v>4</v>
      </c>
      <c r="AD260" s="77">
        <f t="shared" si="36"/>
        <v>6.63</v>
      </c>
      <c r="AE260" s="69">
        <f t="shared" si="37"/>
        <v>4.7142890000000159E-2</v>
      </c>
      <c r="AF260" s="77">
        <f t="shared" si="38"/>
        <v>8.76</v>
      </c>
      <c r="AG260" s="69">
        <f t="shared" si="39"/>
        <v>4.7961690000000168E-2</v>
      </c>
      <c r="AH260" s="69">
        <f t="shared" si="40"/>
        <v>4.8438362300469655E-2</v>
      </c>
      <c r="AI260" s="79">
        <f t="shared" si="41"/>
        <v>6.86</v>
      </c>
      <c r="AJ260" s="69">
        <f t="shared" si="42"/>
        <v>5.093252249999991E-2</v>
      </c>
      <c r="AK260" s="79">
        <f t="shared" si="43"/>
        <v>8.74</v>
      </c>
      <c r="AL260" s="69">
        <f t="shared" si="44"/>
        <v>5.2470809999999979E-2</v>
      </c>
      <c r="AM260" s="69">
        <f t="shared" si="45"/>
        <v>5.3501789920212789E-2</v>
      </c>
      <c r="AN260" s="69">
        <f t="shared" si="46"/>
        <v>5.0967770000000037E-2</v>
      </c>
      <c r="AO260" s="91">
        <f t="shared" si="47"/>
        <v>5.181398071363174E-2</v>
      </c>
      <c r="AP260" s="78"/>
      <c r="AQ260" s="78"/>
    </row>
    <row r="261" spans="1:43" ht="15" customHeight="1">
      <c r="A261" s="65">
        <v>45961</v>
      </c>
      <c r="B261" s="66">
        <v>3.08</v>
      </c>
      <c r="C261" s="66">
        <v>4.38</v>
      </c>
      <c r="D261" s="66">
        <v>4.3</v>
      </c>
      <c r="E261" s="66">
        <v>4.55</v>
      </c>
      <c r="F261" s="89">
        <v>6.1</v>
      </c>
      <c r="G261" s="89">
        <v>4.75</v>
      </c>
      <c r="H261" s="89">
        <v>9.51</v>
      </c>
      <c r="I261" s="89">
        <v>4.82</v>
      </c>
      <c r="J261" s="67">
        <v>30</v>
      </c>
      <c r="K261" s="67">
        <v>13</v>
      </c>
      <c r="L261" s="67">
        <v>3</v>
      </c>
      <c r="M261" s="67">
        <v>2</v>
      </c>
      <c r="N261" s="67">
        <v>3</v>
      </c>
      <c r="O261" s="66">
        <v>3.24</v>
      </c>
      <c r="P261" s="66">
        <v>4.5999999999999996</v>
      </c>
      <c r="Q261" s="66">
        <v>4.97</v>
      </c>
      <c r="R261" s="66">
        <v>4.88</v>
      </c>
      <c r="S261" s="89">
        <v>6.86</v>
      </c>
      <c r="T261" s="89">
        <v>5.08</v>
      </c>
      <c r="U261" s="89">
        <v>8.6999999999999993</v>
      </c>
      <c r="V261" s="89">
        <v>5.23</v>
      </c>
      <c r="W261" s="67">
        <v>35</v>
      </c>
      <c r="X261" s="67">
        <v>27</v>
      </c>
      <c r="Y261" s="67">
        <v>14</v>
      </c>
      <c r="Z261" s="67">
        <v>16</v>
      </c>
      <c r="AA261" s="67">
        <v>4</v>
      </c>
      <c r="AD261" s="77">
        <f t="shared" si="36"/>
        <v>6.1</v>
      </c>
      <c r="AE261" s="69">
        <f t="shared" si="37"/>
        <v>4.8064062499999949E-2</v>
      </c>
      <c r="AF261" s="77">
        <f t="shared" si="38"/>
        <v>9.51</v>
      </c>
      <c r="AG261" s="69">
        <f t="shared" si="39"/>
        <v>4.8780810000000008E-2</v>
      </c>
      <c r="AH261" s="69">
        <f t="shared" si="40"/>
        <v>4.888380304252201E-2</v>
      </c>
      <c r="AI261" s="79">
        <f t="shared" si="41"/>
        <v>6.86</v>
      </c>
      <c r="AJ261" s="69">
        <f t="shared" si="42"/>
        <v>5.1445160000000101E-2</v>
      </c>
      <c r="AK261" s="79">
        <f t="shared" si="43"/>
        <v>8.6999999999999993</v>
      </c>
      <c r="AL261" s="69">
        <f t="shared" si="44"/>
        <v>5.2983822499999889E-2</v>
      </c>
      <c r="AM261" s="69">
        <f t="shared" si="45"/>
        <v>5.4070921005434522E-2</v>
      </c>
      <c r="AN261" s="69">
        <f t="shared" si="46"/>
        <v>5.1582818333333259E-2</v>
      </c>
      <c r="AO261" s="91">
        <f t="shared" si="47"/>
        <v>5.234188168446368E-2</v>
      </c>
      <c r="AP261" s="78"/>
      <c r="AQ261" s="78"/>
    </row>
    <row r="262" spans="1:43" ht="15" customHeight="1">
      <c r="A262" s="65"/>
      <c r="B262" s="66"/>
      <c r="C262" s="66"/>
      <c r="D262" s="66"/>
      <c r="E262" s="66"/>
      <c r="F262" s="89"/>
      <c r="G262" s="89"/>
      <c r="H262" s="89"/>
      <c r="I262" s="89"/>
      <c r="J262" s="67"/>
      <c r="K262" s="67"/>
      <c r="L262" s="67"/>
      <c r="M262" s="67"/>
      <c r="N262" s="67"/>
      <c r="O262" s="66"/>
      <c r="P262" s="66"/>
      <c r="Q262" s="66"/>
      <c r="R262" s="66"/>
      <c r="S262" s="89"/>
      <c r="T262" s="89"/>
      <c r="U262" s="89"/>
      <c r="V262" s="89"/>
      <c r="W262" s="67"/>
      <c r="X262" s="67"/>
      <c r="Y262" s="67"/>
      <c r="Z262" s="67"/>
      <c r="AA262" s="67"/>
    </row>
    <row r="263" spans="1:43" ht="15" customHeight="1">
      <c r="A263" s="65"/>
      <c r="B263" s="66"/>
      <c r="C263" s="66"/>
      <c r="D263" s="66"/>
      <c r="E263" s="66"/>
      <c r="F263" s="89"/>
      <c r="G263" s="89"/>
      <c r="H263" s="89"/>
      <c r="I263" s="89"/>
      <c r="J263" s="67"/>
      <c r="K263" s="67"/>
      <c r="L263" s="67"/>
      <c r="M263" s="67"/>
      <c r="N263" s="67"/>
      <c r="O263" s="66"/>
      <c r="P263" s="66"/>
      <c r="Q263" s="66"/>
      <c r="R263" s="66"/>
      <c r="S263" s="89"/>
      <c r="T263" s="89"/>
      <c r="U263" s="89"/>
      <c r="V263" s="89"/>
      <c r="W263" s="67"/>
      <c r="X263" s="67"/>
      <c r="Y263" s="67"/>
      <c r="Z263" s="67"/>
      <c r="AA263" s="67"/>
    </row>
    <row r="264" spans="1:43" ht="15" customHeight="1">
      <c r="A264" s="65"/>
      <c r="B264" s="66"/>
      <c r="C264" s="66"/>
      <c r="D264" s="66"/>
      <c r="E264" s="66"/>
      <c r="F264" s="89"/>
      <c r="G264" s="89"/>
      <c r="H264" s="89"/>
      <c r="I264" s="89"/>
      <c r="J264" s="67"/>
      <c r="K264" s="67"/>
      <c r="L264" s="67"/>
      <c r="M264" s="67"/>
      <c r="N264" s="67"/>
      <c r="O264" s="66"/>
      <c r="P264" s="66"/>
      <c r="Q264" s="66"/>
      <c r="R264" s="66"/>
      <c r="S264" s="89"/>
      <c r="T264" s="89"/>
      <c r="U264" s="89"/>
      <c r="V264" s="89"/>
      <c r="W264" s="67"/>
      <c r="X264" s="67"/>
      <c r="Y264" s="67"/>
      <c r="Z264" s="67"/>
      <c r="AA264" s="67"/>
    </row>
    <row r="265" spans="1:43" ht="15" customHeight="1">
      <c r="A265" s="65"/>
      <c r="B265" s="66"/>
      <c r="C265" s="66"/>
      <c r="D265" s="66"/>
      <c r="E265" s="66"/>
      <c r="F265" s="89"/>
      <c r="G265" s="89"/>
      <c r="H265" s="89"/>
      <c r="I265" s="89"/>
      <c r="J265" s="67"/>
      <c r="K265" s="67"/>
      <c r="L265" s="67"/>
      <c r="M265" s="67"/>
      <c r="N265" s="67"/>
      <c r="O265" s="66"/>
      <c r="P265" s="66"/>
      <c r="Q265" s="66"/>
      <c r="R265" s="66"/>
      <c r="S265" s="89"/>
      <c r="T265" s="89"/>
      <c r="U265" s="89"/>
      <c r="V265" s="89"/>
      <c r="W265" s="67"/>
      <c r="X265" s="67"/>
      <c r="Y265" s="67"/>
      <c r="Z265" s="67"/>
      <c r="AA265" s="67"/>
      <c r="AC265" s="90" t="s">
        <v>126</v>
      </c>
      <c r="AD265" s="93">
        <f>AVERAGE(AD12:AD264)</f>
        <v>6.6613199999999928</v>
      </c>
      <c r="AE265" s="69"/>
      <c r="AF265" s="93">
        <f t="shared" ref="AF265:AO265" si="48">AVERAGE(AF12:AF264)</f>
        <v>8.9941199999999988</v>
      </c>
      <c r="AG265" s="94">
        <f t="shared" si="48"/>
        <v>5.4173757350000032E-2</v>
      </c>
      <c r="AH265" s="94">
        <f t="shared" si="48"/>
        <v>5.5494705727703118E-2</v>
      </c>
      <c r="AI265" s="95">
        <f t="shared" si="48"/>
        <v>6.7796000000000056</v>
      </c>
      <c r="AJ265" s="69"/>
      <c r="AK265" s="95">
        <f t="shared" si="48"/>
        <v>8.8205199999999948</v>
      </c>
      <c r="AL265" s="94">
        <f t="shared" si="48"/>
        <v>6.1619645329999986E-2</v>
      </c>
      <c r="AM265" s="94">
        <f t="shared" si="48"/>
        <v>6.3281190254873304E-2</v>
      </c>
      <c r="AN265" s="94">
        <f t="shared" si="48"/>
        <v>5.9137682669999997E-2</v>
      </c>
      <c r="AO265" s="91">
        <f t="shared" si="48"/>
        <v>6.0685695412483295E-2</v>
      </c>
    </row>
    <row r="266" spans="1:43" ht="15" customHeight="1">
      <c r="A266" s="65"/>
      <c r="B266" s="66"/>
      <c r="C266" s="66"/>
      <c r="D266" s="66"/>
      <c r="E266" s="66"/>
      <c r="F266" s="89"/>
      <c r="G266" s="89"/>
      <c r="H266" s="89"/>
      <c r="I266" s="89"/>
      <c r="J266" s="67"/>
      <c r="K266" s="67"/>
      <c r="L266" s="67"/>
      <c r="M266" s="67"/>
      <c r="N266" s="67"/>
      <c r="O266" s="66"/>
      <c r="P266" s="66"/>
      <c r="Q266" s="66"/>
      <c r="R266" s="66"/>
      <c r="S266" s="89"/>
      <c r="T266" s="89"/>
      <c r="U266" s="89"/>
      <c r="V266" s="89"/>
      <c r="W266" s="67"/>
      <c r="X266" s="67"/>
      <c r="Y266" s="67"/>
      <c r="Z266" s="67"/>
      <c r="AA266" s="67"/>
    </row>
    <row r="267" spans="1:43" ht="15" customHeight="1">
      <c r="A267" s="65"/>
      <c r="B267" s="66"/>
      <c r="C267" s="66"/>
      <c r="D267" s="66"/>
      <c r="E267" s="66"/>
      <c r="F267" s="89"/>
      <c r="G267" s="89"/>
      <c r="H267" s="89"/>
      <c r="I267" s="89"/>
      <c r="J267" s="67"/>
      <c r="K267" s="67"/>
      <c r="L267" s="67"/>
      <c r="M267" s="67"/>
      <c r="N267" s="67"/>
      <c r="O267" s="66"/>
      <c r="P267" s="66"/>
      <c r="Q267" s="66"/>
      <c r="R267" s="66"/>
      <c r="S267" s="89"/>
      <c r="T267" s="89"/>
      <c r="U267" s="89"/>
      <c r="V267" s="89"/>
      <c r="W267" s="67"/>
      <c r="X267" s="67"/>
      <c r="Y267" s="67"/>
      <c r="Z267" s="67"/>
      <c r="AA267" s="67"/>
    </row>
    <row r="268" spans="1:43" ht="15" customHeight="1">
      <c r="A268" s="65"/>
      <c r="B268" s="66"/>
      <c r="C268" s="66"/>
      <c r="D268" s="66"/>
      <c r="E268" s="66"/>
      <c r="F268" s="89"/>
      <c r="G268" s="89"/>
      <c r="H268" s="89"/>
      <c r="I268" s="89"/>
      <c r="J268" s="67"/>
      <c r="K268" s="67"/>
      <c r="L268" s="67"/>
      <c r="M268" s="67"/>
      <c r="N268" s="67"/>
      <c r="O268" s="66"/>
      <c r="P268" s="66"/>
      <c r="Q268" s="66"/>
      <c r="R268" s="66"/>
      <c r="S268" s="89"/>
      <c r="T268" s="89"/>
      <c r="U268" s="89"/>
      <c r="V268" s="89"/>
      <c r="W268" s="67"/>
      <c r="X268" s="67"/>
      <c r="Y268" s="67"/>
      <c r="Z268" s="67"/>
      <c r="AA268" s="67"/>
    </row>
    <row r="269" spans="1:43" ht="15" customHeight="1">
      <c r="A269" s="65"/>
      <c r="B269" s="66"/>
      <c r="C269" s="66"/>
      <c r="D269" s="66"/>
      <c r="E269" s="66"/>
      <c r="F269" s="89"/>
      <c r="G269" s="89"/>
      <c r="H269" s="89"/>
      <c r="I269" s="89"/>
      <c r="J269" s="67"/>
      <c r="K269" s="67"/>
      <c r="L269" s="67"/>
      <c r="M269" s="67"/>
      <c r="N269" s="67"/>
      <c r="O269" s="66"/>
      <c r="P269" s="66"/>
      <c r="Q269" s="66"/>
      <c r="R269" s="66"/>
      <c r="S269" s="89"/>
      <c r="T269" s="89"/>
      <c r="U269" s="89"/>
      <c r="V269" s="89"/>
      <c r="W269" s="67"/>
      <c r="X269" s="67"/>
      <c r="Y269" s="67"/>
      <c r="Z269" s="67"/>
      <c r="AA269" s="67"/>
    </row>
    <row r="270" spans="1:43" ht="15" customHeight="1">
      <c r="A270" s="65"/>
      <c r="B270" s="66"/>
      <c r="C270" s="66"/>
      <c r="D270" s="66"/>
      <c r="E270" s="66"/>
      <c r="F270" s="89"/>
      <c r="G270" s="89"/>
      <c r="H270" s="89"/>
      <c r="I270" s="89"/>
      <c r="J270" s="67"/>
      <c r="K270" s="67"/>
      <c r="L270" s="67"/>
      <c r="M270" s="67"/>
      <c r="N270" s="67"/>
      <c r="O270" s="66"/>
      <c r="P270" s="66"/>
      <c r="Q270" s="66"/>
      <c r="R270" s="66"/>
      <c r="S270" s="89"/>
      <c r="T270" s="89"/>
      <c r="U270" s="89"/>
      <c r="V270" s="89"/>
      <c r="W270" s="67"/>
      <c r="X270" s="67"/>
      <c r="Y270" s="67"/>
      <c r="Z270" s="67"/>
      <c r="AA270" s="67"/>
    </row>
    <row r="271" spans="1:43" ht="15" customHeight="1">
      <c r="A271" s="65"/>
      <c r="B271" s="66"/>
      <c r="C271" s="66"/>
      <c r="D271" s="66"/>
      <c r="E271" s="66"/>
      <c r="F271" s="89"/>
      <c r="G271" s="89"/>
      <c r="H271" s="89"/>
      <c r="I271" s="89"/>
      <c r="J271" s="67"/>
      <c r="K271" s="67"/>
      <c r="L271" s="67"/>
      <c r="M271" s="67"/>
      <c r="N271" s="67"/>
      <c r="O271" s="66"/>
      <c r="P271" s="66"/>
      <c r="Q271" s="66"/>
      <c r="R271" s="66"/>
      <c r="S271" s="89"/>
      <c r="T271" s="89"/>
      <c r="U271" s="89"/>
      <c r="V271" s="89"/>
      <c r="W271" s="67"/>
      <c r="X271" s="67"/>
      <c r="Y271" s="67"/>
      <c r="Z271" s="67"/>
      <c r="AA271" s="67"/>
    </row>
    <row r="272" spans="1:43" ht="15" customHeight="1">
      <c r="A272" s="65"/>
      <c r="B272" s="66"/>
      <c r="C272" s="66"/>
      <c r="D272" s="66"/>
      <c r="E272" s="66"/>
      <c r="F272" s="89"/>
      <c r="G272" s="89"/>
      <c r="H272" s="89"/>
      <c r="I272" s="89"/>
      <c r="J272" s="67"/>
      <c r="K272" s="67"/>
      <c r="L272" s="67"/>
      <c r="M272" s="67"/>
      <c r="N272" s="67"/>
      <c r="O272" s="66"/>
      <c r="P272" s="66"/>
      <c r="Q272" s="66"/>
      <c r="R272" s="66"/>
      <c r="S272" s="89"/>
      <c r="T272" s="89"/>
      <c r="U272" s="89"/>
      <c r="V272" s="89"/>
      <c r="W272" s="67"/>
      <c r="X272" s="67"/>
      <c r="Y272" s="67"/>
      <c r="Z272" s="67"/>
      <c r="AA272" s="67"/>
    </row>
    <row r="273" spans="1:27" ht="15" customHeight="1">
      <c r="A273" s="65"/>
      <c r="B273" s="66"/>
      <c r="C273" s="66"/>
      <c r="D273" s="66"/>
      <c r="E273" s="66"/>
      <c r="F273" s="89"/>
      <c r="G273" s="89"/>
      <c r="H273" s="89"/>
      <c r="I273" s="89"/>
      <c r="J273" s="67"/>
      <c r="K273" s="67"/>
      <c r="L273" s="67"/>
      <c r="M273" s="67"/>
      <c r="N273" s="67"/>
      <c r="O273" s="66"/>
      <c r="P273" s="66"/>
      <c r="Q273" s="66"/>
      <c r="R273" s="66"/>
      <c r="S273" s="89"/>
      <c r="T273" s="89"/>
      <c r="U273" s="89"/>
      <c r="V273" s="89"/>
      <c r="W273" s="67"/>
      <c r="X273" s="67"/>
      <c r="Y273" s="67"/>
      <c r="Z273" s="67"/>
      <c r="AA273" s="67"/>
    </row>
    <row r="274" spans="1:27" ht="15" customHeight="1">
      <c r="A274" s="65"/>
      <c r="B274" s="66"/>
      <c r="C274" s="66"/>
      <c r="D274" s="66"/>
      <c r="E274" s="66"/>
      <c r="F274" s="89"/>
      <c r="G274" s="89"/>
      <c r="H274" s="89"/>
      <c r="I274" s="89"/>
      <c r="J274" s="67"/>
      <c r="K274" s="67"/>
      <c r="L274" s="67"/>
      <c r="M274" s="67"/>
      <c r="N274" s="67"/>
      <c r="O274" s="66"/>
      <c r="P274" s="66"/>
      <c r="Q274" s="66"/>
      <c r="R274" s="66"/>
      <c r="S274" s="89"/>
      <c r="T274" s="89"/>
      <c r="U274" s="89"/>
      <c r="V274" s="89"/>
      <c r="W274" s="67"/>
      <c r="X274" s="67"/>
      <c r="Y274" s="67"/>
      <c r="Z274" s="67"/>
      <c r="AA274" s="67"/>
    </row>
    <row r="275" spans="1:27" ht="15" customHeight="1">
      <c r="A275" s="65"/>
      <c r="B275" s="66"/>
      <c r="C275" s="66"/>
      <c r="D275" s="66"/>
      <c r="E275" s="66"/>
      <c r="F275" s="89"/>
      <c r="G275" s="89"/>
      <c r="H275" s="89"/>
      <c r="I275" s="89"/>
      <c r="J275" s="67"/>
      <c r="K275" s="67"/>
      <c r="L275" s="67"/>
      <c r="M275" s="67"/>
      <c r="N275" s="67"/>
      <c r="O275" s="66"/>
      <c r="P275" s="66"/>
      <c r="Q275" s="66"/>
      <c r="R275" s="66"/>
      <c r="S275" s="89"/>
      <c r="T275" s="89"/>
      <c r="U275" s="89"/>
      <c r="V275" s="89"/>
      <c r="W275" s="67"/>
      <c r="X275" s="67"/>
      <c r="Y275" s="67"/>
      <c r="Z275" s="67"/>
      <c r="AA275" s="67"/>
    </row>
    <row r="276" spans="1:27" ht="15" customHeight="1">
      <c r="A276" s="65"/>
      <c r="B276" s="66"/>
      <c r="C276" s="66"/>
      <c r="D276" s="66"/>
      <c r="E276" s="66"/>
      <c r="F276" s="89"/>
      <c r="G276" s="89"/>
      <c r="H276" s="89"/>
      <c r="I276" s="89"/>
      <c r="J276" s="67"/>
      <c r="K276" s="67"/>
      <c r="L276" s="67"/>
      <c r="M276" s="67"/>
      <c r="N276" s="67"/>
      <c r="O276" s="66"/>
      <c r="P276" s="66"/>
      <c r="Q276" s="66"/>
      <c r="R276" s="66"/>
      <c r="S276" s="89"/>
      <c r="T276" s="89"/>
      <c r="U276" s="89"/>
      <c r="V276" s="89"/>
      <c r="W276" s="67"/>
      <c r="X276" s="67"/>
      <c r="Y276" s="67"/>
      <c r="Z276" s="67"/>
      <c r="AA276" s="67"/>
    </row>
    <row r="277" spans="1:27" ht="15" customHeight="1">
      <c r="A277" s="65"/>
      <c r="B277" s="66"/>
      <c r="C277" s="66"/>
      <c r="D277" s="66"/>
      <c r="E277" s="66"/>
      <c r="F277" s="89"/>
      <c r="G277" s="89"/>
      <c r="H277" s="89"/>
      <c r="I277" s="89"/>
      <c r="J277" s="67"/>
      <c r="K277" s="67"/>
      <c r="L277" s="67"/>
      <c r="M277" s="67"/>
      <c r="N277" s="67"/>
      <c r="O277" s="66"/>
      <c r="P277" s="66"/>
      <c r="Q277" s="66"/>
      <c r="R277" s="66"/>
      <c r="S277" s="89"/>
      <c r="T277" s="89"/>
      <c r="U277" s="89"/>
      <c r="V277" s="89"/>
      <c r="W277" s="67"/>
      <c r="X277" s="67"/>
      <c r="Y277" s="67"/>
      <c r="Z277" s="67"/>
      <c r="AA277" s="67"/>
    </row>
    <row r="278" spans="1:27" ht="15" customHeight="1">
      <c r="A278" s="65"/>
      <c r="B278" s="66"/>
      <c r="C278" s="66"/>
      <c r="D278" s="66"/>
      <c r="E278" s="66"/>
      <c r="F278" s="89"/>
      <c r="G278" s="89"/>
      <c r="H278" s="89"/>
      <c r="I278" s="89"/>
      <c r="J278" s="67"/>
      <c r="K278" s="67"/>
      <c r="L278" s="67"/>
      <c r="M278" s="67"/>
      <c r="N278" s="67"/>
      <c r="O278" s="66"/>
      <c r="P278" s="66"/>
      <c r="Q278" s="66"/>
      <c r="R278" s="66"/>
      <c r="S278" s="89"/>
      <c r="T278" s="89"/>
      <c r="U278" s="89"/>
      <c r="V278" s="89"/>
      <c r="W278" s="67"/>
      <c r="X278" s="67"/>
      <c r="Y278" s="67"/>
      <c r="Z278" s="67"/>
      <c r="AA278" s="67"/>
    </row>
    <row r="279" spans="1:27" ht="15" customHeight="1">
      <c r="A279" s="65"/>
      <c r="B279" s="66"/>
      <c r="C279" s="66"/>
      <c r="D279" s="66"/>
      <c r="E279" s="66"/>
      <c r="F279" s="89"/>
      <c r="G279" s="89"/>
      <c r="H279" s="89"/>
      <c r="I279" s="89"/>
      <c r="J279" s="67"/>
      <c r="K279" s="67"/>
      <c r="L279" s="67"/>
      <c r="M279" s="67"/>
      <c r="N279" s="67"/>
      <c r="O279" s="66"/>
      <c r="P279" s="66"/>
      <c r="Q279" s="66"/>
      <c r="R279" s="66"/>
      <c r="S279" s="89"/>
      <c r="T279" s="89"/>
      <c r="U279" s="89"/>
      <c r="V279" s="89"/>
      <c r="W279" s="67"/>
      <c r="X279" s="67"/>
      <c r="Y279" s="67"/>
      <c r="Z279" s="67"/>
      <c r="AA279" s="67"/>
    </row>
    <row r="280" spans="1:27" ht="15" customHeight="1">
      <c r="A280" s="65"/>
      <c r="B280" s="66"/>
      <c r="C280" s="66"/>
      <c r="D280" s="66"/>
      <c r="E280" s="66"/>
      <c r="F280" s="89"/>
      <c r="G280" s="89"/>
      <c r="H280" s="89"/>
      <c r="I280" s="89"/>
      <c r="J280" s="67"/>
      <c r="K280" s="67"/>
      <c r="L280" s="67"/>
      <c r="M280" s="67"/>
      <c r="N280" s="67"/>
      <c r="O280" s="66"/>
      <c r="P280" s="66"/>
      <c r="Q280" s="66"/>
      <c r="R280" s="66"/>
      <c r="S280" s="89"/>
      <c r="T280" s="89"/>
      <c r="U280" s="89"/>
      <c r="V280" s="89"/>
      <c r="W280" s="67"/>
      <c r="X280" s="67"/>
      <c r="Y280" s="67"/>
      <c r="Z280" s="67"/>
      <c r="AA280" s="67"/>
    </row>
    <row r="281" spans="1:27" ht="15" customHeight="1">
      <c r="A281" s="65"/>
      <c r="B281" s="66"/>
      <c r="C281" s="66"/>
      <c r="D281" s="66"/>
      <c r="E281" s="66"/>
      <c r="F281" s="89"/>
      <c r="G281" s="89"/>
      <c r="H281" s="89"/>
      <c r="I281" s="89"/>
      <c r="J281" s="67"/>
      <c r="K281" s="67"/>
      <c r="L281" s="67"/>
      <c r="M281" s="67"/>
      <c r="N281" s="67"/>
      <c r="O281" s="66"/>
      <c r="P281" s="66"/>
      <c r="Q281" s="66"/>
      <c r="R281" s="66"/>
      <c r="S281" s="89"/>
      <c r="T281" s="89"/>
      <c r="U281" s="89"/>
      <c r="V281" s="89"/>
      <c r="W281" s="67"/>
      <c r="X281" s="67"/>
      <c r="Y281" s="67"/>
      <c r="Z281" s="67"/>
      <c r="AA281" s="67"/>
    </row>
    <row r="282" spans="1:27" ht="15" customHeight="1">
      <c r="A282" s="65"/>
      <c r="B282" s="66"/>
      <c r="C282" s="66"/>
      <c r="D282" s="66"/>
      <c r="E282" s="66"/>
      <c r="F282" s="89"/>
      <c r="G282" s="89"/>
      <c r="H282" s="89"/>
      <c r="I282" s="89"/>
      <c r="J282" s="67"/>
      <c r="K282" s="67"/>
      <c r="L282" s="67"/>
      <c r="M282" s="67"/>
      <c r="N282" s="67"/>
      <c r="O282" s="66"/>
      <c r="P282" s="66"/>
      <c r="Q282" s="66"/>
      <c r="R282" s="66"/>
      <c r="S282" s="89"/>
      <c r="T282" s="89"/>
      <c r="U282" s="89"/>
      <c r="V282" s="89"/>
      <c r="W282" s="67"/>
      <c r="X282" s="67"/>
      <c r="Y282" s="67"/>
      <c r="Z282" s="67"/>
      <c r="AA282" s="67"/>
    </row>
    <row r="283" spans="1:27" ht="15" customHeight="1">
      <c r="A283" s="65"/>
      <c r="B283" s="66"/>
      <c r="C283" s="66"/>
      <c r="D283" s="66"/>
      <c r="E283" s="66"/>
      <c r="F283" s="89"/>
      <c r="G283" s="89"/>
      <c r="H283" s="89"/>
      <c r="I283" s="89"/>
      <c r="J283" s="67"/>
      <c r="K283" s="67"/>
      <c r="L283" s="67"/>
      <c r="M283" s="67"/>
      <c r="N283" s="67"/>
      <c r="O283" s="66"/>
      <c r="P283" s="66"/>
      <c r="Q283" s="66"/>
      <c r="R283" s="66"/>
      <c r="S283" s="89"/>
      <c r="T283" s="89"/>
      <c r="U283" s="89"/>
      <c r="V283" s="89"/>
      <c r="W283" s="67"/>
      <c r="X283" s="67"/>
      <c r="Y283" s="67"/>
      <c r="Z283" s="67"/>
      <c r="AA283" s="67"/>
    </row>
    <row r="284" spans="1:27" ht="15" customHeight="1">
      <c r="A284" s="65"/>
      <c r="B284" s="66"/>
      <c r="C284" s="66"/>
      <c r="D284" s="66"/>
      <c r="E284" s="66"/>
      <c r="F284" s="89"/>
      <c r="G284" s="89"/>
      <c r="H284" s="89"/>
      <c r="I284" s="89"/>
      <c r="J284" s="67"/>
      <c r="K284" s="67"/>
      <c r="L284" s="67"/>
      <c r="M284" s="67"/>
      <c r="N284" s="67"/>
      <c r="O284" s="66"/>
      <c r="P284" s="66"/>
      <c r="Q284" s="66"/>
      <c r="R284" s="66"/>
      <c r="S284" s="89"/>
      <c r="T284" s="89"/>
      <c r="U284" s="89"/>
      <c r="V284" s="89"/>
      <c r="W284" s="67"/>
      <c r="X284" s="67"/>
      <c r="Y284" s="67"/>
      <c r="Z284" s="67"/>
      <c r="AA284" s="67"/>
    </row>
    <row r="285" spans="1:27" ht="15" customHeight="1">
      <c r="A285" s="65"/>
      <c r="B285" s="66"/>
      <c r="C285" s="66"/>
      <c r="D285" s="66"/>
      <c r="E285" s="66"/>
      <c r="F285" s="89"/>
      <c r="G285" s="89"/>
      <c r="H285" s="89"/>
      <c r="I285" s="89"/>
      <c r="J285" s="67"/>
      <c r="K285" s="67"/>
      <c r="L285" s="67"/>
      <c r="M285" s="67"/>
      <c r="N285" s="67"/>
      <c r="O285" s="66"/>
      <c r="P285" s="66"/>
      <c r="Q285" s="66"/>
      <c r="R285" s="66"/>
      <c r="S285" s="89"/>
      <c r="T285" s="89"/>
      <c r="U285" s="89"/>
      <c r="V285" s="89"/>
      <c r="W285" s="67"/>
      <c r="X285" s="67"/>
      <c r="Y285" s="67"/>
      <c r="Z285" s="67"/>
      <c r="AA285" s="67"/>
    </row>
    <row r="286" spans="1:27" ht="14.15" customHeight="1">
      <c r="A286" s="65"/>
      <c r="B286" s="66"/>
      <c r="C286" s="66"/>
      <c r="D286" s="66"/>
      <c r="E286" s="66"/>
      <c r="F286" s="89"/>
      <c r="G286" s="89"/>
      <c r="H286" s="89"/>
      <c r="I286" s="89"/>
      <c r="J286" s="67"/>
      <c r="K286" s="67"/>
      <c r="L286" s="67"/>
      <c r="M286" s="67"/>
      <c r="N286" s="67"/>
      <c r="O286" s="66"/>
      <c r="P286" s="66"/>
      <c r="Q286" s="66"/>
      <c r="R286" s="66"/>
      <c r="S286" s="89"/>
      <c r="T286" s="89"/>
      <c r="U286" s="89"/>
      <c r="V286" s="89"/>
      <c r="W286" s="67"/>
      <c r="X286" s="67"/>
      <c r="Y286" s="67"/>
      <c r="Z286" s="67"/>
      <c r="AA286" s="67"/>
    </row>
    <row r="287" spans="1:27" ht="14.15" customHeight="1">
      <c r="A287" s="65"/>
      <c r="B287" s="66"/>
      <c r="C287" s="66"/>
      <c r="D287" s="66"/>
      <c r="E287" s="66"/>
      <c r="F287" s="89"/>
      <c r="G287" s="89"/>
      <c r="H287" s="89"/>
      <c r="I287" s="89"/>
      <c r="J287" s="67"/>
      <c r="K287" s="67"/>
      <c r="L287" s="67"/>
      <c r="M287" s="67"/>
      <c r="N287" s="67"/>
      <c r="O287" s="66"/>
      <c r="P287" s="66"/>
      <c r="Q287" s="66"/>
      <c r="R287" s="66"/>
      <c r="S287" s="89"/>
      <c r="T287" s="89"/>
      <c r="U287" s="89"/>
      <c r="V287" s="89"/>
      <c r="W287" s="67"/>
      <c r="X287" s="67"/>
      <c r="Y287" s="67"/>
      <c r="Z287" s="67"/>
      <c r="AA287" s="67"/>
    </row>
    <row r="288" spans="1:27" ht="14.15" customHeight="1">
      <c r="A288" s="65"/>
      <c r="B288" s="66"/>
      <c r="C288" s="66"/>
      <c r="D288" s="66"/>
      <c r="E288" s="66"/>
      <c r="F288" s="89"/>
      <c r="G288" s="89"/>
      <c r="H288" s="89"/>
      <c r="I288" s="89"/>
      <c r="J288" s="67"/>
      <c r="K288" s="67"/>
      <c r="L288" s="67"/>
      <c r="M288" s="67"/>
      <c r="N288" s="67"/>
      <c r="O288" s="66"/>
      <c r="P288" s="66"/>
      <c r="Q288" s="66"/>
      <c r="R288" s="66"/>
      <c r="S288" s="89"/>
      <c r="T288" s="89"/>
      <c r="U288" s="89"/>
      <c r="V288" s="89"/>
      <c r="W288" s="67"/>
      <c r="X288" s="67"/>
      <c r="Y288" s="67"/>
      <c r="Z288" s="67"/>
      <c r="AA288" s="67"/>
    </row>
    <row r="289" spans="1:27" ht="14.15" customHeight="1">
      <c r="A289" s="65"/>
      <c r="B289" s="66"/>
      <c r="C289" s="66"/>
      <c r="D289" s="66"/>
      <c r="E289" s="66"/>
      <c r="F289" s="89"/>
      <c r="G289" s="89"/>
      <c r="H289" s="89"/>
      <c r="I289" s="89"/>
      <c r="J289" s="67"/>
      <c r="K289" s="67"/>
      <c r="L289" s="67"/>
      <c r="M289" s="67"/>
      <c r="N289" s="67"/>
      <c r="O289" s="66"/>
      <c r="P289" s="66"/>
      <c r="Q289" s="66"/>
      <c r="R289" s="66"/>
      <c r="S289" s="89"/>
      <c r="T289" s="89"/>
      <c r="U289" s="89"/>
      <c r="V289" s="89"/>
      <c r="W289" s="67"/>
      <c r="X289" s="67"/>
      <c r="Y289" s="67"/>
      <c r="Z289" s="67"/>
      <c r="AA289" s="67"/>
    </row>
    <row r="290" spans="1:27" ht="14.15" customHeight="1">
      <c r="A290" s="65"/>
      <c r="B290" s="66"/>
      <c r="C290" s="66"/>
      <c r="D290" s="66"/>
      <c r="E290" s="66"/>
      <c r="F290" s="89"/>
      <c r="G290" s="89"/>
      <c r="H290" s="89"/>
      <c r="I290" s="89"/>
      <c r="J290" s="67"/>
      <c r="K290" s="67"/>
      <c r="L290" s="67"/>
      <c r="M290" s="67"/>
      <c r="N290" s="67"/>
      <c r="O290" s="66"/>
      <c r="P290" s="66"/>
      <c r="Q290" s="66"/>
      <c r="R290" s="66"/>
      <c r="S290" s="89"/>
      <c r="T290" s="89"/>
      <c r="U290" s="89"/>
      <c r="V290" s="89"/>
      <c r="W290" s="67"/>
      <c r="X290" s="67"/>
      <c r="Y290" s="67"/>
      <c r="Z290" s="67"/>
      <c r="AA290" s="67"/>
    </row>
    <row r="291" spans="1:27" ht="14.15" customHeight="1">
      <c r="A291" s="65"/>
      <c r="B291" s="66"/>
      <c r="C291" s="66"/>
      <c r="D291" s="66"/>
      <c r="E291" s="66"/>
      <c r="F291" s="89"/>
      <c r="G291" s="89"/>
      <c r="H291" s="89"/>
      <c r="I291" s="89"/>
      <c r="J291" s="67"/>
      <c r="K291" s="67"/>
      <c r="L291" s="67"/>
      <c r="M291" s="67"/>
      <c r="N291" s="67"/>
      <c r="O291" s="66"/>
      <c r="P291" s="66"/>
      <c r="Q291" s="66"/>
      <c r="R291" s="66"/>
      <c r="S291" s="89"/>
      <c r="T291" s="89"/>
      <c r="U291" s="89"/>
      <c r="V291" s="89"/>
      <c r="W291" s="67"/>
      <c r="X291" s="67"/>
      <c r="Y291" s="67"/>
      <c r="Z291" s="67"/>
      <c r="AA291" s="67"/>
    </row>
    <row r="292" spans="1:27" ht="14.15" customHeight="1">
      <c r="A292" s="65"/>
      <c r="B292" s="66"/>
      <c r="C292" s="66"/>
      <c r="D292" s="66"/>
      <c r="E292" s="66"/>
      <c r="F292" s="89"/>
      <c r="G292" s="89"/>
      <c r="H292" s="89"/>
      <c r="I292" s="89"/>
      <c r="J292" s="67"/>
      <c r="K292" s="67"/>
      <c r="L292" s="67"/>
      <c r="M292" s="67"/>
      <c r="N292" s="67"/>
      <c r="O292" s="66"/>
      <c r="P292" s="66"/>
      <c r="Q292" s="66"/>
      <c r="R292" s="66"/>
      <c r="S292" s="89"/>
      <c r="T292" s="89"/>
      <c r="U292" s="89"/>
      <c r="V292" s="89"/>
      <c r="W292" s="67"/>
      <c r="X292" s="67"/>
      <c r="Y292" s="67"/>
      <c r="Z292" s="67"/>
      <c r="AA292" s="67"/>
    </row>
    <row r="293" spans="1:27" ht="14.15" customHeight="1">
      <c r="A293" s="65"/>
      <c r="B293" s="66"/>
      <c r="C293" s="66"/>
      <c r="D293" s="66"/>
      <c r="E293" s="66"/>
      <c r="F293" s="89"/>
      <c r="G293" s="89"/>
      <c r="H293" s="89"/>
      <c r="I293" s="89"/>
      <c r="J293" s="67"/>
      <c r="K293" s="67"/>
      <c r="L293" s="67"/>
      <c r="M293" s="67"/>
      <c r="N293" s="67"/>
      <c r="O293" s="66"/>
      <c r="P293" s="66"/>
      <c r="Q293" s="66"/>
      <c r="R293" s="66"/>
      <c r="S293" s="89"/>
      <c r="T293" s="89"/>
      <c r="U293" s="89"/>
      <c r="V293" s="89"/>
      <c r="W293" s="67"/>
      <c r="X293" s="67"/>
      <c r="Y293" s="67"/>
      <c r="Z293" s="67"/>
      <c r="AA293" s="67"/>
    </row>
    <row r="294" spans="1:27" ht="14.15" customHeight="1">
      <c r="A294" s="65"/>
      <c r="B294" s="66"/>
      <c r="C294" s="66"/>
      <c r="D294" s="66"/>
      <c r="E294" s="66"/>
      <c r="F294" s="89"/>
      <c r="G294" s="89"/>
      <c r="H294" s="89"/>
      <c r="I294" s="89"/>
      <c r="J294" s="67"/>
      <c r="K294" s="67"/>
      <c r="L294" s="67"/>
      <c r="M294" s="67"/>
      <c r="N294" s="67"/>
      <c r="O294" s="66"/>
      <c r="P294" s="66"/>
      <c r="Q294" s="66"/>
      <c r="R294" s="66"/>
      <c r="S294" s="89"/>
      <c r="T294" s="89"/>
      <c r="U294" s="89"/>
      <c r="V294" s="89"/>
      <c r="W294" s="67"/>
      <c r="X294" s="67"/>
      <c r="Y294" s="67"/>
      <c r="Z294" s="67"/>
      <c r="AA294" s="67"/>
    </row>
    <row r="295" spans="1:27" ht="14.15" customHeight="1">
      <c r="A295" s="65"/>
      <c r="B295" s="66"/>
      <c r="C295" s="66"/>
      <c r="D295" s="66"/>
      <c r="E295" s="66"/>
      <c r="F295" s="89"/>
      <c r="G295" s="89"/>
      <c r="H295" s="89"/>
      <c r="I295" s="89"/>
      <c r="J295" s="67"/>
      <c r="K295" s="67"/>
      <c r="L295" s="67"/>
      <c r="M295" s="67"/>
      <c r="N295" s="67"/>
      <c r="O295" s="66"/>
      <c r="P295" s="66"/>
      <c r="Q295" s="66"/>
      <c r="R295" s="66"/>
      <c r="S295" s="89"/>
      <c r="T295" s="89"/>
      <c r="U295" s="89"/>
      <c r="V295" s="89"/>
      <c r="W295" s="67"/>
      <c r="X295" s="67"/>
      <c r="Y295" s="67"/>
      <c r="Z295" s="67"/>
      <c r="AA295" s="67"/>
    </row>
    <row r="296" spans="1:27" ht="14.15" customHeight="1">
      <c r="A296" s="65"/>
      <c r="B296" s="66"/>
      <c r="C296" s="66"/>
      <c r="D296" s="66"/>
      <c r="E296" s="66"/>
      <c r="F296" s="89"/>
      <c r="G296" s="89"/>
      <c r="H296" s="89"/>
      <c r="I296" s="89"/>
      <c r="J296" s="67"/>
      <c r="K296" s="67"/>
      <c r="L296" s="67"/>
      <c r="M296" s="67"/>
      <c r="N296" s="67"/>
      <c r="O296" s="66"/>
      <c r="P296" s="66"/>
      <c r="Q296" s="66"/>
      <c r="R296" s="66"/>
      <c r="S296" s="89"/>
      <c r="T296" s="89"/>
      <c r="U296" s="89"/>
      <c r="V296" s="89"/>
      <c r="W296" s="67"/>
      <c r="X296" s="67"/>
      <c r="Y296" s="67"/>
      <c r="Z296" s="67"/>
      <c r="AA296" s="67"/>
    </row>
    <row r="297" spans="1:27" ht="14.15" customHeight="1">
      <c r="A297" s="65"/>
      <c r="B297" s="66"/>
      <c r="C297" s="66"/>
      <c r="D297" s="66"/>
      <c r="E297" s="66"/>
      <c r="F297" s="89"/>
      <c r="G297" s="89"/>
      <c r="H297" s="89"/>
      <c r="I297" s="89"/>
      <c r="J297" s="67"/>
      <c r="K297" s="67"/>
      <c r="L297" s="67"/>
      <c r="M297" s="67"/>
      <c r="N297" s="67"/>
      <c r="O297" s="66"/>
      <c r="P297" s="66"/>
      <c r="Q297" s="66"/>
      <c r="R297" s="66"/>
      <c r="S297" s="89"/>
      <c r="T297" s="89"/>
      <c r="U297" s="89"/>
      <c r="V297" s="89"/>
      <c r="W297" s="67"/>
      <c r="X297" s="67"/>
      <c r="Y297" s="67"/>
      <c r="Z297" s="67"/>
      <c r="AA297" s="67"/>
    </row>
    <row r="298" spans="1:27" ht="14.15" customHeight="1">
      <c r="A298" s="65"/>
      <c r="B298" s="66"/>
      <c r="C298" s="66"/>
      <c r="D298" s="66"/>
      <c r="E298" s="66"/>
      <c r="F298" s="89"/>
      <c r="G298" s="89"/>
      <c r="H298" s="89"/>
      <c r="I298" s="89"/>
      <c r="J298" s="67"/>
      <c r="K298" s="67"/>
      <c r="L298" s="67"/>
      <c r="M298" s="67"/>
      <c r="N298" s="67"/>
      <c r="O298" s="66"/>
      <c r="P298" s="66"/>
      <c r="Q298" s="66"/>
      <c r="R298" s="66"/>
      <c r="S298" s="89"/>
      <c r="T298" s="89"/>
      <c r="U298" s="89"/>
      <c r="V298" s="89"/>
      <c r="W298" s="67"/>
      <c r="X298" s="67"/>
      <c r="Y298" s="67"/>
      <c r="Z298" s="67"/>
      <c r="AA298" s="67"/>
    </row>
    <row r="299" spans="1:27" ht="14.15" customHeight="1">
      <c r="A299" s="65"/>
      <c r="B299" s="66"/>
      <c r="C299" s="66"/>
      <c r="D299" s="66"/>
      <c r="E299" s="66"/>
      <c r="F299" s="89"/>
      <c r="G299" s="89"/>
      <c r="H299" s="89"/>
      <c r="I299" s="89"/>
      <c r="J299" s="67"/>
      <c r="K299" s="67"/>
      <c r="L299" s="67"/>
      <c r="M299" s="67"/>
      <c r="N299" s="67"/>
      <c r="O299" s="66"/>
      <c r="P299" s="66"/>
      <c r="Q299" s="66"/>
      <c r="R299" s="66"/>
      <c r="S299" s="89"/>
      <c r="T299" s="89"/>
      <c r="U299" s="89"/>
      <c r="V299" s="89"/>
      <c r="W299" s="67"/>
      <c r="X299" s="67"/>
      <c r="Y299" s="67"/>
      <c r="Z299" s="67"/>
      <c r="AA299" s="67"/>
    </row>
    <row r="300" spans="1:27" ht="14.15" customHeight="1">
      <c r="A300" s="65"/>
      <c r="B300" s="66"/>
      <c r="C300" s="66"/>
      <c r="D300" s="66"/>
      <c r="E300" s="66"/>
      <c r="F300" s="89"/>
      <c r="G300" s="89"/>
      <c r="H300" s="89"/>
      <c r="I300" s="89"/>
      <c r="J300" s="67"/>
      <c r="K300" s="67"/>
      <c r="L300" s="67"/>
      <c r="M300" s="67"/>
      <c r="N300" s="67"/>
      <c r="O300" s="66"/>
      <c r="P300" s="66"/>
      <c r="Q300" s="66"/>
      <c r="R300" s="66"/>
      <c r="S300" s="89"/>
      <c r="T300" s="89"/>
      <c r="U300" s="89"/>
      <c r="V300" s="89"/>
      <c r="W300" s="67"/>
      <c r="X300" s="67"/>
      <c r="Y300" s="67"/>
      <c r="Z300" s="67"/>
      <c r="AA300" s="67"/>
    </row>
    <row r="301" spans="1:27" ht="14.15" customHeight="1">
      <c r="A301" s="65"/>
      <c r="B301" s="66"/>
      <c r="C301" s="66"/>
      <c r="D301" s="66"/>
      <c r="E301" s="66"/>
      <c r="F301" s="89"/>
      <c r="G301" s="89"/>
      <c r="H301" s="89"/>
      <c r="I301" s="89"/>
      <c r="J301" s="67"/>
      <c r="K301" s="67"/>
      <c r="L301" s="67"/>
      <c r="M301" s="67"/>
      <c r="N301" s="67"/>
      <c r="O301" s="66"/>
      <c r="P301" s="66"/>
      <c r="Q301" s="66"/>
      <c r="R301" s="66"/>
      <c r="S301" s="89"/>
      <c r="T301" s="89"/>
      <c r="U301" s="89"/>
      <c r="V301" s="89"/>
      <c r="W301" s="67"/>
      <c r="X301" s="67"/>
      <c r="Y301" s="67"/>
      <c r="Z301" s="67"/>
      <c r="AA301" s="67"/>
    </row>
    <row r="302" spans="1:27" ht="14.15" customHeight="1">
      <c r="A302" s="65"/>
      <c r="B302" s="66"/>
      <c r="C302" s="66"/>
      <c r="D302" s="66"/>
      <c r="E302" s="66"/>
      <c r="F302" s="89"/>
      <c r="G302" s="89"/>
      <c r="H302" s="89"/>
      <c r="I302" s="89"/>
      <c r="J302" s="67"/>
      <c r="K302" s="67"/>
      <c r="L302" s="67"/>
      <c r="M302" s="67"/>
      <c r="N302" s="67"/>
      <c r="O302" s="66"/>
      <c r="P302" s="66"/>
      <c r="Q302" s="66"/>
      <c r="R302" s="66"/>
      <c r="S302" s="89"/>
      <c r="T302" s="89"/>
      <c r="U302" s="89"/>
      <c r="V302" s="89"/>
      <c r="W302" s="67"/>
      <c r="X302" s="67"/>
      <c r="Y302" s="67"/>
      <c r="Z302" s="67"/>
      <c r="AA302" s="67"/>
    </row>
    <row r="303" spans="1:27" ht="14.15" customHeight="1">
      <c r="A303" s="65"/>
      <c r="B303" s="66"/>
      <c r="C303" s="66"/>
      <c r="D303" s="66"/>
      <c r="E303" s="66"/>
      <c r="F303" s="89"/>
      <c r="G303" s="89"/>
      <c r="H303" s="89"/>
      <c r="I303" s="89"/>
      <c r="J303" s="67"/>
      <c r="K303" s="67"/>
      <c r="L303" s="67"/>
      <c r="M303" s="67"/>
      <c r="N303" s="67"/>
      <c r="O303" s="66"/>
      <c r="P303" s="66"/>
      <c r="Q303" s="66"/>
      <c r="R303" s="66"/>
      <c r="S303" s="89"/>
      <c r="T303" s="89"/>
      <c r="U303" s="89"/>
      <c r="V303" s="89"/>
      <c r="W303" s="67"/>
      <c r="X303" s="67"/>
      <c r="Y303" s="67"/>
      <c r="Z303" s="67"/>
      <c r="AA303" s="67"/>
    </row>
    <row r="304" spans="1:27" ht="14.15" customHeight="1">
      <c r="A304" s="65"/>
      <c r="B304" s="66"/>
      <c r="C304" s="66"/>
      <c r="D304" s="66"/>
      <c r="E304" s="66"/>
      <c r="F304" s="89"/>
      <c r="G304" s="89"/>
      <c r="H304" s="89"/>
      <c r="I304" s="89"/>
      <c r="J304" s="67"/>
      <c r="K304" s="67"/>
      <c r="L304" s="67"/>
      <c r="M304" s="67"/>
      <c r="N304" s="67"/>
      <c r="O304" s="66"/>
      <c r="P304" s="66"/>
      <c r="Q304" s="66"/>
      <c r="R304" s="66"/>
      <c r="S304" s="89"/>
      <c r="T304" s="89"/>
      <c r="U304" s="89"/>
      <c r="V304" s="89"/>
      <c r="W304" s="67"/>
      <c r="X304" s="67"/>
      <c r="Y304" s="67"/>
      <c r="Z304" s="67"/>
      <c r="AA304" s="67"/>
    </row>
    <row r="305" spans="1:27" ht="14.15" customHeight="1">
      <c r="A305" s="65"/>
      <c r="B305" s="66"/>
      <c r="C305" s="66"/>
      <c r="D305" s="66"/>
      <c r="E305" s="66"/>
      <c r="F305" s="89"/>
      <c r="G305" s="89"/>
      <c r="H305" s="89"/>
      <c r="I305" s="89"/>
      <c r="J305" s="67"/>
      <c r="K305" s="67"/>
      <c r="L305" s="67"/>
      <c r="M305" s="67"/>
      <c r="N305" s="67"/>
      <c r="O305" s="66"/>
      <c r="P305" s="66"/>
      <c r="Q305" s="66"/>
      <c r="R305" s="66"/>
      <c r="S305" s="89"/>
      <c r="T305" s="89"/>
      <c r="U305" s="89"/>
      <c r="V305" s="89"/>
      <c r="W305" s="67"/>
      <c r="X305" s="67"/>
      <c r="Y305" s="67"/>
      <c r="Z305" s="67"/>
      <c r="AA305" s="67"/>
    </row>
    <row r="306" spans="1:27" ht="14.15" customHeight="1">
      <c r="A306" s="65"/>
      <c r="B306" s="66"/>
      <c r="C306" s="66"/>
      <c r="D306" s="66"/>
      <c r="E306" s="66"/>
      <c r="F306" s="89"/>
      <c r="G306" s="89"/>
      <c r="H306" s="89"/>
      <c r="I306" s="89"/>
      <c r="J306" s="67"/>
      <c r="K306" s="67"/>
      <c r="L306" s="67"/>
      <c r="M306" s="67"/>
      <c r="N306" s="67"/>
      <c r="O306" s="66"/>
      <c r="P306" s="66"/>
      <c r="Q306" s="66"/>
      <c r="R306" s="66"/>
      <c r="S306" s="89"/>
      <c r="T306" s="89"/>
      <c r="U306" s="89"/>
      <c r="V306" s="89"/>
      <c r="W306" s="67"/>
      <c r="X306" s="67"/>
      <c r="Y306" s="67"/>
      <c r="Z306" s="67"/>
      <c r="AA306" s="67"/>
    </row>
    <row r="307" spans="1:27" ht="14.15" customHeight="1">
      <c r="A307" s="65"/>
      <c r="B307" s="66"/>
      <c r="C307" s="66"/>
      <c r="D307" s="66"/>
      <c r="E307" s="66"/>
      <c r="F307" s="89"/>
      <c r="G307" s="89"/>
      <c r="H307" s="89"/>
      <c r="I307" s="89"/>
      <c r="J307" s="67"/>
      <c r="K307" s="67"/>
      <c r="L307" s="67"/>
      <c r="M307" s="67"/>
      <c r="N307" s="67"/>
      <c r="O307" s="66"/>
      <c r="P307" s="66"/>
      <c r="Q307" s="66"/>
      <c r="R307" s="66"/>
      <c r="S307" s="89"/>
      <c r="T307" s="89"/>
      <c r="U307" s="89"/>
      <c r="V307" s="89"/>
      <c r="W307" s="67"/>
      <c r="X307" s="67"/>
      <c r="Y307" s="67"/>
      <c r="Z307" s="67"/>
      <c r="AA307" s="67"/>
    </row>
    <row r="308" spans="1:27" ht="14.15" customHeight="1">
      <c r="A308" s="65"/>
      <c r="B308" s="66"/>
      <c r="C308" s="66"/>
      <c r="D308" s="66"/>
      <c r="E308" s="66"/>
      <c r="F308" s="89"/>
      <c r="G308" s="89"/>
      <c r="H308" s="89"/>
      <c r="I308" s="89"/>
      <c r="J308" s="67"/>
      <c r="K308" s="67"/>
      <c r="L308" s="67"/>
      <c r="M308" s="67"/>
      <c r="N308" s="67"/>
      <c r="O308" s="66"/>
      <c r="P308" s="66"/>
      <c r="Q308" s="66"/>
      <c r="R308" s="66"/>
      <c r="S308" s="89"/>
      <c r="T308" s="89"/>
      <c r="U308" s="89"/>
      <c r="V308" s="89"/>
      <c r="W308" s="67"/>
      <c r="X308" s="67"/>
      <c r="Y308" s="67"/>
      <c r="Z308" s="67"/>
      <c r="AA308" s="67"/>
    </row>
    <row r="309" spans="1:27" ht="14.15" customHeight="1">
      <c r="A309" s="65"/>
      <c r="B309" s="66"/>
      <c r="C309" s="66"/>
      <c r="D309" s="66"/>
      <c r="E309" s="66"/>
      <c r="F309" s="89"/>
      <c r="G309" s="89"/>
      <c r="H309" s="89"/>
      <c r="I309" s="89"/>
      <c r="J309" s="67"/>
      <c r="K309" s="67"/>
      <c r="L309" s="67"/>
      <c r="M309" s="67"/>
      <c r="N309" s="67"/>
      <c r="O309" s="66"/>
      <c r="P309" s="66"/>
      <c r="Q309" s="66"/>
      <c r="R309" s="66"/>
      <c r="S309" s="89"/>
      <c r="T309" s="89"/>
      <c r="U309" s="89"/>
      <c r="V309" s="89"/>
      <c r="W309" s="67"/>
      <c r="X309" s="67"/>
      <c r="Y309" s="67"/>
      <c r="Z309" s="67"/>
      <c r="AA309" s="67"/>
    </row>
    <row r="310" spans="1:27" ht="14.15" customHeight="1">
      <c r="A310" s="65"/>
      <c r="B310" s="66"/>
      <c r="C310" s="66"/>
      <c r="D310" s="66"/>
      <c r="E310" s="66"/>
      <c r="F310" s="89"/>
      <c r="G310" s="89"/>
      <c r="H310" s="89"/>
      <c r="I310" s="89"/>
      <c r="J310" s="67"/>
      <c r="K310" s="67"/>
      <c r="L310" s="67"/>
      <c r="M310" s="67"/>
      <c r="N310" s="67"/>
      <c r="O310" s="66"/>
      <c r="P310" s="66"/>
      <c r="Q310" s="66"/>
      <c r="R310" s="66"/>
      <c r="S310" s="89"/>
      <c r="T310" s="89"/>
      <c r="U310" s="89"/>
      <c r="V310" s="89"/>
      <c r="W310" s="67"/>
      <c r="X310" s="67"/>
      <c r="Y310" s="67"/>
      <c r="Z310" s="67"/>
      <c r="AA310" s="67"/>
    </row>
    <row r="311" spans="1:27" ht="14.15" customHeight="1">
      <c r="A311" s="65"/>
      <c r="B311" s="66"/>
      <c r="C311" s="66"/>
      <c r="D311" s="66"/>
      <c r="E311" s="66"/>
      <c r="F311" s="89"/>
      <c r="G311" s="89"/>
      <c r="H311" s="89"/>
      <c r="I311" s="89"/>
      <c r="J311" s="67"/>
      <c r="K311" s="67"/>
      <c r="L311" s="67"/>
      <c r="M311" s="67"/>
      <c r="N311" s="67"/>
      <c r="O311" s="66"/>
      <c r="P311" s="66"/>
      <c r="Q311" s="66"/>
      <c r="R311" s="66"/>
      <c r="S311" s="89"/>
      <c r="T311" s="89"/>
      <c r="U311" s="89"/>
      <c r="V311" s="89"/>
      <c r="W311" s="67"/>
      <c r="X311" s="67"/>
      <c r="Y311" s="67"/>
      <c r="Z311" s="67"/>
      <c r="AA311" s="67"/>
    </row>
    <row r="312" spans="1:27" ht="14.15" customHeight="1">
      <c r="A312" s="65"/>
      <c r="B312" s="66"/>
      <c r="C312" s="66"/>
      <c r="D312" s="66"/>
      <c r="E312" s="66"/>
      <c r="F312" s="89"/>
      <c r="G312" s="89"/>
      <c r="H312" s="89"/>
      <c r="I312" s="89"/>
      <c r="J312" s="67"/>
      <c r="K312" s="67"/>
      <c r="L312" s="67"/>
      <c r="M312" s="67"/>
      <c r="N312" s="67"/>
      <c r="O312" s="66"/>
      <c r="P312" s="66"/>
      <c r="Q312" s="66"/>
      <c r="R312" s="66"/>
      <c r="S312" s="89"/>
      <c r="T312" s="89"/>
      <c r="U312" s="89"/>
      <c r="V312" s="89"/>
      <c r="W312" s="67"/>
      <c r="X312" s="67"/>
      <c r="Y312" s="67"/>
      <c r="Z312" s="67"/>
      <c r="AA312" s="67"/>
    </row>
    <row r="313" spans="1:27" ht="14.15" customHeight="1">
      <c r="A313" s="65"/>
      <c r="B313" s="66"/>
      <c r="C313" s="66"/>
      <c r="D313" s="66"/>
      <c r="E313" s="66"/>
      <c r="F313" s="89"/>
      <c r="G313" s="89"/>
      <c r="H313" s="89"/>
      <c r="I313" s="89"/>
      <c r="J313" s="67"/>
      <c r="K313" s="67"/>
      <c r="L313" s="67"/>
      <c r="M313" s="67"/>
      <c r="N313" s="67"/>
      <c r="O313" s="66"/>
      <c r="P313" s="66"/>
      <c r="Q313" s="66"/>
      <c r="R313" s="66"/>
      <c r="S313" s="89"/>
      <c r="T313" s="89"/>
      <c r="U313" s="89"/>
      <c r="V313" s="89"/>
      <c r="W313" s="67"/>
      <c r="X313" s="67"/>
      <c r="Y313" s="67"/>
      <c r="Z313" s="67"/>
      <c r="AA313" s="67"/>
    </row>
    <row r="314" spans="1:27" ht="14.15" customHeight="1">
      <c r="A314" s="65"/>
      <c r="B314" s="66"/>
      <c r="C314" s="66"/>
      <c r="D314" s="66"/>
      <c r="E314" s="66"/>
      <c r="F314" s="89"/>
      <c r="G314" s="89"/>
      <c r="H314" s="89"/>
      <c r="I314" s="89"/>
      <c r="J314" s="67"/>
      <c r="K314" s="67"/>
      <c r="L314" s="67"/>
      <c r="M314" s="67"/>
      <c r="N314" s="67"/>
      <c r="O314" s="66"/>
      <c r="P314" s="66"/>
      <c r="Q314" s="66"/>
      <c r="R314" s="66"/>
      <c r="S314" s="89"/>
      <c r="T314" s="89"/>
      <c r="U314" s="89"/>
      <c r="V314" s="89"/>
      <c r="W314" s="67"/>
      <c r="X314" s="67"/>
      <c r="Y314" s="67"/>
      <c r="Z314" s="67"/>
      <c r="AA314" s="67"/>
    </row>
    <row r="315" spans="1:27" ht="14.15" customHeight="1">
      <c r="A315" s="65"/>
      <c r="B315" s="66"/>
      <c r="C315" s="66"/>
      <c r="D315" s="66"/>
      <c r="E315" s="66"/>
      <c r="F315" s="89"/>
      <c r="G315" s="89"/>
      <c r="H315" s="89"/>
      <c r="I315" s="89"/>
      <c r="J315" s="67"/>
      <c r="K315" s="67"/>
      <c r="L315" s="67"/>
      <c r="M315" s="67"/>
      <c r="N315" s="67"/>
      <c r="O315" s="66"/>
      <c r="P315" s="66"/>
      <c r="Q315" s="66"/>
      <c r="R315" s="66"/>
      <c r="S315" s="89"/>
      <c r="T315" s="89"/>
      <c r="U315" s="89"/>
      <c r="V315" s="89"/>
      <c r="W315" s="67"/>
      <c r="X315" s="67"/>
      <c r="Y315" s="67"/>
      <c r="Z315" s="67"/>
      <c r="AA315" s="67"/>
    </row>
    <row r="316" spans="1:27" ht="14.15" customHeight="1">
      <c r="A316" s="65"/>
      <c r="B316" s="66"/>
      <c r="C316" s="66"/>
      <c r="D316" s="66"/>
      <c r="E316" s="66"/>
      <c r="F316" s="89"/>
      <c r="G316" s="89"/>
      <c r="H316" s="89"/>
      <c r="I316" s="89"/>
      <c r="J316" s="67"/>
      <c r="K316" s="67"/>
      <c r="L316" s="67"/>
      <c r="M316" s="67"/>
      <c r="N316" s="67"/>
      <c r="O316" s="66"/>
      <c r="P316" s="66"/>
      <c r="Q316" s="66"/>
      <c r="R316" s="66"/>
      <c r="S316" s="89"/>
      <c r="T316" s="89"/>
      <c r="U316" s="89"/>
      <c r="V316" s="89"/>
      <c r="W316" s="67"/>
      <c r="X316" s="67"/>
      <c r="Y316" s="67"/>
      <c r="Z316" s="67"/>
      <c r="AA316" s="67"/>
    </row>
    <row r="317" spans="1:27" ht="14.15" customHeight="1">
      <c r="A317" s="65"/>
      <c r="B317" s="66"/>
      <c r="C317" s="66"/>
      <c r="D317" s="66"/>
      <c r="E317" s="66"/>
      <c r="F317" s="89"/>
      <c r="G317" s="89"/>
      <c r="H317" s="89"/>
      <c r="I317" s="89"/>
      <c r="J317" s="67"/>
      <c r="K317" s="67"/>
      <c r="L317" s="67"/>
      <c r="M317" s="67"/>
      <c r="N317" s="67"/>
      <c r="O317" s="66"/>
      <c r="P317" s="66"/>
      <c r="Q317" s="66"/>
      <c r="R317" s="66"/>
      <c r="S317" s="89"/>
      <c r="T317" s="89"/>
      <c r="U317" s="89"/>
      <c r="V317" s="89"/>
      <c r="W317" s="67"/>
      <c r="X317" s="67"/>
      <c r="Y317" s="67"/>
      <c r="Z317" s="67"/>
      <c r="AA317" s="67"/>
    </row>
    <row r="318" spans="1:27" ht="14.15" customHeight="1">
      <c r="A318" s="65"/>
      <c r="B318" s="66"/>
      <c r="C318" s="66"/>
      <c r="D318" s="66"/>
      <c r="E318" s="66"/>
      <c r="F318" s="89"/>
      <c r="G318" s="89"/>
      <c r="H318" s="89"/>
      <c r="I318" s="89"/>
      <c r="J318" s="67"/>
      <c r="K318" s="67"/>
      <c r="L318" s="67"/>
      <c r="M318" s="67"/>
      <c r="N318" s="67"/>
      <c r="O318" s="66"/>
      <c r="P318" s="66"/>
      <c r="Q318" s="66"/>
      <c r="R318" s="66"/>
      <c r="S318" s="89"/>
      <c r="T318" s="89"/>
      <c r="U318" s="89"/>
      <c r="V318" s="89"/>
      <c r="W318" s="67"/>
      <c r="X318" s="67"/>
      <c r="Y318" s="67"/>
      <c r="Z318" s="67"/>
      <c r="AA318" s="67"/>
    </row>
    <row r="319" spans="1:27" ht="14.15" customHeight="1">
      <c r="A319" s="65"/>
      <c r="B319" s="66"/>
      <c r="C319" s="66"/>
      <c r="D319" s="66"/>
      <c r="E319" s="66"/>
      <c r="F319" s="89"/>
      <c r="G319" s="89"/>
      <c r="H319" s="89"/>
      <c r="I319" s="89"/>
      <c r="J319" s="67"/>
      <c r="K319" s="67"/>
      <c r="L319" s="67"/>
      <c r="M319" s="67"/>
      <c r="N319" s="67"/>
      <c r="O319" s="66"/>
      <c r="P319" s="66"/>
      <c r="Q319" s="66"/>
      <c r="R319" s="66"/>
      <c r="S319" s="89"/>
      <c r="T319" s="89"/>
      <c r="U319" s="89"/>
      <c r="V319" s="89"/>
      <c r="W319" s="67"/>
      <c r="X319" s="67"/>
      <c r="Y319" s="67"/>
      <c r="Z319" s="67"/>
      <c r="AA319" s="67"/>
    </row>
    <row r="320" spans="1:27" ht="14.15" customHeight="1">
      <c r="A320" s="65"/>
      <c r="B320" s="66"/>
      <c r="C320" s="66"/>
      <c r="D320" s="66"/>
      <c r="E320" s="66"/>
      <c r="F320" s="89"/>
      <c r="G320" s="89"/>
      <c r="H320" s="89"/>
      <c r="I320" s="89"/>
      <c r="J320" s="67"/>
      <c r="K320" s="67"/>
      <c r="L320" s="67"/>
      <c r="M320" s="67"/>
      <c r="N320" s="67"/>
      <c r="O320" s="66"/>
      <c r="P320" s="66"/>
      <c r="Q320" s="66"/>
      <c r="R320" s="66"/>
      <c r="S320" s="89"/>
      <c r="T320" s="89"/>
      <c r="U320" s="89"/>
      <c r="V320" s="89"/>
      <c r="W320" s="67"/>
      <c r="X320" s="67"/>
      <c r="Y320" s="67"/>
      <c r="Z320" s="67"/>
      <c r="AA320" s="67"/>
    </row>
    <row r="321" spans="1:27" ht="14.15" customHeight="1">
      <c r="A321" s="65"/>
      <c r="B321" s="66"/>
      <c r="C321" s="66"/>
      <c r="D321" s="66"/>
      <c r="E321" s="66"/>
      <c r="F321" s="89"/>
      <c r="G321" s="89"/>
      <c r="H321" s="89"/>
      <c r="I321" s="89"/>
      <c r="J321" s="67"/>
      <c r="K321" s="67"/>
      <c r="L321" s="67"/>
      <c r="M321" s="67"/>
      <c r="N321" s="67"/>
      <c r="O321" s="66"/>
      <c r="P321" s="66"/>
      <c r="Q321" s="66"/>
      <c r="R321" s="66"/>
      <c r="S321" s="89"/>
      <c r="T321" s="89"/>
      <c r="U321" s="89"/>
      <c r="V321" s="89"/>
      <c r="W321" s="67"/>
      <c r="X321" s="67"/>
      <c r="Y321" s="67"/>
      <c r="Z321" s="67"/>
      <c r="AA321" s="67"/>
    </row>
    <row r="322" spans="1:27" ht="14.15" customHeight="1">
      <c r="A322" s="65"/>
      <c r="B322" s="66"/>
      <c r="C322" s="66"/>
      <c r="D322" s="66"/>
      <c r="E322" s="66"/>
      <c r="F322" s="89"/>
      <c r="G322" s="89"/>
      <c r="H322" s="89"/>
      <c r="I322" s="89"/>
      <c r="J322" s="67"/>
      <c r="K322" s="67"/>
      <c r="L322" s="67"/>
      <c r="M322" s="67"/>
      <c r="N322" s="67"/>
      <c r="O322" s="66"/>
      <c r="P322" s="66"/>
      <c r="Q322" s="66"/>
      <c r="R322" s="66"/>
      <c r="S322" s="89"/>
      <c r="T322" s="89"/>
      <c r="U322" s="89"/>
      <c r="V322" s="89"/>
      <c r="W322" s="67"/>
      <c r="X322" s="67"/>
      <c r="Y322" s="67"/>
      <c r="Z322" s="67"/>
      <c r="AA322" s="67"/>
    </row>
    <row r="323" spans="1:27" ht="14.15" customHeight="1">
      <c r="A323" s="65"/>
      <c r="B323" s="66"/>
      <c r="C323" s="66"/>
      <c r="D323" s="66"/>
      <c r="E323" s="66"/>
      <c r="F323" s="89"/>
      <c r="G323" s="89"/>
      <c r="H323" s="89"/>
      <c r="I323" s="89"/>
      <c r="J323" s="67"/>
      <c r="K323" s="67"/>
      <c r="L323" s="67"/>
      <c r="M323" s="67"/>
      <c r="N323" s="67"/>
      <c r="O323" s="66"/>
      <c r="P323" s="66"/>
      <c r="Q323" s="66"/>
      <c r="R323" s="66"/>
      <c r="S323" s="89"/>
      <c r="T323" s="89"/>
      <c r="U323" s="89"/>
      <c r="V323" s="89"/>
      <c r="W323" s="67"/>
      <c r="X323" s="67"/>
      <c r="Y323" s="67"/>
      <c r="Z323" s="67"/>
      <c r="AA323" s="67"/>
    </row>
    <row r="324" spans="1:27" ht="14.15" customHeight="1">
      <c r="A324" s="65"/>
      <c r="B324" s="66"/>
      <c r="C324" s="66"/>
      <c r="D324" s="66"/>
      <c r="E324" s="66"/>
      <c r="F324" s="89"/>
      <c r="G324" s="89"/>
      <c r="H324" s="89"/>
      <c r="I324" s="89"/>
      <c r="J324" s="67"/>
      <c r="K324" s="67"/>
      <c r="L324" s="67"/>
      <c r="M324" s="67"/>
      <c r="N324" s="67"/>
      <c r="O324" s="66"/>
      <c r="P324" s="66"/>
      <c r="Q324" s="66"/>
      <c r="R324" s="66"/>
      <c r="S324" s="89"/>
      <c r="T324" s="89"/>
      <c r="U324" s="89"/>
      <c r="V324" s="89"/>
      <c r="W324" s="67"/>
      <c r="X324" s="67"/>
      <c r="Y324" s="67"/>
      <c r="Z324" s="67"/>
      <c r="AA324" s="67"/>
    </row>
    <row r="325" spans="1:27" ht="14.15" customHeight="1">
      <c r="A325" s="65"/>
      <c r="B325" s="66"/>
      <c r="C325" s="66"/>
      <c r="D325" s="66"/>
      <c r="E325" s="66"/>
      <c r="F325" s="89"/>
      <c r="G325" s="89"/>
      <c r="H325" s="89"/>
      <c r="I325" s="89"/>
      <c r="J325" s="67"/>
      <c r="K325" s="67"/>
      <c r="L325" s="67"/>
      <c r="M325" s="67"/>
      <c r="N325" s="67"/>
      <c r="O325" s="66"/>
      <c r="P325" s="66"/>
      <c r="Q325" s="66"/>
      <c r="R325" s="66"/>
      <c r="S325" s="89"/>
      <c r="T325" s="89"/>
      <c r="U325" s="89"/>
      <c r="V325" s="89"/>
      <c r="W325" s="67"/>
      <c r="X325" s="67"/>
      <c r="Y325" s="67"/>
      <c r="Z325" s="67"/>
      <c r="AA325" s="67"/>
    </row>
    <row r="326" spans="1:27" ht="14.15" customHeight="1">
      <c r="A326" s="65"/>
      <c r="B326" s="66"/>
      <c r="C326" s="66"/>
      <c r="D326" s="66"/>
      <c r="E326" s="66"/>
      <c r="F326" s="89"/>
      <c r="G326" s="89"/>
      <c r="H326" s="89"/>
      <c r="I326" s="89"/>
      <c r="J326" s="67"/>
      <c r="K326" s="67"/>
      <c r="L326" s="67"/>
      <c r="M326" s="67"/>
      <c r="N326" s="67"/>
      <c r="O326" s="66"/>
      <c r="P326" s="66"/>
      <c r="Q326" s="66"/>
      <c r="R326" s="66"/>
      <c r="S326" s="89"/>
      <c r="T326" s="89"/>
      <c r="U326" s="89"/>
      <c r="V326" s="89"/>
      <c r="W326" s="67"/>
      <c r="X326" s="67"/>
      <c r="Y326" s="67"/>
      <c r="Z326" s="67"/>
      <c r="AA326" s="67"/>
    </row>
    <row r="327" spans="1:27" ht="14.15" customHeight="1">
      <c r="A327" s="65"/>
      <c r="B327" s="66"/>
      <c r="C327" s="66"/>
      <c r="D327" s="66"/>
      <c r="E327" s="66"/>
      <c r="F327" s="89"/>
      <c r="G327" s="89"/>
      <c r="H327" s="89"/>
      <c r="I327" s="89"/>
      <c r="J327" s="67"/>
      <c r="K327" s="67"/>
      <c r="L327" s="67"/>
      <c r="M327" s="67"/>
      <c r="N327" s="67"/>
      <c r="O327" s="66"/>
      <c r="P327" s="66"/>
      <c r="Q327" s="66"/>
      <c r="R327" s="66"/>
      <c r="S327" s="89"/>
      <c r="T327" s="89"/>
      <c r="U327" s="89"/>
      <c r="V327" s="89"/>
      <c r="W327" s="67"/>
      <c r="X327" s="67"/>
      <c r="Y327" s="67"/>
      <c r="Z327" s="67"/>
      <c r="AA327" s="67"/>
    </row>
    <row r="328" spans="1:27" ht="14.15" customHeight="1">
      <c r="A328" s="65"/>
      <c r="B328" s="66"/>
      <c r="C328" s="66"/>
      <c r="D328" s="66"/>
      <c r="E328" s="66"/>
      <c r="F328" s="89"/>
      <c r="G328" s="89"/>
      <c r="H328" s="89"/>
      <c r="I328" s="89"/>
      <c r="J328" s="67"/>
      <c r="K328" s="67"/>
      <c r="L328" s="67"/>
      <c r="M328" s="67"/>
      <c r="N328" s="67"/>
      <c r="O328" s="66"/>
      <c r="P328" s="66"/>
      <c r="Q328" s="66"/>
      <c r="R328" s="66"/>
      <c r="S328" s="89"/>
      <c r="T328" s="89"/>
      <c r="U328" s="89"/>
      <c r="V328" s="89"/>
      <c r="W328" s="67"/>
      <c r="X328" s="67"/>
      <c r="Y328" s="67"/>
      <c r="Z328" s="67"/>
      <c r="AA328" s="67"/>
    </row>
    <row r="329" spans="1:27" ht="14.15" customHeight="1">
      <c r="A329" s="65"/>
      <c r="B329" s="66"/>
      <c r="C329" s="66"/>
      <c r="D329" s="66"/>
      <c r="E329" s="66"/>
      <c r="F329" s="89"/>
      <c r="G329" s="89"/>
      <c r="H329" s="89"/>
      <c r="I329" s="89"/>
      <c r="J329" s="67"/>
      <c r="K329" s="67"/>
      <c r="L329" s="67"/>
      <c r="M329" s="67"/>
      <c r="N329" s="67"/>
      <c r="O329" s="66"/>
      <c r="P329" s="66"/>
      <c r="Q329" s="66"/>
      <c r="R329" s="66"/>
      <c r="S329" s="89"/>
      <c r="T329" s="89"/>
      <c r="U329" s="89"/>
      <c r="V329" s="89"/>
      <c r="W329" s="67"/>
      <c r="X329" s="67"/>
      <c r="Y329" s="67"/>
      <c r="Z329" s="67"/>
      <c r="AA329" s="67"/>
    </row>
    <row r="330" spans="1:27" ht="14.15" customHeight="1">
      <c r="A330" s="65"/>
      <c r="B330" s="66"/>
      <c r="C330" s="66"/>
      <c r="D330" s="66"/>
      <c r="E330" s="66"/>
      <c r="F330" s="89"/>
      <c r="G330" s="89"/>
      <c r="H330" s="89"/>
      <c r="I330" s="89"/>
      <c r="J330" s="67"/>
      <c r="K330" s="67"/>
      <c r="L330" s="67"/>
      <c r="M330" s="67"/>
      <c r="N330" s="67"/>
      <c r="O330" s="66"/>
      <c r="P330" s="66"/>
      <c r="Q330" s="66"/>
      <c r="R330" s="66"/>
      <c r="S330" s="89"/>
      <c r="T330" s="89"/>
      <c r="U330" s="89"/>
      <c r="V330" s="89"/>
      <c r="W330" s="67"/>
      <c r="X330" s="67"/>
      <c r="Y330" s="67"/>
      <c r="Z330" s="67"/>
      <c r="AA330" s="67"/>
    </row>
    <row r="331" spans="1:27" ht="14.15" customHeight="1">
      <c r="A331" s="65"/>
      <c r="B331" s="66"/>
      <c r="C331" s="66"/>
      <c r="D331" s="66"/>
      <c r="E331" s="66"/>
      <c r="F331" s="89"/>
      <c r="G331" s="89"/>
      <c r="H331" s="89"/>
      <c r="I331" s="89"/>
      <c r="J331" s="67"/>
      <c r="K331" s="67"/>
      <c r="L331" s="67"/>
      <c r="M331" s="67"/>
      <c r="N331" s="67"/>
      <c r="O331" s="66"/>
      <c r="P331" s="66"/>
      <c r="Q331" s="66"/>
      <c r="R331" s="66"/>
      <c r="S331" s="89"/>
      <c r="T331" s="89"/>
      <c r="U331" s="89"/>
      <c r="V331" s="89"/>
      <c r="W331" s="67"/>
      <c r="X331" s="67"/>
      <c r="Y331" s="67"/>
      <c r="Z331" s="67"/>
      <c r="AA331" s="67"/>
    </row>
    <row r="332" spans="1:27" ht="14.15" customHeight="1">
      <c r="A332" s="65"/>
      <c r="B332" s="66"/>
      <c r="C332" s="66"/>
      <c r="D332" s="66"/>
      <c r="E332" s="66"/>
      <c r="F332" s="89"/>
      <c r="G332" s="89"/>
      <c r="H332" s="89"/>
      <c r="I332" s="89"/>
      <c r="J332" s="67"/>
      <c r="K332" s="67"/>
      <c r="L332" s="67"/>
      <c r="M332" s="67"/>
      <c r="N332" s="67"/>
      <c r="O332" s="66"/>
      <c r="P332" s="66"/>
      <c r="Q332" s="66"/>
      <c r="R332" s="66"/>
      <c r="S332" s="89"/>
      <c r="T332" s="89"/>
      <c r="U332" s="89"/>
      <c r="V332" s="89"/>
      <c r="W332" s="67"/>
      <c r="X332" s="67"/>
      <c r="Y332" s="67"/>
      <c r="Z332" s="67"/>
      <c r="AA332" s="67"/>
    </row>
    <row r="333" spans="1:27" ht="14.15" customHeight="1">
      <c r="A333" s="65"/>
      <c r="B333" s="66"/>
      <c r="C333" s="66"/>
      <c r="D333" s="66"/>
      <c r="E333" s="66"/>
      <c r="F333" s="89"/>
      <c r="G333" s="89"/>
      <c r="H333" s="89"/>
      <c r="I333" s="89"/>
      <c r="J333" s="67"/>
      <c r="K333" s="67"/>
      <c r="L333" s="67"/>
      <c r="M333" s="67"/>
      <c r="N333" s="67"/>
      <c r="O333" s="66"/>
      <c r="P333" s="66"/>
      <c r="Q333" s="66"/>
      <c r="R333" s="66"/>
      <c r="S333" s="89"/>
      <c r="T333" s="89"/>
      <c r="U333" s="89"/>
      <c r="V333" s="89"/>
      <c r="W333" s="67"/>
      <c r="X333" s="67"/>
      <c r="Y333" s="67"/>
      <c r="Z333" s="67"/>
      <c r="AA333" s="67"/>
    </row>
    <row r="334" spans="1:27" ht="14.15" customHeight="1">
      <c r="A334" s="65"/>
      <c r="B334" s="66"/>
      <c r="C334" s="66"/>
      <c r="D334" s="66"/>
      <c r="E334" s="66"/>
      <c r="F334" s="89"/>
      <c r="G334" s="89"/>
      <c r="H334" s="89"/>
      <c r="I334" s="89"/>
      <c r="J334" s="67"/>
      <c r="K334" s="67"/>
      <c r="L334" s="67"/>
      <c r="M334" s="67"/>
      <c r="N334" s="67"/>
      <c r="O334" s="66"/>
      <c r="P334" s="66"/>
      <c r="Q334" s="66"/>
      <c r="R334" s="66"/>
      <c r="S334" s="89"/>
      <c r="T334" s="89"/>
      <c r="U334" s="89"/>
      <c r="V334" s="89"/>
      <c r="W334" s="67"/>
      <c r="X334" s="67"/>
      <c r="Y334" s="67"/>
      <c r="Z334" s="67"/>
      <c r="AA334" s="67"/>
    </row>
    <row r="335" spans="1:27" ht="14.15" customHeight="1">
      <c r="A335" s="65"/>
      <c r="B335" s="66"/>
      <c r="C335" s="66"/>
      <c r="D335" s="66"/>
      <c r="E335" s="66"/>
      <c r="F335" s="89"/>
      <c r="G335" s="89"/>
      <c r="H335" s="89"/>
      <c r="I335" s="89"/>
      <c r="J335" s="67"/>
      <c r="K335" s="67"/>
      <c r="L335" s="67"/>
      <c r="M335" s="67"/>
      <c r="N335" s="67"/>
      <c r="O335" s="66"/>
      <c r="P335" s="66"/>
      <c r="Q335" s="66"/>
      <c r="R335" s="66"/>
      <c r="S335" s="89"/>
      <c r="T335" s="89"/>
      <c r="U335" s="89"/>
      <c r="V335" s="89"/>
      <c r="W335" s="67"/>
      <c r="X335" s="67"/>
      <c r="Y335" s="67"/>
      <c r="Z335" s="67"/>
      <c r="AA335" s="67"/>
    </row>
    <row r="336" spans="1:27" ht="14.15" customHeight="1">
      <c r="A336" s="65"/>
      <c r="B336" s="66"/>
      <c r="C336" s="66"/>
      <c r="D336" s="66"/>
      <c r="E336" s="66"/>
      <c r="F336" s="89"/>
      <c r="G336" s="89"/>
      <c r="H336" s="89"/>
      <c r="I336" s="89"/>
      <c r="J336" s="67"/>
      <c r="K336" s="67"/>
      <c r="L336" s="67"/>
      <c r="M336" s="67"/>
      <c r="N336" s="67"/>
      <c r="O336" s="66"/>
      <c r="P336" s="66"/>
      <c r="Q336" s="66"/>
      <c r="R336" s="66"/>
      <c r="S336" s="89"/>
      <c r="T336" s="89"/>
      <c r="U336" s="89"/>
      <c r="V336" s="89"/>
      <c r="W336" s="67"/>
      <c r="X336" s="67"/>
      <c r="Y336" s="67"/>
      <c r="Z336" s="67"/>
      <c r="AA336" s="67"/>
    </row>
    <row r="337" spans="1:27" ht="14.15" customHeight="1">
      <c r="A337" s="65"/>
      <c r="B337" s="66"/>
      <c r="C337" s="66"/>
      <c r="D337" s="66"/>
      <c r="E337" s="66"/>
      <c r="F337" s="89"/>
      <c r="G337" s="89"/>
      <c r="H337" s="89"/>
      <c r="I337" s="89"/>
      <c r="J337" s="67"/>
      <c r="K337" s="67"/>
      <c r="L337" s="67"/>
      <c r="M337" s="67"/>
      <c r="N337" s="67"/>
      <c r="O337" s="66"/>
      <c r="P337" s="66"/>
      <c r="Q337" s="66"/>
      <c r="R337" s="66"/>
      <c r="S337" s="89"/>
      <c r="T337" s="89"/>
      <c r="U337" s="89"/>
      <c r="V337" s="89"/>
      <c r="W337" s="67"/>
      <c r="X337" s="67"/>
      <c r="Y337" s="67"/>
      <c r="Z337" s="67"/>
      <c r="AA337" s="67"/>
    </row>
    <row r="338" spans="1:27" ht="14.15" customHeight="1">
      <c r="A338" s="65"/>
      <c r="B338" s="66"/>
      <c r="C338" s="66"/>
      <c r="D338" s="66"/>
      <c r="E338" s="66"/>
      <c r="F338" s="89"/>
      <c r="G338" s="89"/>
      <c r="H338" s="89"/>
      <c r="I338" s="89"/>
      <c r="J338" s="67"/>
      <c r="K338" s="67"/>
      <c r="L338" s="67"/>
      <c r="M338" s="67"/>
      <c r="N338" s="67"/>
      <c r="O338" s="66"/>
      <c r="P338" s="66"/>
      <c r="Q338" s="66"/>
      <c r="R338" s="66"/>
      <c r="S338" s="89"/>
      <c r="T338" s="89"/>
      <c r="U338" s="89"/>
      <c r="V338" s="89"/>
      <c r="W338" s="67"/>
      <c r="X338" s="67"/>
      <c r="Y338" s="67"/>
      <c r="Z338" s="67"/>
      <c r="AA338" s="67"/>
    </row>
    <row r="339" spans="1:27" ht="14.15" customHeight="1">
      <c r="A339" s="65"/>
      <c r="B339" s="66"/>
      <c r="C339" s="66"/>
      <c r="D339" s="66"/>
      <c r="E339" s="66"/>
      <c r="F339" s="89"/>
      <c r="G339" s="89"/>
      <c r="H339" s="89"/>
      <c r="I339" s="89"/>
      <c r="J339" s="67"/>
      <c r="K339" s="67"/>
      <c r="L339" s="67"/>
      <c r="M339" s="67"/>
      <c r="N339" s="67"/>
      <c r="O339" s="66"/>
      <c r="P339" s="66"/>
      <c r="Q339" s="66"/>
      <c r="R339" s="66"/>
      <c r="S339" s="89"/>
      <c r="T339" s="89"/>
      <c r="U339" s="89"/>
      <c r="V339" s="89"/>
      <c r="W339" s="67"/>
      <c r="X339" s="67"/>
      <c r="Y339" s="67"/>
      <c r="Z339" s="67"/>
      <c r="AA339" s="67"/>
    </row>
    <row r="340" spans="1:27" ht="14.15" customHeight="1">
      <c r="A340" s="65"/>
      <c r="B340" s="66"/>
      <c r="C340" s="66"/>
      <c r="D340" s="66"/>
      <c r="E340" s="66"/>
      <c r="F340" s="89"/>
      <c r="G340" s="89"/>
      <c r="H340" s="89"/>
      <c r="I340" s="89"/>
      <c r="J340" s="67"/>
      <c r="K340" s="67"/>
      <c r="L340" s="67"/>
      <c r="M340" s="67"/>
      <c r="N340" s="67"/>
      <c r="O340" s="66"/>
      <c r="P340" s="66"/>
      <c r="Q340" s="66"/>
      <c r="R340" s="66"/>
      <c r="S340" s="89"/>
      <c r="T340" s="89"/>
      <c r="U340" s="89"/>
      <c r="V340" s="89"/>
      <c r="W340" s="67"/>
      <c r="X340" s="67"/>
      <c r="Y340" s="67"/>
      <c r="Z340" s="67"/>
      <c r="AA340" s="67"/>
    </row>
    <row r="341" spans="1:27" ht="14.15" customHeight="1">
      <c r="A341" s="65"/>
      <c r="B341" s="66"/>
      <c r="C341" s="66"/>
      <c r="D341" s="66"/>
      <c r="E341" s="66"/>
      <c r="F341" s="89"/>
      <c r="G341" s="89"/>
      <c r="H341" s="89"/>
      <c r="I341" s="89"/>
      <c r="J341" s="67"/>
      <c r="K341" s="67"/>
      <c r="L341" s="67"/>
      <c r="M341" s="67"/>
      <c r="N341" s="67"/>
      <c r="O341" s="66"/>
      <c r="P341" s="66"/>
      <c r="Q341" s="66"/>
      <c r="R341" s="66"/>
      <c r="S341" s="89"/>
      <c r="T341" s="89"/>
      <c r="U341" s="89"/>
      <c r="V341" s="89"/>
      <c r="W341" s="67"/>
      <c r="X341" s="67"/>
      <c r="Y341" s="67"/>
      <c r="Z341" s="67"/>
      <c r="AA341" s="67"/>
    </row>
    <row r="342" spans="1:27" ht="14.15" customHeight="1">
      <c r="A342" s="65"/>
      <c r="B342" s="66"/>
      <c r="C342" s="66"/>
      <c r="D342" s="66"/>
      <c r="E342" s="66"/>
      <c r="F342" s="89"/>
      <c r="G342" s="89"/>
      <c r="H342" s="89"/>
      <c r="I342" s="89"/>
      <c r="J342" s="67"/>
      <c r="K342" s="67"/>
      <c r="L342" s="67"/>
      <c r="M342" s="67"/>
      <c r="N342" s="67"/>
      <c r="O342" s="66"/>
      <c r="P342" s="66"/>
      <c r="Q342" s="66"/>
      <c r="R342" s="66"/>
      <c r="S342" s="89"/>
      <c r="T342" s="89"/>
      <c r="U342" s="89"/>
      <c r="V342" s="89"/>
      <c r="W342" s="67"/>
      <c r="X342" s="67"/>
      <c r="Y342" s="67"/>
      <c r="Z342" s="67"/>
      <c r="AA342" s="67"/>
    </row>
    <row r="343" spans="1:27" ht="14.15" customHeight="1">
      <c r="A343" s="65"/>
      <c r="B343" s="66"/>
      <c r="C343" s="66"/>
      <c r="D343" s="66"/>
      <c r="E343" s="66"/>
      <c r="F343" s="89"/>
      <c r="G343" s="89"/>
      <c r="H343" s="89"/>
      <c r="I343" s="89"/>
      <c r="J343" s="67"/>
      <c r="K343" s="67"/>
      <c r="L343" s="67"/>
      <c r="M343" s="67"/>
      <c r="N343" s="67"/>
      <c r="O343" s="66"/>
      <c r="P343" s="66"/>
      <c r="Q343" s="66"/>
      <c r="R343" s="66"/>
      <c r="S343" s="89"/>
      <c r="T343" s="89"/>
      <c r="U343" s="89"/>
      <c r="V343" s="89"/>
      <c r="W343" s="67"/>
      <c r="X343" s="67"/>
      <c r="Y343" s="67"/>
      <c r="Z343" s="67"/>
      <c r="AA343" s="67"/>
    </row>
    <row r="344" spans="1:27" ht="14.15" customHeight="1">
      <c r="A344" s="65"/>
      <c r="B344" s="66"/>
      <c r="C344" s="66"/>
      <c r="D344" s="66"/>
      <c r="E344" s="66"/>
      <c r="F344" s="89"/>
      <c r="G344" s="89"/>
      <c r="H344" s="89"/>
      <c r="I344" s="89"/>
      <c r="J344" s="67"/>
      <c r="K344" s="67"/>
      <c r="L344" s="67"/>
      <c r="M344" s="67"/>
      <c r="N344" s="67"/>
      <c r="O344" s="66"/>
      <c r="P344" s="66"/>
      <c r="Q344" s="66"/>
      <c r="R344" s="66"/>
      <c r="S344" s="89"/>
      <c r="T344" s="89"/>
      <c r="U344" s="89"/>
      <c r="V344" s="89"/>
      <c r="W344" s="67"/>
      <c r="X344" s="67"/>
      <c r="Y344" s="67"/>
      <c r="Z344" s="67"/>
      <c r="AA344" s="67"/>
    </row>
    <row r="345" spans="1:27" ht="14.15" customHeight="1">
      <c r="A345" s="65"/>
      <c r="B345" s="66"/>
      <c r="C345" s="66"/>
      <c r="D345" s="66"/>
      <c r="E345" s="66"/>
      <c r="F345" s="89"/>
      <c r="G345" s="89"/>
      <c r="H345" s="89"/>
      <c r="I345" s="89"/>
      <c r="J345" s="67"/>
      <c r="K345" s="67"/>
      <c r="L345" s="67"/>
      <c r="M345" s="67"/>
      <c r="N345" s="67"/>
      <c r="O345" s="66"/>
      <c r="P345" s="66"/>
      <c r="Q345" s="66"/>
      <c r="R345" s="66"/>
      <c r="S345" s="89"/>
      <c r="T345" s="89"/>
      <c r="U345" s="89"/>
      <c r="V345" s="89"/>
      <c r="W345" s="67"/>
      <c r="X345" s="67"/>
      <c r="Y345" s="67"/>
      <c r="Z345" s="67"/>
      <c r="AA345" s="67"/>
    </row>
    <row r="346" spans="1:27" ht="14.15" customHeight="1">
      <c r="A346" s="65"/>
      <c r="B346" s="66"/>
      <c r="C346" s="66"/>
      <c r="D346" s="66"/>
      <c r="E346" s="66"/>
      <c r="F346" s="89"/>
      <c r="G346" s="89"/>
      <c r="H346" s="89"/>
      <c r="I346" s="89"/>
      <c r="J346" s="67"/>
      <c r="K346" s="67"/>
      <c r="L346" s="67"/>
      <c r="M346" s="67"/>
      <c r="N346" s="67"/>
      <c r="O346" s="66"/>
      <c r="P346" s="66"/>
      <c r="Q346" s="66"/>
      <c r="R346" s="66"/>
      <c r="S346" s="89"/>
      <c r="T346" s="89"/>
      <c r="U346" s="89"/>
      <c r="V346" s="89"/>
      <c r="W346" s="67"/>
      <c r="X346" s="67"/>
      <c r="Y346" s="67"/>
      <c r="Z346" s="67"/>
      <c r="AA346" s="67"/>
    </row>
    <row r="347" spans="1:27" ht="14.15" customHeight="1">
      <c r="A347" s="65"/>
      <c r="B347" s="66"/>
      <c r="C347" s="66"/>
      <c r="D347" s="66"/>
      <c r="E347" s="66"/>
      <c r="F347" s="89"/>
      <c r="G347" s="89"/>
      <c r="H347" s="89"/>
      <c r="I347" s="89"/>
      <c r="J347" s="67"/>
      <c r="K347" s="67"/>
      <c r="L347" s="67"/>
      <c r="M347" s="67"/>
      <c r="N347" s="67"/>
      <c r="O347" s="66"/>
      <c r="P347" s="66"/>
      <c r="Q347" s="66"/>
      <c r="R347" s="66"/>
      <c r="S347" s="89"/>
      <c r="T347" s="89"/>
      <c r="U347" s="89"/>
      <c r="V347" s="89"/>
      <c r="W347" s="67"/>
      <c r="X347" s="67"/>
      <c r="Y347" s="67"/>
      <c r="Z347" s="67"/>
      <c r="AA347" s="67"/>
    </row>
    <row r="348" spans="1:27" ht="14.15" customHeight="1">
      <c r="A348" s="65"/>
      <c r="B348" s="66"/>
      <c r="C348" s="66"/>
      <c r="D348" s="66"/>
      <c r="E348" s="66"/>
      <c r="F348" s="89"/>
      <c r="G348" s="89"/>
      <c r="H348" s="89"/>
      <c r="I348" s="89"/>
      <c r="J348" s="67"/>
      <c r="K348" s="67"/>
      <c r="L348" s="67"/>
      <c r="M348" s="67"/>
      <c r="N348" s="67"/>
      <c r="O348" s="66"/>
      <c r="P348" s="66"/>
      <c r="Q348" s="66"/>
      <c r="R348" s="66"/>
      <c r="S348" s="89"/>
      <c r="T348" s="89"/>
      <c r="U348" s="89"/>
      <c r="V348" s="89"/>
      <c r="W348" s="67"/>
      <c r="X348" s="67"/>
      <c r="Y348" s="67"/>
      <c r="Z348" s="67"/>
      <c r="AA348" s="67"/>
    </row>
    <row r="349" spans="1:27" ht="14.15" customHeight="1">
      <c r="A349" s="65"/>
      <c r="B349" s="66"/>
      <c r="C349" s="66"/>
      <c r="D349" s="66"/>
      <c r="E349" s="66"/>
      <c r="F349" s="89"/>
      <c r="G349" s="89"/>
      <c r="H349" s="89"/>
      <c r="I349" s="89"/>
      <c r="J349" s="67"/>
      <c r="K349" s="67"/>
      <c r="L349" s="67"/>
      <c r="M349" s="67"/>
      <c r="N349" s="67"/>
      <c r="O349" s="66"/>
      <c r="P349" s="66"/>
      <c r="Q349" s="66"/>
      <c r="R349" s="66"/>
      <c r="S349" s="89"/>
      <c r="T349" s="89"/>
      <c r="U349" s="89"/>
      <c r="V349" s="89"/>
      <c r="W349" s="67"/>
      <c r="X349" s="67"/>
      <c r="Y349" s="67"/>
      <c r="Z349" s="67"/>
      <c r="AA349" s="67"/>
    </row>
    <row r="350" spans="1:27" ht="14.15" customHeight="1">
      <c r="A350" s="65"/>
      <c r="B350" s="66"/>
      <c r="C350" s="66"/>
      <c r="D350" s="66"/>
      <c r="E350" s="66"/>
      <c r="F350" s="89"/>
      <c r="G350" s="89"/>
      <c r="H350" s="89"/>
      <c r="I350" s="89"/>
      <c r="J350" s="67"/>
      <c r="K350" s="67"/>
      <c r="L350" s="67"/>
      <c r="M350" s="67"/>
      <c r="N350" s="67"/>
      <c r="O350" s="66"/>
      <c r="P350" s="66"/>
      <c r="Q350" s="66"/>
      <c r="R350" s="66"/>
      <c r="S350" s="89"/>
      <c r="T350" s="89"/>
      <c r="U350" s="89"/>
      <c r="V350" s="89"/>
      <c r="W350" s="67"/>
      <c r="X350" s="67"/>
      <c r="Y350" s="67"/>
      <c r="Z350" s="67"/>
      <c r="AA350" s="67"/>
    </row>
    <row r="351" spans="1:27" ht="14.15" customHeight="1">
      <c r="A351" s="65"/>
      <c r="B351" s="66"/>
      <c r="C351" s="66"/>
      <c r="D351" s="66"/>
      <c r="E351" s="66"/>
      <c r="F351" s="89"/>
      <c r="G351" s="89"/>
      <c r="H351" s="89"/>
      <c r="I351" s="89"/>
      <c r="J351" s="67"/>
      <c r="K351" s="67"/>
      <c r="L351" s="67"/>
      <c r="M351" s="67"/>
      <c r="N351" s="67"/>
      <c r="O351" s="66"/>
      <c r="P351" s="66"/>
      <c r="Q351" s="66"/>
      <c r="R351" s="66"/>
      <c r="S351" s="89"/>
      <c r="T351" s="89"/>
      <c r="U351" s="89"/>
      <c r="V351" s="89"/>
      <c r="W351" s="67"/>
      <c r="X351" s="67"/>
      <c r="Y351" s="67"/>
      <c r="Z351" s="67"/>
      <c r="AA351" s="67"/>
    </row>
    <row r="352" spans="1:27" ht="14.15" customHeight="1">
      <c r="A352" s="65"/>
      <c r="B352" s="66"/>
      <c r="C352" s="66"/>
      <c r="D352" s="66"/>
      <c r="E352" s="66"/>
      <c r="F352" s="89"/>
      <c r="G352" s="89"/>
      <c r="H352" s="89"/>
      <c r="I352" s="89"/>
      <c r="J352" s="67"/>
      <c r="K352" s="67"/>
      <c r="L352" s="67"/>
      <c r="M352" s="67"/>
      <c r="N352" s="67"/>
      <c r="O352" s="66"/>
      <c r="P352" s="66"/>
      <c r="Q352" s="66"/>
      <c r="R352" s="66"/>
      <c r="S352" s="89"/>
      <c r="T352" s="89"/>
      <c r="U352" s="89"/>
      <c r="V352" s="89"/>
      <c r="W352" s="67"/>
      <c r="X352" s="67"/>
      <c r="Y352" s="67"/>
      <c r="Z352" s="67"/>
      <c r="AA352" s="67"/>
    </row>
    <row r="353" spans="1:27" ht="14.15" customHeight="1">
      <c r="A353" s="65"/>
      <c r="B353" s="66"/>
      <c r="C353" s="66"/>
      <c r="D353" s="66"/>
      <c r="E353" s="66"/>
      <c r="F353" s="89"/>
      <c r="G353" s="89"/>
      <c r="H353" s="89"/>
      <c r="I353" s="89"/>
      <c r="J353" s="67"/>
      <c r="K353" s="67"/>
      <c r="L353" s="67"/>
      <c r="M353" s="67"/>
      <c r="N353" s="67"/>
      <c r="O353" s="66"/>
      <c r="P353" s="66"/>
      <c r="Q353" s="66"/>
      <c r="R353" s="66"/>
      <c r="S353" s="89"/>
      <c r="T353" s="89"/>
      <c r="U353" s="89"/>
      <c r="V353" s="89"/>
      <c r="W353" s="67"/>
      <c r="X353" s="67"/>
      <c r="Y353" s="67"/>
      <c r="Z353" s="67"/>
      <c r="AA353" s="67"/>
    </row>
    <row r="354" spans="1:27" ht="14.15" customHeight="1">
      <c r="A354" s="65"/>
      <c r="B354" s="66"/>
      <c r="C354" s="66"/>
      <c r="D354" s="66"/>
      <c r="E354" s="66"/>
      <c r="F354" s="89"/>
      <c r="G354" s="89"/>
      <c r="H354" s="89"/>
      <c r="I354" s="89"/>
      <c r="J354" s="67"/>
      <c r="K354" s="67"/>
      <c r="L354" s="67"/>
      <c r="M354" s="67"/>
      <c r="N354" s="67"/>
      <c r="O354" s="66"/>
      <c r="P354" s="66"/>
      <c r="Q354" s="66"/>
      <c r="R354" s="66"/>
      <c r="S354" s="89"/>
      <c r="T354" s="89"/>
      <c r="U354" s="89"/>
      <c r="V354" s="89"/>
      <c r="W354" s="67"/>
      <c r="X354" s="67"/>
      <c r="Y354" s="67"/>
      <c r="Z354" s="67"/>
      <c r="AA354" s="67"/>
    </row>
    <row r="355" spans="1:27" ht="14.15" customHeight="1">
      <c r="A355" s="65"/>
      <c r="B355" s="66"/>
      <c r="C355" s="66"/>
      <c r="D355" s="66"/>
      <c r="E355" s="66"/>
      <c r="F355" s="89"/>
      <c r="G355" s="89"/>
      <c r="H355" s="89"/>
      <c r="I355" s="89"/>
      <c r="J355" s="67"/>
      <c r="K355" s="67"/>
      <c r="L355" s="67"/>
      <c r="M355" s="67"/>
      <c r="N355" s="67"/>
      <c r="O355" s="66"/>
      <c r="P355" s="66"/>
      <c r="Q355" s="66"/>
      <c r="R355" s="66"/>
      <c r="S355" s="89"/>
      <c r="T355" s="89"/>
      <c r="U355" s="89"/>
      <c r="V355" s="89"/>
      <c r="W355" s="67"/>
      <c r="X355" s="67"/>
      <c r="Y355" s="67"/>
      <c r="Z355" s="67"/>
      <c r="AA355" s="67"/>
    </row>
    <row r="356" spans="1:27" ht="14.15" customHeight="1">
      <c r="A356" s="65"/>
      <c r="B356" s="66"/>
      <c r="C356" s="66"/>
      <c r="D356" s="66"/>
      <c r="E356" s="66"/>
      <c r="F356" s="89"/>
      <c r="G356" s="89"/>
      <c r="H356" s="89"/>
      <c r="I356" s="89"/>
      <c r="J356" s="67"/>
      <c r="K356" s="67"/>
      <c r="L356" s="67"/>
      <c r="M356" s="67"/>
      <c r="N356" s="67"/>
      <c r="O356" s="66"/>
      <c r="P356" s="66"/>
      <c r="Q356" s="66"/>
      <c r="R356" s="66"/>
      <c r="S356" s="89"/>
      <c r="T356" s="89"/>
      <c r="U356" s="89"/>
      <c r="V356" s="89"/>
      <c r="W356" s="67"/>
      <c r="X356" s="67"/>
      <c r="Y356" s="67"/>
      <c r="Z356" s="67"/>
      <c r="AA356" s="67"/>
    </row>
    <row r="357" spans="1:27" ht="14.15" customHeight="1">
      <c r="A357" s="65"/>
      <c r="B357" s="66"/>
      <c r="C357" s="66"/>
      <c r="D357" s="66"/>
      <c r="E357" s="66"/>
      <c r="F357" s="89"/>
      <c r="G357" s="89"/>
      <c r="H357" s="89"/>
      <c r="I357" s="89"/>
      <c r="J357" s="67"/>
      <c r="K357" s="67"/>
      <c r="L357" s="67"/>
      <c r="M357" s="67"/>
      <c r="N357" s="67"/>
      <c r="O357" s="66"/>
      <c r="P357" s="66"/>
      <c r="Q357" s="66"/>
      <c r="R357" s="66"/>
      <c r="S357" s="89"/>
      <c r="T357" s="89"/>
      <c r="U357" s="89"/>
      <c r="V357" s="89"/>
      <c r="W357" s="67"/>
      <c r="X357" s="67"/>
      <c r="Y357" s="67"/>
      <c r="Z357" s="67"/>
      <c r="AA357" s="67"/>
    </row>
    <row r="358" spans="1:27" ht="14.15" customHeight="1">
      <c r="A358" s="65"/>
      <c r="B358" s="66"/>
      <c r="C358" s="66"/>
      <c r="D358" s="66"/>
      <c r="E358" s="66"/>
      <c r="F358" s="89"/>
      <c r="G358" s="89"/>
      <c r="H358" s="89"/>
      <c r="I358" s="89"/>
      <c r="J358" s="67"/>
      <c r="K358" s="67"/>
      <c r="L358" s="67"/>
      <c r="M358" s="67"/>
      <c r="N358" s="67"/>
      <c r="O358" s="66"/>
      <c r="P358" s="66"/>
      <c r="Q358" s="66"/>
      <c r="R358" s="66"/>
      <c r="S358" s="89"/>
      <c r="T358" s="89"/>
      <c r="U358" s="89"/>
      <c r="V358" s="89"/>
      <c r="W358" s="67"/>
      <c r="X358" s="67"/>
      <c r="Y358" s="67"/>
      <c r="Z358" s="67"/>
      <c r="AA358" s="67"/>
    </row>
    <row r="359" spans="1:27" ht="14.15" customHeight="1">
      <c r="A359" s="65"/>
      <c r="B359" s="66"/>
      <c r="C359" s="66"/>
      <c r="D359" s="66"/>
      <c r="E359" s="66"/>
      <c r="F359" s="89"/>
      <c r="G359" s="89"/>
      <c r="H359" s="89"/>
      <c r="I359" s="89"/>
      <c r="J359" s="67"/>
      <c r="K359" s="67"/>
      <c r="L359" s="67"/>
      <c r="M359" s="67"/>
      <c r="N359" s="67"/>
      <c r="O359" s="66"/>
      <c r="P359" s="66"/>
      <c r="Q359" s="66"/>
      <c r="R359" s="66"/>
      <c r="S359" s="89"/>
      <c r="T359" s="89"/>
      <c r="U359" s="89"/>
      <c r="V359" s="89"/>
      <c r="W359" s="67"/>
      <c r="X359" s="67"/>
      <c r="Y359" s="67"/>
      <c r="Z359" s="67"/>
      <c r="AA359" s="67"/>
    </row>
    <row r="360" spans="1:27" ht="14.15" customHeight="1">
      <c r="A360" s="65"/>
      <c r="B360" s="66"/>
      <c r="C360" s="66"/>
      <c r="D360" s="66"/>
      <c r="E360" s="66"/>
      <c r="F360" s="89"/>
      <c r="G360" s="89"/>
      <c r="H360" s="89"/>
      <c r="I360" s="89"/>
      <c r="J360" s="67"/>
      <c r="K360" s="67"/>
      <c r="L360" s="67"/>
      <c r="M360" s="67"/>
      <c r="N360" s="67"/>
      <c r="O360" s="66"/>
      <c r="P360" s="66"/>
      <c r="Q360" s="66"/>
      <c r="R360" s="66"/>
      <c r="S360" s="89"/>
      <c r="T360" s="89"/>
      <c r="U360" s="89"/>
      <c r="V360" s="89"/>
      <c r="W360" s="67"/>
      <c r="X360" s="67"/>
      <c r="Y360" s="67"/>
      <c r="Z360" s="67"/>
      <c r="AA360" s="67"/>
    </row>
    <row r="361" spans="1:27" ht="14.15" customHeight="1">
      <c r="A361" s="65"/>
      <c r="B361" s="66"/>
      <c r="C361" s="66"/>
      <c r="D361" s="66"/>
      <c r="E361" s="66"/>
      <c r="F361" s="89"/>
      <c r="G361" s="89"/>
      <c r="H361" s="89"/>
      <c r="I361" s="89"/>
      <c r="J361" s="67"/>
      <c r="K361" s="67"/>
      <c r="L361" s="67"/>
      <c r="M361" s="67"/>
      <c r="N361" s="67"/>
      <c r="O361" s="66"/>
      <c r="P361" s="66"/>
      <c r="Q361" s="66"/>
      <c r="R361" s="66"/>
      <c r="S361" s="89"/>
      <c r="T361" s="89"/>
      <c r="U361" s="89"/>
      <c r="V361" s="89"/>
      <c r="W361" s="67"/>
      <c r="X361" s="67"/>
      <c r="Y361" s="67"/>
      <c r="Z361" s="67"/>
      <c r="AA361" s="67"/>
    </row>
    <row r="362" spans="1:27" ht="14.15" customHeight="1">
      <c r="A362" s="65"/>
      <c r="B362" s="66"/>
      <c r="C362" s="66"/>
      <c r="D362" s="66"/>
      <c r="E362" s="66"/>
      <c r="F362" s="89"/>
      <c r="G362" s="89"/>
      <c r="H362" s="89"/>
      <c r="I362" s="89"/>
      <c r="J362" s="67"/>
      <c r="K362" s="67"/>
      <c r="L362" s="67"/>
      <c r="M362" s="67"/>
      <c r="N362" s="67"/>
      <c r="O362" s="66"/>
      <c r="P362" s="66"/>
      <c r="Q362" s="66"/>
      <c r="R362" s="66"/>
      <c r="S362" s="89"/>
      <c r="T362" s="89"/>
      <c r="U362" s="89"/>
      <c r="V362" s="89"/>
      <c r="W362" s="67"/>
      <c r="X362" s="67"/>
      <c r="Y362" s="67"/>
      <c r="Z362" s="67"/>
      <c r="AA362" s="67"/>
    </row>
    <row r="363" spans="1:27" ht="14.15" customHeight="1">
      <c r="A363" s="65"/>
      <c r="B363" s="66"/>
      <c r="C363" s="66"/>
      <c r="D363" s="66"/>
      <c r="E363" s="66"/>
      <c r="F363" s="89"/>
      <c r="G363" s="89"/>
      <c r="H363" s="89"/>
      <c r="I363" s="89"/>
      <c r="J363" s="67"/>
      <c r="K363" s="67"/>
      <c r="L363" s="67"/>
      <c r="M363" s="67"/>
      <c r="N363" s="67"/>
      <c r="O363" s="66"/>
      <c r="P363" s="66"/>
      <c r="Q363" s="66"/>
      <c r="R363" s="66"/>
      <c r="S363" s="89"/>
      <c r="T363" s="89"/>
      <c r="U363" s="89"/>
      <c r="V363" s="89"/>
      <c r="W363" s="67"/>
      <c r="X363" s="67"/>
      <c r="Y363" s="67"/>
      <c r="Z363" s="67"/>
      <c r="AA363" s="67"/>
    </row>
    <row r="364" spans="1:27" ht="14.15" customHeight="1">
      <c r="A364" s="65"/>
      <c r="B364" s="66"/>
      <c r="C364" s="66"/>
      <c r="D364" s="66"/>
      <c r="E364" s="66"/>
      <c r="F364" s="89"/>
      <c r="G364" s="89"/>
      <c r="H364" s="89"/>
      <c r="I364" s="89"/>
      <c r="J364" s="67"/>
      <c r="K364" s="67"/>
      <c r="L364" s="67"/>
      <c r="M364" s="67"/>
      <c r="N364" s="67"/>
      <c r="O364" s="66"/>
      <c r="P364" s="66"/>
      <c r="Q364" s="66"/>
      <c r="R364" s="66"/>
      <c r="S364" s="89"/>
      <c r="T364" s="89"/>
      <c r="U364" s="89"/>
      <c r="V364" s="89"/>
      <c r="W364" s="67"/>
      <c r="X364" s="67"/>
      <c r="Y364" s="67"/>
      <c r="Z364" s="67"/>
      <c r="AA364" s="67"/>
    </row>
    <row r="365" spans="1:27" ht="14.15" customHeight="1">
      <c r="A365" s="65"/>
      <c r="B365" s="66"/>
      <c r="C365" s="66"/>
      <c r="D365" s="66"/>
      <c r="E365" s="66"/>
      <c r="F365" s="89"/>
      <c r="G365" s="89"/>
      <c r="H365" s="89"/>
      <c r="I365" s="89"/>
      <c r="J365" s="67"/>
      <c r="K365" s="67"/>
      <c r="L365" s="67"/>
      <c r="M365" s="67"/>
      <c r="N365" s="67"/>
      <c r="O365" s="66"/>
      <c r="P365" s="66"/>
      <c r="Q365" s="66"/>
      <c r="R365" s="66"/>
      <c r="S365" s="89"/>
      <c r="T365" s="89"/>
      <c r="U365" s="89"/>
      <c r="V365" s="89"/>
      <c r="W365" s="67"/>
      <c r="X365" s="67"/>
      <c r="Y365" s="67"/>
      <c r="Z365" s="67"/>
      <c r="AA365" s="67"/>
    </row>
    <row r="366" spans="1:27" ht="14.15" customHeight="1">
      <c r="A366" s="65"/>
      <c r="B366" s="66"/>
      <c r="C366" s="66"/>
      <c r="D366" s="66"/>
      <c r="E366" s="66"/>
      <c r="F366" s="89"/>
      <c r="G366" s="89"/>
      <c r="H366" s="89"/>
      <c r="I366" s="89"/>
      <c r="J366" s="67"/>
      <c r="K366" s="67"/>
      <c r="L366" s="67"/>
      <c r="M366" s="67"/>
      <c r="N366" s="67"/>
      <c r="O366" s="66"/>
      <c r="P366" s="66"/>
      <c r="Q366" s="66"/>
      <c r="R366" s="66"/>
      <c r="S366" s="89"/>
      <c r="T366" s="89"/>
      <c r="U366" s="89"/>
      <c r="V366" s="89"/>
      <c r="W366" s="67"/>
      <c r="X366" s="67"/>
      <c r="Y366" s="67"/>
      <c r="Z366" s="67"/>
      <c r="AA366" s="67"/>
    </row>
    <row r="367" spans="1:27" ht="14.15" customHeight="1">
      <c r="A367" s="65"/>
      <c r="B367" s="66"/>
      <c r="C367" s="66"/>
      <c r="D367" s="66"/>
      <c r="E367" s="66"/>
      <c r="F367" s="89"/>
      <c r="G367" s="89"/>
      <c r="H367" s="89"/>
      <c r="I367" s="89"/>
      <c r="J367" s="67"/>
      <c r="K367" s="67"/>
      <c r="L367" s="67"/>
      <c r="M367" s="67"/>
      <c r="N367" s="67"/>
      <c r="O367" s="66"/>
      <c r="P367" s="66"/>
      <c r="Q367" s="66"/>
      <c r="R367" s="66"/>
      <c r="S367" s="89"/>
      <c r="T367" s="89"/>
      <c r="U367" s="89"/>
      <c r="V367" s="89"/>
      <c r="W367" s="67"/>
      <c r="X367" s="67"/>
      <c r="Y367" s="67"/>
      <c r="Z367" s="67"/>
      <c r="AA367" s="67"/>
    </row>
    <row r="368" spans="1:27" ht="14.15" customHeight="1">
      <c r="A368" s="65"/>
      <c r="B368" s="66"/>
      <c r="C368" s="66"/>
      <c r="D368" s="66"/>
      <c r="E368" s="66"/>
      <c r="F368" s="89"/>
      <c r="G368" s="89"/>
      <c r="H368" s="89"/>
      <c r="I368" s="89"/>
      <c r="J368" s="67"/>
      <c r="K368" s="67"/>
      <c r="L368" s="67"/>
      <c r="M368" s="67"/>
      <c r="N368" s="67"/>
      <c r="O368" s="66"/>
      <c r="P368" s="66"/>
      <c r="Q368" s="66"/>
      <c r="R368" s="66"/>
      <c r="S368" s="89"/>
      <c r="T368" s="89"/>
      <c r="U368" s="89"/>
      <c r="V368" s="89"/>
      <c r="W368" s="67"/>
      <c r="X368" s="67"/>
      <c r="Y368" s="67"/>
      <c r="Z368" s="67"/>
      <c r="AA368" s="67"/>
    </row>
    <row r="369" spans="1:27" ht="14.15" customHeight="1">
      <c r="A369" s="65"/>
      <c r="B369" s="66"/>
      <c r="C369" s="66"/>
      <c r="D369" s="66"/>
      <c r="E369" s="66"/>
      <c r="F369" s="89"/>
      <c r="G369" s="89"/>
      <c r="H369" s="89"/>
      <c r="I369" s="89"/>
      <c r="J369" s="67"/>
      <c r="K369" s="67"/>
      <c r="L369" s="67"/>
      <c r="M369" s="67"/>
      <c r="N369" s="67"/>
      <c r="O369" s="66"/>
      <c r="P369" s="66"/>
      <c r="Q369" s="66"/>
      <c r="R369" s="66"/>
      <c r="S369" s="89"/>
      <c r="T369" s="89"/>
      <c r="U369" s="89"/>
      <c r="V369" s="89"/>
      <c r="W369" s="67"/>
      <c r="X369" s="67"/>
      <c r="Y369" s="67"/>
      <c r="Z369" s="67"/>
      <c r="AA369" s="67"/>
    </row>
    <row r="370" spans="1:27" ht="14.15" customHeight="1">
      <c r="A370" s="65"/>
      <c r="B370" s="66"/>
      <c r="C370" s="66"/>
      <c r="D370" s="66"/>
      <c r="E370" s="66"/>
      <c r="F370" s="89"/>
      <c r="G370" s="89"/>
      <c r="H370" s="89"/>
      <c r="I370" s="89"/>
      <c r="J370" s="67"/>
      <c r="K370" s="67"/>
      <c r="L370" s="67"/>
      <c r="M370" s="67"/>
      <c r="N370" s="67"/>
      <c r="O370" s="66"/>
      <c r="P370" s="66"/>
      <c r="Q370" s="66"/>
      <c r="R370" s="66"/>
      <c r="S370" s="89"/>
      <c r="T370" s="89"/>
      <c r="U370" s="89"/>
      <c r="V370" s="89"/>
      <c r="W370" s="67"/>
      <c r="X370" s="67"/>
      <c r="Y370" s="67"/>
      <c r="Z370" s="67"/>
      <c r="AA370" s="67"/>
    </row>
    <row r="371" spans="1:27" ht="14.15" customHeight="1">
      <c r="A371" s="65"/>
      <c r="B371" s="66"/>
      <c r="C371" s="66"/>
      <c r="D371" s="66"/>
      <c r="E371" s="66"/>
      <c r="F371" s="89"/>
      <c r="G371" s="89"/>
      <c r="H371" s="89"/>
      <c r="I371" s="89"/>
      <c r="J371" s="67"/>
      <c r="K371" s="67"/>
      <c r="L371" s="67"/>
      <c r="M371" s="67"/>
      <c r="N371" s="67"/>
      <c r="O371" s="66"/>
      <c r="P371" s="66"/>
      <c r="Q371" s="66"/>
      <c r="R371" s="66"/>
      <c r="S371" s="89"/>
      <c r="T371" s="89"/>
      <c r="U371" s="89"/>
      <c r="V371" s="89"/>
      <c r="W371" s="67"/>
      <c r="X371" s="67"/>
      <c r="Y371" s="67"/>
      <c r="Z371" s="67"/>
      <c r="AA371" s="67"/>
    </row>
    <row r="372" spans="1:27" ht="14.15" customHeight="1">
      <c r="A372" s="65"/>
      <c r="B372" s="66"/>
      <c r="C372" s="66"/>
      <c r="D372" s="66"/>
      <c r="E372" s="66"/>
      <c r="F372" s="89"/>
      <c r="G372" s="89"/>
      <c r="H372" s="89"/>
      <c r="I372" s="89"/>
      <c r="J372" s="67"/>
      <c r="K372" s="67"/>
      <c r="L372" s="67"/>
      <c r="M372" s="67"/>
      <c r="N372" s="67"/>
      <c r="O372" s="66"/>
      <c r="P372" s="66"/>
      <c r="Q372" s="66"/>
      <c r="R372" s="66"/>
      <c r="S372" s="89"/>
      <c r="T372" s="89"/>
      <c r="U372" s="89"/>
      <c r="V372" s="89"/>
      <c r="W372" s="67"/>
      <c r="X372" s="67"/>
      <c r="Y372" s="67"/>
      <c r="Z372" s="67"/>
      <c r="AA372" s="67"/>
    </row>
    <row r="373" spans="1:27" ht="14.15" customHeight="1">
      <c r="A373" s="65"/>
      <c r="B373" s="66"/>
      <c r="C373" s="66"/>
      <c r="D373" s="66"/>
      <c r="E373" s="66"/>
      <c r="F373" s="89"/>
      <c r="G373" s="89"/>
      <c r="H373" s="89"/>
      <c r="I373" s="89"/>
      <c r="J373" s="67"/>
      <c r="K373" s="67"/>
      <c r="L373" s="67"/>
      <c r="M373" s="67"/>
      <c r="N373" s="67"/>
      <c r="O373" s="66"/>
      <c r="P373" s="66"/>
      <c r="Q373" s="66"/>
      <c r="R373" s="66"/>
      <c r="S373" s="89"/>
      <c r="T373" s="89"/>
      <c r="U373" s="89"/>
      <c r="V373" s="89"/>
      <c r="W373" s="67"/>
      <c r="X373" s="67"/>
      <c r="Y373" s="67"/>
      <c r="Z373" s="67"/>
      <c r="AA373" s="67"/>
    </row>
    <row r="374" spans="1:27" ht="14.15" customHeight="1">
      <c r="A374" s="65"/>
      <c r="B374" s="66"/>
      <c r="C374" s="66"/>
      <c r="D374" s="66"/>
      <c r="E374" s="66"/>
      <c r="F374" s="89"/>
      <c r="G374" s="89"/>
      <c r="H374" s="89"/>
      <c r="I374" s="89"/>
      <c r="J374" s="67"/>
      <c r="K374" s="67"/>
      <c r="L374" s="67"/>
      <c r="M374" s="67"/>
      <c r="N374" s="67"/>
      <c r="O374" s="66"/>
      <c r="P374" s="66"/>
      <c r="Q374" s="66"/>
      <c r="R374" s="66"/>
      <c r="S374" s="89"/>
      <c r="T374" s="89"/>
      <c r="U374" s="89"/>
      <c r="V374" s="89"/>
      <c r="W374" s="67"/>
      <c r="X374" s="67"/>
      <c r="Y374" s="67"/>
      <c r="Z374" s="67"/>
      <c r="AA374" s="67"/>
    </row>
    <row r="375" spans="1:27" ht="14.15" customHeight="1">
      <c r="A375" s="65"/>
      <c r="B375" s="66"/>
      <c r="C375" s="66"/>
      <c r="D375" s="66"/>
      <c r="E375" s="66"/>
      <c r="F375" s="89"/>
      <c r="G375" s="89"/>
      <c r="H375" s="89"/>
      <c r="I375" s="89"/>
      <c r="J375" s="67"/>
      <c r="K375" s="67"/>
      <c r="L375" s="67"/>
      <c r="M375" s="67"/>
      <c r="N375" s="67"/>
      <c r="O375" s="66"/>
      <c r="P375" s="66"/>
      <c r="Q375" s="66"/>
      <c r="R375" s="66"/>
      <c r="S375" s="89"/>
      <c r="T375" s="89"/>
      <c r="U375" s="89"/>
      <c r="V375" s="89"/>
      <c r="W375" s="67"/>
      <c r="X375" s="67"/>
      <c r="Y375" s="67"/>
      <c r="Z375" s="67"/>
      <c r="AA375" s="67"/>
    </row>
    <row r="376" spans="1:27" ht="14.15" customHeight="1">
      <c r="A376" s="65"/>
      <c r="B376" s="66"/>
      <c r="C376" s="66"/>
      <c r="D376" s="66"/>
      <c r="E376" s="66"/>
      <c r="F376" s="89"/>
      <c r="G376" s="89"/>
      <c r="H376" s="89"/>
      <c r="I376" s="89"/>
      <c r="J376" s="67"/>
      <c r="K376" s="67"/>
      <c r="L376" s="67"/>
      <c r="M376" s="67"/>
      <c r="N376" s="67"/>
      <c r="O376" s="66"/>
      <c r="P376" s="66"/>
      <c r="Q376" s="66"/>
      <c r="R376" s="66"/>
      <c r="S376" s="89"/>
      <c r="T376" s="89"/>
      <c r="U376" s="89"/>
      <c r="V376" s="89"/>
      <c r="W376" s="67"/>
      <c r="X376" s="67"/>
      <c r="Y376" s="67"/>
      <c r="Z376" s="67"/>
      <c r="AA376" s="67"/>
    </row>
    <row r="377" spans="1:27" ht="14.15" customHeight="1">
      <c r="A377" s="65"/>
      <c r="B377" s="66"/>
      <c r="C377" s="66"/>
      <c r="D377" s="66"/>
      <c r="E377" s="66"/>
      <c r="F377" s="89"/>
      <c r="G377" s="89"/>
      <c r="H377" s="89"/>
      <c r="I377" s="89"/>
      <c r="J377" s="67"/>
      <c r="K377" s="67"/>
      <c r="L377" s="67"/>
      <c r="M377" s="67"/>
      <c r="N377" s="67"/>
      <c r="O377" s="66"/>
      <c r="P377" s="66"/>
      <c r="Q377" s="66"/>
      <c r="R377" s="66"/>
      <c r="S377" s="89"/>
      <c r="T377" s="89"/>
      <c r="U377" s="89"/>
      <c r="V377" s="89"/>
      <c r="W377" s="67"/>
      <c r="X377" s="67"/>
      <c r="Y377" s="67"/>
      <c r="Z377" s="67"/>
      <c r="AA377" s="67"/>
    </row>
    <row r="378" spans="1:27" ht="14.15" customHeight="1">
      <c r="A378" s="65"/>
      <c r="B378" s="66"/>
      <c r="C378" s="66"/>
      <c r="D378" s="66"/>
      <c r="E378" s="66"/>
      <c r="F378" s="89"/>
      <c r="G378" s="89"/>
      <c r="H378" s="89"/>
      <c r="I378" s="89"/>
      <c r="J378" s="67"/>
      <c r="K378" s="67"/>
      <c r="L378" s="67"/>
      <c r="M378" s="67"/>
      <c r="N378" s="67"/>
      <c r="O378" s="66"/>
      <c r="P378" s="66"/>
      <c r="Q378" s="66"/>
      <c r="R378" s="66"/>
      <c r="S378" s="89"/>
      <c r="T378" s="89"/>
      <c r="U378" s="89"/>
      <c r="V378" s="89"/>
      <c r="W378" s="67"/>
      <c r="X378" s="67"/>
      <c r="Y378" s="67"/>
      <c r="Z378" s="67"/>
      <c r="AA378" s="67"/>
    </row>
    <row r="379" spans="1:27" ht="14.15" customHeight="1">
      <c r="A379" s="65"/>
      <c r="B379" s="66"/>
      <c r="C379" s="66"/>
      <c r="D379" s="66"/>
      <c r="E379" s="66"/>
      <c r="F379" s="89"/>
      <c r="G379" s="89"/>
      <c r="H379" s="89"/>
      <c r="I379" s="89"/>
      <c r="J379" s="67"/>
      <c r="K379" s="67"/>
      <c r="L379" s="67"/>
      <c r="M379" s="67"/>
      <c r="N379" s="67"/>
      <c r="O379" s="66"/>
      <c r="P379" s="66"/>
      <c r="Q379" s="66"/>
      <c r="R379" s="66"/>
      <c r="S379" s="89"/>
      <c r="T379" s="89"/>
      <c r="U379" s="89"/>
      <c r="V379" s="89"/>
      <c r="W379" s="67"/>
      <c r="X379" s="67"/>
      <c r="Y379" s="67"/>
      <c r="Z379" s="67"/>
      <c r="AA379" s="67"/>
    </row>
    <row r="380" spans="1:27" ht="14.15" customHeight="1">
      <c r="A380" s="65"/>
      <c r="B380" s="66"/>
      <c r="C380" s="66"/>
      <c r="D380" s="66"/>
      <c r="E380" s="66"/>
      <c r="F380" s="89"/>
      <c r="G380" s="89"/>
      <c r="H380" s="89"/>
      <c r="I380" s="89"/>
      <c r="J380" s="67"/>
      <c r="K380" s="67"/>
      <c r="L380" s="67"/>
      <c r="M380" s="67"/>
      <c r="N380" s="67"/>
      <c r="O380" s="66"/>
      <c r="P380" s="66"/>
      <c r="Q380" s="66"/>
      <c r="R380" s="66"/>
      <c r="S380" s="89"/>
      <c r="T380" s="89"/>
      <c r="U380" s="89"/>
      <c r="V380" s="89"/>
      <c r="W380" s="67"/>
      <c r="X380" s="67"/>
      <c r="Y380" s="67"/>
      <c r="Z380" s="67"/>
      <c r="AA380" s="67"/>
    </row>
    <row r="381" spans="1:27" ht="14.15" customHeight="1">
      <c r="A381" s="65"/>
      <c r="B381" s="66"/>
      <c r="C381" s="66"/>
      <c r="D381" s="66"/>
      <c r="E381" s="66"/>
      <c r="F381" s="89"/>
      <c r="G381" s="89"/>
      <c r="H381" s="89"/>
      <c r="I381" s="89"/>
      <c r="J381" s="67"/>
      <c r="K381" s="67"/>
      <c r="L381" s="67"/>
      <c r="M381" s="67"/>
      <c r="N381" s="67"/>
      <c r="O381" s="66"/>
      <c r="P381" s="66"/>
      <c r="Q381" s="66"/>
      <c r="R381" s="66"/>
      <c r="S381" s="89"/>
      <c r="T381" s="89"/>
      <c r="U381" s="89"/>
      <c r="V381" s="89"/>
      <c r="W381" s="67"/>
      <c r="X381" s="67"/>
      <c r="Y381" s="67"/>
      <c r="Z381" s="67"/>
      <c r="AA381" s="67"/>
    </row>
    <row r="382" spans="1:27" ht="14.15" customHeight="1">
      <c r="A382" s="65"/>
      <c r="B382" s="66"/>
      <c r="C382" s="66"/>
      <c r="D382" s="66"/>
      <c r="E382" s="66"/>
      <c r="F382" s="89"/>
      <c r="G382" s="89"/>
      <c r="H382" s="89"/>
      <c r="I382" s="89"/>
      <c r="J382" s="67"/>
      <c r="K382" s="67"/>
      <c r="L382" s="67"/>
      <c r="M382" s="67"/>
      <c r="N382" s="67"/>
      <c r="O382" s="66"/>
      <c r="P382" s="66"/>
      <c r="Q382" s="66"/>
      <c r="R382" s="66"/>
      <c r="S382" s="89"/>
      <c r="T382" s="89"/>
      <c r="U382" s="89"/>
      <c r="V382" s="89"/>
      <c r="W382" s="67"/>
      <c r="X382" s="67"/>
      <c r="Y382" s="67"/>
      <c r="Z382" s="67"/>
      <c r="AA382" s="67"/>
    </row>
    <row r="383" spans="1:27" ht="14.15" customHeight="1">
      <c r="A383" s="65"/>
      <c r="B383" s="66"/>
      <c r="C383" s="66"/>
      <c r="D383" s="66"/>
      <c r="E383" s="66"/>
      <c r="F383" s="89"/>
      <c r="G383" s="89"/>
      <c r="H383" s="89"/>
      <c r="I383" s="89"/>
      <c r="J383" s="67"/>
      <c r="K383" s="67"/>
      <c r="L383" s="67"/>
      <c r="M383" s="67"/>
      <c r="N383" s="67"/>
      <c r="O383" s="66"/>
      <c r="P383" s="66"/>
      <c r="Q383" s="66"/>
      <c r="R383" s="66"/>
      <c r="S383" s="89"/>
      <c r="T383" s="89"/>
      <c r="U383" s="89"/>
      <c r="V383" s="89"/>
      <c r="W383" s="67"/>
      <c r="X383" s="67"/>
      <c r="Y383" s="67"/>
      <c r="Z383" s="67"/>
      <c r="AA383" s="67"/>
    </row>
    <row r="384" spans="1:27" ht="14.15" customHeight="1">
      <c r="A384" s="65"/>
      <c r="B384" s="66"/>
      <c r="C384" s="66"/>
      <c r="D384" s="66"/>
      <c r="E384" s="66"/>
      <c r="F384" s="89"/>
      <c r="G384" s="89"/>
      <c r="H384" s="89"/>
      <c r="I384" s="89"/>
      <c r="J384" s="67"/>
      <c r="K384" s="67"/>
      <c r="L384" s="67"/>
      <c r="M384" s="67"/>
      <c r="N384" s="67"/>
      <c r="O384" s="66"/>
      <c r="P384" s="66"/>
      <c r="Q384" s="66"/>
      <c r="R384" s="66"/>
      <c r="S384" s="89"/>
      <c r="T384" s="89"/>
      <c r="U384" s="89"/>
      <c r="V384" s="89"/>
      <c r="W384" s="67"/>
      <c r="X384" s="67"/>
      <c r="Y384" s="67"/>
      <c r="Z384" s="67"/>
      <c r="AA384" s="67"/>
    </row>
    <row r="385" spans="1:27" ht="14.15" customHeight="1">
      <c r="A385" s="65"/>
      <c r="B385" s="66"/>
      <c r="C385" s="66"/>
      <c r="D385" s="66"/>
      <c r="E385" s="66"/>
      <c r="F385" s="89"/>
      <c r="G385" s="89"/>
      <c r="H385" s="89"/>
      <c r="I385" s="89"/>
      <c r="J385" s="67"/>
      <c r="K385" s="67"/>
      <c r="L385" s="67"/>
      <c r="M385" s="67"/>
      <c r="N385" s="67"/>
      <c r="O385" s="66"/>
      <c r="P385" s="66"/>
      <c r="Q385" s="66"/>
      <c r="R385" s="66"/>
      <c r="S385" s="89"/>
      <c r="T385" s="89"/>
      <c r="U385" s="89"/>
      <c r="V385" s="89"/>
      <c r="W385" s="67"/>
      <c r="X385" s="67"/>
      <c r="Y385" s="67"/>
      <c r="Z385" s="67"/>
      <c r="AA385" s="67"/>
    </row>
    <row r="386" spans="1:27" ht="14.15" customHeight="1">
      <c r="A386" s="65"/>
      <c r="B386" s="66"/>
      <c r="C386" s="66"/>
      <c r="D386" s="66"/>
      <c r="E386" s="66"/>
      <c r="F386" s="89"/>
      <c r="G386" s="89"/>
      <c r="H386" s="89"/>
      <c r="I386" s="89"/>
      <c r="J386" s="67"/>
      <c r="K386" s="67"/>
      <c r="L386" s="67"/>
      <c r="M386" s="67"/>
      <c r="N386" s="67"/>
      <c r="O386" s="66"/>
      <c r="P386" s="66"/>
      <c r="Q386" s="66"/>
      <c r="R386" s="66"/>
      <c r="S386" s="89"/>
      <c r="T386" s="89"/>
      <c r="U386" s="89"/>
      <c r="V386" s="89"/>
      <c r="W386" s="67"/>
      <c r="X386" s="67"/>
      <c r="Y386" s="67"/>
      <c r="Z386" s="67"/>
      <c r="AA386" s="67"/>
    </row>
    <row r="387" spans="1:27" ht="14.15" customHeight="1">
      <c r="A387" s="65"/>
      <c r="B387" s="66"/>
      <c r="C387" s="66"/>
      <c r="D387" s="66"/>
      <c r="E387" s="66"/>
      <c r="F387" s="89"/>
      <c r="G387" s="89"/>
      <c r="H387" s="89"/>
      <c r="I387" s="89"/>
      <c r="J387" s="67"/>
      <c r="K387" s="67"/>
      <c r="L387" s="67"/>
      <c r="M387" s="67"/>
      <c r="N387" s="67"/>
      <c r="O387" s="66"/>
      <c r="P387" s="66"/>
      <c r="Q387" s="66"/>
      <c r="R387" s="66"/>
      <c r="S387" s="89"/>
      <c r="T387" s="89"/>
      <c r="U387" s="89"/>
      <c r="V387" s="89"/>
      <c r="W387" s="67"/>
      <c r="X387" s="67"/>
      <c r="Y387" s="67"/>
      <c r="Z387" s="67"/>
      <c r="AA387" s="67"/>
    </row>
    <row r="388" spans="1:27" ht="14.15" customHeight="1">
      <c r="A388" s="65"/>
      <c r="B388" s="66"/>
      <c r="C388" s="66"/>
      <c r="D388" s="66"/>
      <c r="E388" s="66"/>
      <c r="F388" s="89"/>
      <c r="G388" s="89"/>
      <c r="H388" s="89"/>
      <c r="I388" s="89"/>
      <c r="J388" s="67"/>
      <c r="K388" s="67"/>
      <c r="L388" s="67"/>
      <c r="M388" s="67"/>
      <c r="N388" s="67"/>
      <c r="O388" s="66"/>
      <c r="P388" s="66"/>
      <c r="Q388" s="66"/>
      <c r="R388" s="66"/>
      <c r="S388" s="89"/>
      <c r="T388" s="89"/>
      <c r="U388" s="89"/>
      <c r="V388" s="89"/>
      <c r="W388" s="67"/>
      <c r="X388" s="67"/>
      <c r="Y388" s="67"/>
      <c r="Z388" s="67"/>
      <c r="AA388" s="67"/>
    </row>
    <row r="389" spans="1:27" ht="14.15" customHeight="1">
      <c r="A389" s="65"/>
      <c r="B389" s="66"/>
      <c r="C389" s="66"/>
      <c r="D389" s="66"/>
      <c r="E389" s="66"/>
      <c r="F389" s="89"/>
      <c r="G389" s="89"/>
      <c r="H389" s="89"/>
      <c r="I389" s="89"/>
      <c r="J389" s="67"/>
      <c r="K389" s="67"/>
      <c r="L389" s="67"/>
      <c r="M389" s="67"/>
      <c r="N389" s="67"/>
      <c r="O389" s="66"/>
      <c r="P389" s="66"/>
      <c r="Q389" s="66"/>
      <c r="R389" s="66"/>
      <c r="S389" s="89"/>
      <c r="T389" s="89"/>
      <c r="U389" s="89"/>
      <c r="V389" s="89"/>
      <c r="W389" s="67"/>
      <c r="X389" s="67"/>
      <c r="Y389" s="67"/>
      <c r="Z389" s="67"/>
      <c r="AA389" s="67"/>
    </row>
    <row r="390" spans="1:27" ht="14.15" customHeight="1">
      <c r="A390" s="65"/>
      <c r="B390" s="66"/>
      <c r="C390" s="66"/>
      <c r="D390" s="66"/>
      <c r="E390" s="66"/>
      <c r="F390" s="89"/>
      <c r="G390" s="89"/>
      <c r="H390" s="89"/>
      <c r="I390" s="89"/>
      <c r="J390" s="67"/>
      <c r="K390" s="67"/>
      <c r="L390" s="67"/>
      <c r="M390" s="67"/>
      <c r="N390" s="67"/>
      <c r="O390" s="66"/>
      <c r="P390" s="66"/>
      <c r="Q390" s="66"/>
      <c r="R390" s="66"/>
      <c r="S390" s="89"/>
      <c r="T390" s="89"/>
      <c r="U390" s="89"/>
      <c r="V390" s="89"/>
      <c r="W390" s="67"/>
      <c r="X390" s="67"/>
      <c r="Y390" s="67"/>
      <c r="Z390" s="67"/>
      <c r="AA390" s="67"/>
    </row>
    <row r="391" spans="1:27" ht="14.15" customHeight="1">
      <c r="A391" s="65"/>
      <c r="B391" s="66"/>
      <c r="C391" s="66"/>
      <c r="D391" s="66"/>
      <c r="E391" s="66"/>
      <c r="F391" s="89"/>
      <c r="G391" s="89"/>
      <c r="H391" s="89"/>
      <c r="I391" s="89"/>
      <c r="J391" s="67"/>
      <c r="K391" s="67"/>
      <c r="L391" s="67"/>
      <c r="M391" s="67"/>
      <c r="N391" s="67"/>
      <c r="O391" s="66"/>
      <c r="P391" s="66"/>
      <c r="Q391" s="66"/>
      <c r="R391" s="66"/>
      <c r="S391" s="89"/>
      <c r="T391" s="89"/>
      <c r="U391" s="89"/>
      <c r="V391" s="89"/>
      <c r="W391" s="67"/>
      <c r="X391" s="67"/>
      <c r="Y391" s="67"/>
      <c r="Z391" s="67"/>
      <c r="AA391" s="67"/>
    </row>
    <row r="392" spans="1:27" ht="14.15" customHeight="1">
      <c r="A392" s="65"/>
      <c r="B392" s="66"/>
      <c r="C392" s="66"/>
      <c r="D392" s="66"/>
      <c r="E392" s="66"/>
      <c r="F392" s="89"/>
      <c r="G392" s="89"/>
      <c r="H392" s="89"/>
      <c r="I392" s="89"/>
      <c r="J392" s="67"/>
      <c r="K392" s="67"/>
      <c r="L392" s="67"/>
      <c r="M392" s="67"/>
      <c r="N392" s="67"/>
      <c r="O392" s="66"/>
      <c r="P392" s="66"/>
      <c r="Q392" s="66"/>
      <c r="R392" s="66"/>
      <c r="S392" s="89"/>
      <c r="T392" s="89"/>
      <c r="U392" s="89"/>
      <c r="V392" s="89"/>
      <c r="W392" s="67"/>
      <c r="X392" s="67"/>
      <c r="Y392" s="67"/>
      <c r="Z392" s="67"/>
      <c r="AA392" s="67"/>
    </row>
    <row r="393" spans="1:27" ht="14.15" customHeight="1">
      <c r="A393" s="65"/>
      <c r="B393" s="66"/>
      <c r="C393" s="66"/>
      <c r="D393" s="66"/>
      <c r="E393" s="66"/>
      <c r="F393" s="89"/>
      <c r="G393" s="89"/>
      <c r="H393" s="89"/>
      <c r="I393" s="89"/>
      <c r="J393" s="67"/>
      <c r="K393" s="67"/>
      <c r="L393" s="67"/>
      <c r="M393" s="67"/>
      <c r="N393" s="67"/>
      <c r="O393" s="66"/>
      <c r="P393" s="66"/>
      <c r="Q393" s="66"/>
      <c r="R393" s="66"/>
      <c r="S393" s="89"/>
      <c r="T393" s="89"/>
      <c r="U393" s="89"/>
      <c r="V393" s="89"/>
      <c r="W393" s="67"/>
      <c r="X393" s="67"/>
      <c r="Y393" s="67"/>
      <c r="Z393" s="67"/>
      <c r="AA393" s="67"/>
    </row>
    <row r="394" spans="1:27" ht="14.15" customHeight="1">
      <c r="A394" s="65"/>
      <c r="B394" s="66"/>
      <c r="C394" s="66"/>
      <c r="D394" s="66"/>
      <c r="E394" s="66"/>
      <c r="F394" s="89"/>
      <c r="G394" s="89"/>
      <c r="H394" s="89"/>
      <c r="I394" s="89"/>
      <c r="J394" s="67"/>
      <c r="K394" s="67"/>
      <c r="L394" s="67"/>
      <c r="M394" s="67"/>
      <c r="N394" s="67"/>
      <c r="O394" s="66"/>
      <c r="P394" s="66"/>
      <c r="Q394" s="66"/>
      <c r="R394" s="66"/>
      <c r="S394" s="89"/>
      <c r="T394" s="89"/>
      <c r="U394" s="89"/>
      <c r="V394" s="89"/>
      <c r="W394" s="67"/>
      <c r="X394" s="67"/>
      <c r="Y394" s="67"/>
      <c r="Z394" s="67"/>
      <c r="AA394" s="67"/>
    </row>
    <row r="395" spans="1:27" ht="14.15" customHeight="1">
      <c r="A395" s="65"/>
      <c r="B395" s="66"/>
      <c r="C395" s="66"/>
      <c r="D395" s="66"/>
      <c r="E395" s="66"/>
      <c r="F395" s="89"/>
      <c r="G395" s="89"/>
      <c r="H395" s="89"/>
      <c r="I395" s="89"/>
      <c r="J395" s="67"/>
      <c r="K395" s="67"/>
      <c r="L395" s="67"/>
      <c r="M395" s="67"/>
      <c r="N395" s="67"/>
      <c r="O395" s="66"/>
      <c r="P395" s="66"/>
      <c r="Q395" s="66"/>
      <c r="R395" s="66"/>
      <c r="S395" s="89"/>
      <c r="T395" s="89"/>
      <c r="U395" s="89"/>
      <c r="V395" s="89"/>
      <c r="W395" s="67"/>
      <c r="X395" s="67"/>
      <c r="Y395" s="67"/>
      <c r="Z395" s="67"/>
      <c r="AA395" s="67"/>
    </row>
    <row r="396" spans="1:27" ht="14.15" customHeight="1">
      <c r="A396" s="65"/>
      <c r="B396" s="66"/>
      <c r="C396" s="66"/>
      <c r="D396" s="66"/>
      <c r="E396" s="66"/>
      <c r="F396" s="89"/>
      <c r="G396" s="89"/>
      <c r="H396" s="89"/>
      <c r="I396" s="89"/>
      <c r="J396" s="67"/>
      <c r="K396" s="67"/>
      <c r="L396" s="67"/>
      <c r="M396" s="67"/>
      <c r="N396" s="67"/>
      <c r="O396" s="66"/>
      <c r="P396" s="66"/>
      <c r="Q396" s="66"/>
      <c r="R396" s="66"/>
      <c r="S396" s="89"/>
      <c r="T396" s="89"/>
      <c r="U396" s="89"/>
      <c r="V396" s="89"/>
      <c r="W396" s="67"/>
      <c r="X396" s="67"/>
      <c r="Y396" s="67"/>
      <c r="Z396" s="67"/>
      <c r="AA396" s="67"/>
    </row>
    <row r="397" spans="1:27" ht="14.15" customHeight="1">
      <c r="A397" s="65"/>
      <c r="B397" s="66"/>
      <c r="C397" s="66"/>
      <c r="D397" s="66"/>
      <c r="E397" s="66"/>
      <c r="F397" s="89"/>
      <c r="G397" s="89"/>
      <c r="H397" s="89"/>
      <c r="I397" s="89"/>
      <c r="J397" s="67"/>
      <c r="K397" s="67"/>
      <c r="L397" s="67"/>
      <c r="M397" s="67"/>
      <c r="N397" s="67"/>
      <c r="O397" s="66"/>
      <c r="P397" s="66"/>
      <c r="Q397" s="66"/>
      <c r="R397" s="66"/>
      <c r="S397" s="89"/>
      <c r="T397" s="89"/>
      <c r="U397" s="89"/>
      <c r="V397" s="89"/>
      <c r="W397" s="67"/>
      <c r="X397" s="67"/>
      <c r="Y397" s="67"/>
      <c r="Z397" s="67"/>
      <c r="AA397" s="67"/>
    </row>
    <row r="398" spans="1:27" ht="14.15" customHeight="1">
      <c r="A398" s="65"/>
      <c r="B398" s="66"/>
      <c r="C398" s="66"/>
      <c r="D398" s="66"/>
      <c r="E398" s="66"/>
      <c r="F398" s="89"/>
      <c r="G398" s="89"/>
      <c r="H398" s="89"/>
      <c r="I398" s="89"/>
      <c r="J398" s="67"/>
      <c r="K398" s="67"/>
      <c r="L398" s="67"/>
      <c r="M398" s="67"/>
      <c r="N398" s="67"/>
      <c r="O398" s="66"/>
      <c r="P398" s="66"/>
      <c r="Q398" s="66"/>
      <c r="R398" s="66"/>
      <c r="S398" s="89"/>
      <c r="T398" s="89"/>
      <c r="U398" s="89"/>
      <c r="V398" s="89"/>
      <c r="W398" s="67"/>
      <c r="X398" s="67"/>
      <c r="Y398" s="67"/>
      <c r="Z398" s="67"/>
      <c r="AA398" s="67"/>
    </row>
    <row r="399" spans="1:27" ht="14.15" customHeight="1">
      <c r="A399" s="65"/>
      <c r="B399" s="66"/>
      <c r="C399" s="66"/>
      <c r="D399" s="66"/>
      <c r="E399" s="66"/>
      <c r="F399" s="89"/>
      <c r="G399" s="89"/>
      <c r="H399" s="89"/>
      <c r="I399" s="89"/>
      <c r="J399" s="67"/>
      <c r="K399" s="67"/>
      <c r="L399" s="67"/>
      <c r="M399" s="67"/>
      <c r="N399" s="67"/>
      <c r="O399" s="66"/>
      <c r="P399" s="66"/>
      <c r="Q399" s="66"/>
      <c r="R399" s="66"/>
      <c r="S399" s="89"/>
      <c r="T399" s="89"/>
      <c r="U399" s="89"/>
      <c r="V399" s="89"/>
      <c r="W399" s="67"/>
      <c r="X399" s="67"/>
      <c r="Y399" s="67"/>
      <c r="Z399" s="67"/>
      <c r="AA399" s="67"/>
    </row>
    <row r="400" spans="1:27" ht="14.15" customHeight="1">
      <c r="A400" s="65"/>
      <c r="B400" s="66"/>
      <c r="C400" s="66"/>
      <c r="D400" s="66"/>
      <c r="E400" s="66"/>
      <c r="F400" s="89"/>
      <c r="G400" s="89"/>
      <c r="H400" s="89"/>
      <c r="I400" s="89"/>
      <c r="J400" s="67"/>
      <c r="K400" s="67"/>
      <c r="L400" s="67"/>
      <c r="M400" s="67"/>
      <c r="N400" s="67"/>
      <c r="O400" s="66"/>
      <c r="P400" s="66"/>
      <c r="Q400" s="66"/>
      <c r="R400" s="66"/>
      <c r="S400" s="89"/>
      <c r="T400" s="89"/>
      <c r="U400" s="89"/>
      <c r="V400" s="89"/>
      <c r="W400" s="67"/>
      <c r="X400" s="67"/>
      <c r="Y400" s="67"/>
      <c r="Z400" s="67"/>
      <c r="AA400" s="67"/>
    </row>
    <row r="401" spans="1:27" ht="14.15" customHeight="1">
      <c r="A401" s="65"/>
      <c r="B401" s="66"/>
      <c r="C401" s="66"/>
      <c r="D401" s="66"/>
      <c r="E401" s="66"/>
      <c r="F401" s="89"/>
      <c r="G401" s="89"/>
      <c r="H401" s="89"/>
      <c r="I401" s="89"/>
      <c r="J401" s="67"/>
      <c r="K401" s="67"/>
      <c r="L401" s="67"/>
      <c r="M401" s="67"/>
      <c r="N401" s="67"/>
      <c r="O401" s="66"/>
      <c r="P401" s="66"/>
      <c r="Q401" s="66"/>
      <c r="R401" s="66"/>
      <c r="S401" s="89"/>
      <c r="T401" s="89"/>
      <c r="U401" s="89"/>
      <c r="V401" s="89"/>
      <c r="W401" s="67"/>
      <c r="X401" s="67"/>
      <c r="Y401" s="67"/>
      <c r="Z401" s="67"/>
      <c r="AA401" s="67"/>
    </row>
    <row r="402" spans="1:27" ht="14.15" customHeight="1">
      <c r="A402" s="65"/>
      <c r="B402" s="66"/>
      <c r="C402" s="66"/>
      <c r="D402" s="66"/>
      <c r="E402" s="66"/>
      <c r="F402" s="89"/>
      <c r="G402" s="89"/>
      <c r="H402" s="89"/>
      <c r="I402" s="89"/>
      <c r="J402" s="67"/>
      <c r="K402" s="67"/>
      <c r="L402" s="67"/>
      <c r="M402" s="67"/>
      <c r="N402" s="67"/>
      <c r="O402" s="66"/>
      <c r="P402" s="66"/>
      <c r="Q402" s="66"/>
      <c r="R402" s="66"/>
      <c r="S402" s="89"/>
      <c r="T402" s="89"/>
      <c r="U402" s="89"/>
      <c r="V402" s="89"/>
      <c r="W402" s="67"/>
      <c r="X402" s="67"/>
      <c r="Y402" s="67"/>
      <c r="Z402" s="67"/>
      <c r="AA402" s="67"/>
    </row>
    <row r="403" spans="1:27" ht="14.15" customHeight="1">
      <c r="A403" s="65"/>
      <c r="B403" s="66"/>
      <c r="C403" s="66"/>
      <c r="D403" s="66"/>
      <c r="E403" s="66"/>
      <c r="F403" s="89"/>
      <c r="G403" s="89"/>
      <c r="H403" s="89"/>
      <c r="I403" s="89"/>
      <c r="J403" s="67"/>
      <c r="K403" s="67"/>
      <c r="L403" s="67"/>
      <c r="M403" s="67"/>
      <c r="N403" s="67"/>
      <c r="O403" s="66"/>
      <c r="P403" s="66"/>
      <c r="Q403" s="66"/>
      <c r="R403" s="66"/>
      <c r="S403" s="89"/>
      <c r="T403" s="89"/>
      <c r="U403" s="89"/>
      <c r="V403" s="89"/>
      <c r="W403" s="67"/>
      <c r="X403" s="67"/>
      <c r="Y403" s="67"/>
      <c r="Z403" s="67"/>
      <c r="AA403" s="67"/>
    </row>
    <row r="404" spans="1:27" ht="14.15" customHeight="1">
      <c r="A404" s="65"/>
      <c r="B404" s="66"/>
      <c r="C404" s="66"/>
      <c r="D404" s="66"/>
      <c r="E404" s="66"/>
      <c r="F404" s="89"/>
      <c r="G404" s="89"/>
      <c r="H404" s="89"/>
      <c r="I404" s="89"/>
      <c r="J404" s="67"/>
      <c r="K404" s="67"/>
      <c r="L404" s="67"/>
      <c r="M404" s="67"/>
      <c r="N404" s="67"/>
      <c r="O404" s="66"/>
      <c r="P404" s="66"/>
      <c r="Q404" s="66"/>
      <c r="R404" s="66"/>
      <c r="S404" s="89"/>
      <c r="T404" s="89"/>
      <c r="U404" s="89"/>
      <c r="V404" s="89"/>
      <c r="W404" s="67"/>
      <c r="X404" s="67"/>
      <c r="Y404" s="67"/>
      <c r="Z404" s="67"/>
      <c r="AA404" s="67"/>
    </row>
    <row r="405" spans="1:27" ht="14.15" customHeight="1">
      <c r="A405" s="65"/>
      <c r="B405" s="66"/>
      <c r="C405" s="66"/>
      <c r="D405" s="66"/>
      <c r="E405" s="66"/>
      <c r="F405" s="89"/>
      <c r="G405" s="89"/>
      <c r="H405" s="89"/>
      <c r="I405" s="89"/>
      <c r="J405" s="67"/>
      <c r="K405" s="67"/>
      <c r="L405" s="67"/>
      <c r="M405" s="67"/>
      <c r="N405" s="67"/>
      <c r="O405" s="66"/>
      <c r="P405" s="66"/>
      <c r="Q405" s="66"/>
      <c r="R405" s="66"/>
      <c r="S405" s="89"/>
      <c r="T405" s="89"/>
      <c r="U405" s="89"/>
      <c r="V405" s="89"/>
      <c r="W405" s="67"/>
      <c r="X405" s="67"/>
      <c r="Y405" s="67"/>
      <c r="Z405" s="67"/>
      <c r="AA405" s="67"/>
    </row>
    <row r="406" spans="1:27" ht="14.15" customHeight="1">
      <c r="A406" s="65"/>
      <c r="B406" s="66"/>
      <c r="C406" s="66"/>
      <c r="D406" s="66"/>
      <c r="E406" s="66"/>
      <c r="F406" s="89"/>
      <c r="G406" s="89"/>
      <c r="H406" s="89"/>
      <c r="I406" s="89"/>
      <c r="J406" s="67"/>
      <c r="K406" s="67"/>
      <c r="L406" s="67"/>
      <c r="M406" s="67"/>
      <c r="N406" s="67"/>
      <c r="O406" s="66"/>
      <c r="P406" s="66"/>
      <c r="Q406" s="66"/>
      <c r="R406" s="66"/>
      <c r="S406" s="89"/>
      <c r="T406" s="89"/>
      <c r="U406" s="89"/>
      <c r="V406" s="89"/>
      <c r="W406" s="67"/>
      <c r="X406" s="67"/>
      <c r="Y406" s="67"/>
      <c r="Z406" s="67"/>
      <c r="AA406" s="67"/>
    </row>
    <row r="407" spans="1:27" ht="14.15" customHeight="1">
      <c r="A407" s="65"/>
      <c r="B407" s="66"/>
      <c r="C407" s="66"/>
      <c r="D407" s="66"/>
      <c r="E407" s="66"/>
      <c r="F407" s="89"/>
      <c r="G407" s="89"/>
      <c r="H407" s="89"/>
      <c r="I407" s="89"/>
      <c r="J407" s="67"/>
      <c r="K407" s="67"/>
      <c r="L407" s="67"/>
      <c r="M407" s="67"/>
      <c r="N407" s="67"/>
      <c r="O407" s="66"/>
      <c r="P407" s="66"/>
      <c r="Q407" s="66"/>
      <c r="R407" s="66"/>
      <c r="S407" s="89"/>
      <c r="T407" s="89"/>
      <c r="U407" s="89"/>
      <c r="V407" s="89"/>
      <c r="W407" s="67"/>
      <c r="X407" s="67"/>
      <c r="Y407" s="67"/>
      <c r="Z407" s="67"/>
      <c r="AA407" s="67"/>
    </row>
    <row r="408" spans="1:27" ht="14.15" customHeight="1">
      <c r="A408" s="65"/>
      <c r="B408" s="66"/>
      <c r="C408" s="66"/>
      <c r="D408" s="66"/>
      <c r="E408" s="66"/>
      <c r="F408" s="89"/>
      <c r="G408" s="89"/>
      <c r="H408" s="89"/>
      <c r="I408" s="89"/>
      <c r="J408" s="67"/>
      <c r="K408" s="67"/>
      <c r="L408" s="67"/>
      <c r="M408" s="67"/>
      <c r="N408" s="67"/>
      <c r="O408" s="66"/>
      <c r="P408" s="66"/>
      <c r="Q408" s="66"/>
      <c r="R408" s="66"/>
      <c r="S408" s="89"/>
      <c r="T408" s="89"/>
      <c r="U408" s="89"/>
      <c r="V408" s="89"/>
      <c r="W408" s="67"/>
      <c r="X408" s="67"/>
      <c r="Y408" s="67"/>
      <c r="Z408" s="67"/>
      <c r="AA408" s="67"/>
    </row>
    <row r="409" spans="1:27" ht="14.15" customHeight="1">
      <c r="A409" s="65"/>
      <c r="B409" s="66"/>
      <c r="C409" s="66"/>
      <c r="D409" s="66"/>
      <c r="E409" s="66"/>
      <c r="F409" s="89"/>
      <c r="G409" s="89"/>
      <c r="H409" s="89"/>
      <c r="I409" s="89"/>
      <c r="J409" s="67"/>
      <c r="K409" s="67"/>
      <c r="L409" s="67"/>
      <c r="M409" s="67"/>
      <c r="N409" s="67"/>
      <c r="O409" s="66"/>
      <c r="P409" s="66"/>
      <c r="Q409" s="66"/>
      <c r="R409" s="66"/>
      <c r="S409" s="89"/>
      <c r="T409" s="89"/>
      <c r="U409" s="89"/>
      <c r="V409" s="89"/>
      <c r="W409" s="67"/>
      <c r="X409" s="67"/>
      <c r="Y409" s="67"/>
      <c r="Z409" s="67"/>
      <c r="AA409" s="67"/>
    </row>
    <row r="410" spans="1:27" ht="14.15" customHeight="1">
      <c r="A410" s="65"/>
      <c r="B410" s="66"/>
      <c r="C410" s="66"/>
      <c r="D410" s="66"/>
      <c r="E410" s="66"/>
      <c r="F410" s="89"/>
      <c r="G410" s="89"/>
      <c r="H410" s="89"/>
      <c r="I410" s="89"/>
      <c r="J410" s="67"/>
      <c r="K410" s="67"/>
      <c r="L410" s="67"/>
      <c r="M410" s="67"/>
      <c r="N410" s="67"/>
      <c r="O410" s="66"/>
      <c r="P410" s="66"/>
      <c r="Q410" s="66"/>
      <c r="R410" s="66"/>
      <c r="S410" s="89"/>
      <c r="T410" s="89"/>
      <c r="U410" s="89"/>
      <c r="V410" s="89"/>
      <c r="W410" s="67"/>
      <c r="X410" s="67"/>
      <c r="Y410" s="67"/>
      <c r="Z410" s="67"/>
      <c r="AA410" s="67"/>
    </row>
    <row r="411" spans="1:27" ht="14.15" customHeight="1">
      <c r="A411" s="65"/>
      <c r="B411" s="66"/>
      <c r="C411" s="66"/>
      <c r="D411" s="66"/>
      <c r="E411" s="66"/>
      <c r="F411" s="89"/>
      <c r="G411" s="89"/>
      <c r="H411" s="89"/>
      <c r="I411" s="89"/>
      <c r="J411" s="67"/>
      <c r="K411" s="67"/>
      <c r="L411" s="67"/>
      <c r="M411" s="67"/>
      <c r="N411" s="67"/>
      <c r="O411" s="66"/>
      <c r="P411" s="66"/>
      <c r="Q411" s="66"/>
      <c r="R411" s="66"/>
      <c r="S411" s="89"/>
      <c r="T411" s="89"/>
      <c r="U411" s="89"/>
      <c r="V411" s="89"/>
      <c r="W411" s="67"/>
      <c r="X411" s="67"/>
      <c r="Y411" s="67"/>
      <c r="Z411" s="67"/>
      <c r="AA411" s="67"/>
    </row>
    <row r="412" spans="1:27" ht="14.15" customHeight="1">
      <c r="A412" s="65"/>
      <c r="B412" s="66"/>
      <c r="C412" s="66"/>
      <c r="D412" s="66"/>
      <c r="E412" s="66"/>
      <c r="F412" s="89"/>
      <c r="G412" s="89"/>
      <c r="H412" s="89"/>
      <c r="I412" s="89"/>
      <c r="J412" s="67"/>
      <c r="K412" s="67"/>
      <c r="L412" s="67"/>
      <c r="M412" s="67"/>
      <c r="N412" s="67"/>
      <c r="O412" s="66"/>
      <c r="P412" s="66"/>
      <c r="Q412" s="66"/>
      <c r="R412" s="66"/>
      <c r="S412" s="89"/>
      <c r="T412" s="89"/>
      <c r="U412" s="89"/>
      <c r="V412" s="89"/>
      <c r="W412" s="67"/>
      <c r="X412" s="67"/>
      <c r="Y412" s="67"/>
      <c r="Z412" s="67"/>
      <c r="AA412" s="67"/>
    </row>
    <row r="413" spans="1:27" ht="14.15" customHeight="1">
      <c r="A413" s="65"/>
      <c r="B413" s="66"/>
      <c r="C413" s="66"/>
      <c r="D413" s="66"/>
      <c r="E413" s="66"/>
      <c r="F413" s="89"/>
      <c r="G413" s="89"/>
      <c r="H413" s="89"/>
      <c r="I413" s="89"/>
      <c r="J413" s="67"/>
      <c r="K413" s="67"/>
      <c r="L413" s="67"/>
      <c r="M413" s="67"/>
      <c r="N413" s="67"/>
      <c r="O413" s="66"/>
      <c r="P413" s="66"/>
      <c r="Q413" s="66"/>
      <c r="R413" s="66"/>
      <c r="S413" s="89"/>
      <c r="T413" s="89"/>
      <c r="U413" s="89"/>
      <c r="V413" s="89"/>
      <c r="W413" s="67"/>
      <c r="X413" s="67"/>
      <c r="Y413" s="67"/>
      <c r="Z413" s="67"/>
      <c r="AA413" s="67"/>
    </row>
    <row r="414" spans="1:27" ht="14.15" customHeight="1">
      <c r="A414" s="65"/>
      <c r="B414" s="66"/>
      <c r="C414" s="66"/>
      <c r="D414" s="66"/>
      <c r="E414" s="66"/>
      <c r="F414" s="89"/>
      <c r="G414" s="89"/>
      <c r="H414" s="89"/>
      <c r="I414" s="89"/>
      <c r="J414" s="67"/>
      <c r="K414" s="67"/>
      <c r="L414" s="67"/>
      <c r="M414" s="67"/>
      <c r="N414" s="67"/>
      <c r="O414" s="66"/>
      <c r="P414" s="66"/>
      <c r="Q414" s="66"/>
      <c r="R414" s="66"/>
      <c r="S414" s="89"/>
      <c r="T414" s="89"/>
      <c r="U414" s="89"/>
      <c r="V414" s="89"/>
      <c r="W414" s="67"/>
      <c r="X414" s="67"/>
      <c r="Y414" s="67"/>
      <c r="Z414" s="67"/>
      <c r="AA414" s="67"/>
    </row>
    <row r="415" spans="1:27" ht="14.15" customHeight="1">
      <c r="A415" s="65"/>
      <c r="B415" s="66"/>
      <c r="C415" s="66"/>
      <c r="D415" s="66"/>
      <c r="E415" s="66"/>
      <c r="F415" s="89"/>
      <c r="G415" s="89"/>
      <c r="H415" s="89"/>
      <c r="I415" s="89"/>
      <c r="J415" s="67"/>
      <c r="K415" s="67"/>
      <c r="L415" s="67"/>
      <c r="M415" s="67"/>
      <c r="N415" s="67"/>
      <c r="O415" s="66"/>
      <c r="P415" s="66"/>
      <c r="Q415" s="66"/>
      <c r="R415" s="66"/>
      <c r="S415" s="89"/>
      <c r="T415" s="89"/>
      <c r="U415" s="89"/>
      <c r="V415" s="89"/>
      <c r="W415" s="67"/>
      <c r="X415" s="67"/>
      <c r="Y415" s="67"/>
      <c r="Z415" s="67"/>
      <c r="AA415" s="67"/>
    </row>
    <row r="416" spans="1:27" ht="14.15" customHeight="1">
      <c r="A416" s="65"/>
      <c r="B416" s="66"/>
      <c r="C416" s="66"/>
      <c r="D416" s="66"/>
      <c r="E416" s="66"/>
      <c r="F416" s="89"/>
      <c r="G416" s="89"/>
      <c r="H416" s="89"/>
      <c r="I416" s="89"/>
      <c r="J416" s="67"/>
      <c r="K416" s="67"/>
      <c r="L416" s="67"/>
      <c r="M416" s="67"/>
      <c r="N416" s="67"/>
      <c r="O416" s="66"/>
      <c r="P416" s="66"/>
      <c r="Q416" s="66"/>
      <c r="R416" s="66"/>
      <c r="S416" s="89"/>
      <c r="T416" s="89"/>
      <c r="U416" s="89"/>
      <c r="V416" s="89"/>
      <c r="W416" s="67"/>
      <c r="X416" s="67"/>
      <c r="Y416" s="67"/>
      <c r="Z416" s="67"/>
      <c r="AA416" s="67"/>
    </row>
    <row r="417" spans="1:27" ht="14.15" customHeight="1">
      <c r="A417" s="65"/>
      <c r="B417" s="66"/>
      <c r="C417" s="66"/>
      <c r="D417" s="66"/>
      <c r="E417" s="66"/>
      <c r="F417" s="89"/>
      <c r="G417" s="89"/>
      <c r="H417" s="89"/>
      <c r="I417" s="89"/>
      <c r="J417" s="67"/>
      <c r="K417" s="67"/>
      <c r="L417" s="67"/>
      <c r="M417" s="67"/>
      <c r="N417" s="67"/>
      <c r="O417" s="66"/>
      <c r="P417" s="66"/>
      <c r="Q417" s="66"/>
      <c r="R417" s="66"/>
      <c r="S417" s="89"/>
      <c r="T417" s="89"/>
      <c r="U417" s="89"/>
      <c r="V417" s="89"/>
      <c r="W417" s="67"/>
      <c r="X417" s="67"/>
      <c r="Y417" s="67"/>
      <c r="Z417" s="67"/>
      <c r="AA417" s="67"/>
    </row>
    <row r="418" spans="1:27" ht="14.15" customHeight="1">
      <c r="A418" s="65"/>
      <c r="B418" s="66"/>
      <c r="C418" s="66"/>
      <c r="D418" s="66"/>
      <c r="E418" s="66"/>
      <c r="F418" s="89"/>
      <c r="G418" s="89"/>
      <c r="H418" s="89"/>
      <c r="I418" s="89"/>
      <c r="J418" s="67"/>
      <c r="K418" s="67"/>
      <c r="L418" s="67"/>
      <c r="M418" s="67"/>
      <c r="N418" s="67"/>
      <c r="O418" s="66"/>
      <c r="P418" s="66"/>
      <c r="Q418" s="66"/>
      <c r="R418" s="66"/>
      <c r="S418" s="89"/>
      <c r="T418" s="89"/>
      <c r="U418" s="89"/>
      <c r="V418" s="89"/>
      <c r="W418" s="67"/>
      <c r="X418" s="67"/>
      <c r="Y418" s="67"/>
      <c r="Z418" s="67"/>
      <c r="AA418" s="67"/>
    </row>
    <row r="419" spans="1:27" ht="14.15" customHeight="1">
      <c r="A419" s="65"/>
      <c r="B419" s="66"/>
      <c r="C419" s="66"/>
      <c r="D419" s="66"/>
      <c r="E419" s="66"/>
      <c r="F419" s="89"/>
      <c r="G419" s="89"/>
      <c r="H419" s="89"/>
      <c r="I419" s="89"/>
      <c r="J419" s="67"/>
      <c r="K419" s="67"/>
      <c r="L419" s="67"/>
      <c r="M419" s="67"/>
      <c r="N419" s="67"/>
      <c r="O419" s="66"/>
      <c r="P419" s="66"/>
      <c r="Q419" s="66"/>
      <c r="R419" s="66"/>
      <c r="S419" s="89"/>
      <c r="T419" s="89"/>
      <c r="U419" s="89"/>
      <c r="V419" s="89"/>
      <c r="W419" s="67"/>
      <c r="X419" s="67"/>
      <c r="Y419" s="67"/>
      <c r="Z419" s="67"/>
      <c r="AA419" s="67"/>
    </row>
    <row r="420" spans="1:27" ht="14.15" customHeight="1">
      <c r="A420" s="65"/>
      <c r="B420" s="66"/>
      <c r="C420" s="66"/>
      <c r="D420" s="66"/>
      <c r="E420" s="66"/>
      <c r="F420" s="89"/>
      <c r="G420" s="89"/>
      <c r="H420" s="89"/>
      <c r="I420" s="89"/>
      <c r="J420" s="67"/>
      <c r="K420" s="67"/>
      <c r="L420" s="67"/>
      <c r="M420" s="67"/>
      <c r="N420" s="67"/>
      <c r="O420" s="66"/>
      <c r="P420" s="66"/>
      <c r="Q420" s="66"/>
      <c r="R420" s="66"/>
      <c r="S420" s="89"/>
      <c r="T420" s="89"/>
      <c r="U420" s="89"/>
      <c r="V420" s="89"/>
      <c r="W420" s="67"/>
      <c r="X420" s="67"/>
      <c r="Y420" s="67"/>
      <c r="Z420" s="67"/>
      <c r="AA420" s="67"/>
    </row>
    <row r="421" spans="1:27" ht="14.15" customHeight="1">
      <c r="A421" s="65"/>
      <c r="B421" s="66"/>
      <c r="C421" s="66"/>
      <c r="D421" s="66"/>
      <c r="E421" s="66"/>
      <c r="F421" s="89"/>
      <c r="G421" s="89"/>
      <c r="H421" s="89"/>
      <c r="I421" s="89"/>
      <c r="J421" s="67"/>
      <c r="K421" s="67"/>
      <c r="L421" s="67"/>
      <c r="M421" s="67"/>
      <c r="N421" s="67"/>
      <c r="O421" s="66"/>
      <c r="P421" s="66"/>
      <c r="Q421" s="66"/>
      <c r="R421" s="66"/>
      <c r="S421" s="89"/>
      <c r="T421" s="89"/>
      <c r="U421" s="89"/>
      <c r="V421" s="89"/>
      <c r="W421" s="67"/>
      <c r="X421" s="67"/>
      <c r="Y421" s="67"/>
      <c r="Z421" s="67"/>
      <c r="AA421" s="67"/>
    </row>
    <row r="422" spans="1:27" ht="14.15" customHeight="1">
      <c r="A422" s="65"/>
      <c r="B422" s="66"/>
      <c r="C422" s="66"/>
      <c r="D422" s="66"/>
      <c r="E422" s="66"/>
      <c r="F422" s="89"/>
      <c r="G422" s="89"/>
      <c r="H422" s="89"/>
      <c r="I422" s="89"/>
      <c r="J422" s="67"/>
      <c r="K422" s="67"/>
      <c r="L422" s="67"/>
      <c r="M422" s="67"/>
      <c r="N422" s="67"/>
      <c r="O422" s="66"/>
      <c r="P422" s="66"/>
      <c r="Q422" s="66"/>
      <c r="R422" s="66"/>
      <c r="S422" s="89"/>
      <c r="T422" s="89"/>
      <c r="U422" s="89"/>
      <c r="V422" s="89"/>
      <c r="W422" s="67"/>
      <c r="X422" s="67"/>
      <c r="Y422" s="67"/>
      <c r="Z422" s="67"/>
      <c r="AA422" s="67"/>
    </row>
    <row r="423" spans="1:27" ht="14.15" customHeight="1">
      <c r="J423" s="67"/>
      <c r="K423" s="67"/>
      <c r="L423" s="67"/>
      <c r="M423" s="67"/>
      <c r="N423" s="72"/>
      <c r="W423" s="67"/>
      <c r="X423" s="67"/>
      <c r="Y423" s="67"/>
      <c r="Z423" s="67"/>
      <c r="AA423" s="67"/>
    </row>
    <row r="424" spans="1:27" ht="14.15" customHeight="1">
      <c r="J424" s="67"/>
      <c r="K424" s="67"/>
      <c r="L424" s="67"/>
      <c r="M424" s="67"/>
      <c r="N424" s="72"/>
      <c r="W424" s="67"/>
      <c r="X424" s="67"/>
      <c r="Y424" s="67"/>
      <c r="Z424" s="67"/>
      <c r="AA424" s="67"/>
    </row>
    <row r="425" spans="1:27" ht="14.15" customHeight="1">
      <c r="J425" s="67"/>
      <c r="K425" s="67"/>
      <c r="L425" s="67"/>
      <c r="M425" s="67"/>
      <c r="N425" s="72"/>
      <c r="W425" s="67"/>
      <c r="X425" s="67"/>
      <c r="Y425" s="67"/>
      <c r="Z425" s="67"/>
      <c r="AA425" s="67"/>
    </row>
    <row r="426" spans="1:27" ht="14.15" customHeight="1">
      <c r="J426" s="67"/>
      <c r="K426" s="67"/>
      <c r="L426" s="67"/>
      <c r="M426" s="67"/>
      <c r="N426" s="72"/>
      <c r="W426" s="67"/>
      <c r="X426" s="67"/>
      <c r="Y426" s="67"/>
      <c r="Z426" s="67"/>
      <c r="AA426" s="67"/>
    </row>
    <row r="427" spans="1:27" ht="14.15" customHeight="1">
      <c r="J427" s="67"/>
      <c r="K427" s="67"/>
      <c r="L427" s="67"/>
      <c r="M427" s="67"/>
      <c r="N427" s="72"/>
      <c r="W427" s="67"/>
      <c r="X427" s="67"/>
      <c r="Y427" s="67"/>
      <c r="Z427" s="67"/>
      <c r="AA427" s="67"/>
    </row>
    <row r="428" spans="1:27" ht="14.15" customHeight="1">
      <c r="J428" s="67"/>
      <c r="K428" s="67"/>
      <c r="L428" s="67"/>
      <c r="M428" s="67"/>
      <c r="N428" s="72"/>
      <c r="W428" s="67"/>
      <c r="X428" s="67"/>
      <c r="Y428" s="67"/>
      <c r="Z428" s="67"/>
      <c r="AA428" s="67"/>
    </row>
    <row r="429" spans="1:27" ht="14.15" customHeight="1">
      <c r="J429" s="67"/>
      <c r="K429" s="67"/>
      <c r="L429" s="67"/>
      <c r="M429" s="67"/>
      <c r="N429" s="72"/>
      <c r="W429" s="67"/>
      <c r="X429" s="67"/>
      <c r="Y429" s="67"/>
      <c r="Z429" s="67"/>
      <c r="AA429" s="67"/>
    </row>
    <row r="430" spans="1:27" ht="14.15" customHeight="1">
      <c r="J430" s="67"/>
      <c r="K430" s="67"/>
      <c r="L430" s="67"/>
      <c r="M430" s="67"/>
      <c r="N430" s="72"/>
      <c r="W430" s="67"/>
      <c r="X430" s="67"/>
      <c r="Y430" s="67"/>
      <c r="Z430" s="67"/>
      <c r="AA430" s="67"/>
    </row>
    <row r="431" spans="1:27" ht="14.15" customHeight="1">
      <c r="J431" s="67"/>
      <c r="K431" s="67"/>
      <c r="L431" s="67"/>
      <c r="M431" s="67"/>
      <c r="N431" s="72"/>
      <c r="W431" s="67"/>
      <c r="X431" s="67"/>
      <c r="Y431" s="67"/>
      <c r="Z431" s="67"/>
      <c r="AA431" s="67"/>
    </row>
    <row r="432" spans="1:27" ht="14.15" customHeight="1">
      <c r="J432" s="67"/>
      <c r="K432" s="67"/>
      <c r="L432" s="67"/>
      <c r="M432" s="67"/>
      <c r="N432" s="72"/>
      <c r="W432" s="67"/>
      <c r="X432" s="67"/>
      <c r="Y432" s="67"/>
      <c r="Z432" s="67"/>
      <c r="AA432" s="67"/>
    </row>
    <row r="433" spans="10:27" ht="14.15" customHeight="1">
      <c r="J433" s="67"/>
      <c r="K433" s="67"/>
      <c r="L433" s="67"/>
      <c r="M433" s="67"/>
      <c r="N433" s="72"/>
      <c r="W433" s="67"/>
      <c r="X433" s="67"/>
      <c r="Y433" s="67"/>
      <c r="Z433" s="67"/>
      <c r="AA433" s="67"/>
    </row>
    <row r="434" spans="10:27" ht="14.15" customHeight="1">
      <c r="J434" s="67"/>
      <c r="K434" s="67"/>
      <c r="L434" s="67"/>
      <c r="M434" s="67"/>
      <c r="N434" s="72"/>
      <c r="W434" s="67"/>
      <c r="X434" s="67"/>
      <c r="Y434" s="67"/>
      <c r="Z434" s="67"/>
      <c r="AA434" s="67"/>
    </row>
    <row r="435" spans="10:27" ht="14.15" customHeight="1">
      <c r="J435" s="67"/>
      <c r="K435" s="67"/>
      <c r="L435" s="67"/>
      <c r="M435" s="67"/>
      <c r="N435" s="72"/>
      <c r="W435" s="67"/>
      <c r="X435" s="67"/>
      <c r="Y435" s="67"/>
      <c r="Z435" s="67"/>
      <c r="AA435" s="67"/>
    </row>
    <row r="436" spans="10:27" ht="14.15" customHeight="1">
      <c r="J436" s="67"/>
      <c r="K436" s="67"/>
      <c r="L436" s="67"/>
      <c r="M436" s="67"/>
      <c r="N436" s="72"/>
      <c r="W436" s="67"/>
      <c r="X436" s="67"/>
      <c r="Y436" s="67"/>
      <c r="Z436" s="67"/>
      <c r="AA436" s="67"/>
    </row>
    <row r="437" spans="10:27" ht="14.15" customHeight="1">
      <c r="J437" s="67"/>
      <c r="K437" s="67"/>
      <c r="L437" s="67"/>
      <c r="M437" s="67"/>
      <c r="N437" s="72"/>
      <c r="W437" s="67"/>
      <c r="X437" s="67"/>
      <c r="Y437" s="67"/>
      <c r="Z437" s="67"/>
      <c r="AA437" s="67"/>
    </row>
    <row r="438" spans="10:27" ht="14.15" customHeight="1">
      <c r="J438" s="67"/>
      <c r="K438" s="67"/>
      <c r="L438" s="67"/>
      <c r="M438" s="67"/>
      <c r="N438" s="72"/>
      <c r="W438" s="67"/>
      <c r="X438" s="67"/>
      <c r="Y438" s="67"/>
      <c r="Z438" s="67"/>
      <c r="AA438" s="67"/>
    </row>
    <row r="439" spans="10:27" ht="14.15" customHeight="1">
      <c r="J439" s="67"/>
      <c r="K439" s="67"/>
      <c r="L439" s="67"/>
      <c r="M439" s="67"/>
      <c r="N439" s="72"/>
      <c r="W439" s="67"/>
      <c r="X439" s="67"/>
      <c r="Y439" s="67"/>
      <c r="Z439" s="67"/>
      <c r="AA439" s="67"/>
    </row>
    <row r="440" spans="10:27" ht="14.15" customHeight="1">
      <c r="J440" s="67"/>
      <c r="K440" s="67"/>
      <c r="L440" s="67"/>
      <c r="M440" s="67"/>
      <c r="N440" s="72"/>
      <c r="W440" s="67"/>
      <c r="X440" s="67"/>
      <c r="Y440" s="67"/>
      <c r="Z440" s="67"/>
      <c r="AA440" s="67"/>
    </row>
    <row r="441" spans="10:27" ht="14.15" customHeight="1">
      <c r="J441" s="67"/>
      <c r="K441" s="67"/>
      <c r="L441" s="67"/>
      <c r="M441" s="67"/>
      <c r="N441" s="72"/>
      <c r="W441" s="67"/>
      <c r="X441" s="67"/>
      <c r="Y441" s="67"/>
      <c r="Z441" s="67"/>
      <c r="AA441" s="67"/>
    </row>
    <row r="442" spans="10:27" ht="14.15" customHeight="1">
      <c r="J442" s="67"/>
      <c r="K442" s="67"/>
      <c r="L442" s="67"/>
      <c r="M442" s="67"/>
      <c r="N442" s="72"/>
      <c r="W442" s="67"/>
      <c r="X442" s="67"/>
      <c r="Y442" s="67"/>
      <c r="Z442" s="67"/>
      <c r="AA442" s="67"/>
    </row>
    <row r="443" spans="10:27" ht="14.15" customHeight="1">
      <c r="J443" s="67"/>
      <c r="K443" s="67"/>
      <c r="L443" s="67"/>
      <c r="M443" s="67"/>
      <c r="N443" s="72"/>
      <c r="W443" s="67"/>
      <c r="X443" s="67"/>
      <c r="Y443" s="67"/>
      <c r="Z443" s="67"/>
      <c r="AA443" s="67"/>
    </row>
    <row r="444" spans="10:27" ht="14.15" customHeight="1">
      <c r="J444" s="67"/>
      <c r="K444" s="67"/>
      <c r="L444" s="67"/>
      <c r="M444" s="67"/>
      <c r="N444" s="72"/>
      <c r="W444" s="67"/>
      <c r="X444" s="67"/>
      <c r="Y444" s="67"/>
      <c r="Z444" s="67"/>
      <c r="AA444" s="67"/>
    </row>
    <row r="445" spans="10:27" ht="14.15" customHeight="1">
      <c r="J445" s="67"/>
      <c r="K445" s="67"/>
      <c r="L445" s="67"/>
      <c r="M445" s="67"/>
      <c r="N445" s="72"/>
      <c r="W445" s="67"/>
      <c r="X445" s="67"/>
      <c r="Y445" s="67"/>
      <c r="Z445" s="67"/>
      <c r="AA445" s="67"/>
    </row>
    <row r="446" spans="10:27" ht="14.15" customHeight="1">
      <c r="J446" s="67"/>
      <c r="K446" s="67"/>
      <c r="L446" s="67"/>
      <c r="M446" s="67"/>
      <c r="N446" s="72"/>
      <c r="W446" s="67"/>
      <c r="X446" s="67"/>
      <c r="Y446" s="67"/>
      <c r="Z446" s="67"/>
      <c r="AA446" s="67"/>
    </row>
    <row r="447" spans="10:27" ht="14.15" customHeight="1">
      <c r="J447" s="67"/>
      <c r="K447" s="67"/>
      <c r="L447" s="67"/>
      <c r="M447" s="67"/>
      <c r="N447" s="72"/>
      <c r="W447" s="67"/>
      <c r="X447" s="67"/>
      <c r="Y447" s="67"/>
      <c r="Z447" s="67"/>
      <c r="AA447" s="67"/>
    </row>
    <row r="448" spans="10:27" ht="14.15" customHeight="1">
      <c r="J448" s="67"/>
      <c r="K448" s="67"/>
      <c r="L448" s="67"/>
      <c r="M448" s="67"/>
      <c r="N448" s="72"/>
      <c r="W448" s="67"/>
      <c r="X448" s="67"/>
      <c r="Y448" s="67"/>
      <c r="Z448" s="67"/>
      <c r="AA448" s="67"/>
    </row>
    <row r="449" spans="10:27" ht="14.15" customHeight="1">
      <c r="J449" s="67"/>
      <c r="K449" s="67"/>
      <c r="L449" s="67"/>
      <c r="M449" s="67"/>
      <c r="N449" s="72"/>
      <c r="W449" s="67"/>
      <c r="X449" s="67"/>
      <c r="Y449" s="67"/>
      <c r="Z449" s="67"/>
      <c r="AA449" s="67"/>
    </row>
    <row r="450" spans="10:27" ht="14.15" customHeight="1">
      <c r="J450" s="67"/>
      <c r="K450" s="67"/>
      <c r="L450" s="67"/>
      <c r="M450" s="67"/>
      <c r="N450" s="72"/>
      <c r="W450" s="67"/>
      <c r="X450" s="67"/>
      <c r="Y450" s="67"/>
      <c r="Z450" s="67"/>
      <c r="AA450" s="67"/>
    </row>
    <row r="451" spans="10:27" ht="14.15" customHeight="1">
      <c r="J451" s="67"/>
      <c r="K451" s="67"/>
      <c r="L451" s="67"/>
      <c r="M451" s="67"/>
      <c r="N451" s="72"/>
      <c r="W451" s="67"/>
      <c r="X451" s="67"/>
      <c r="Y451" s="67"/>
      <c r="Z451" s="67"/>
      <c r="AA451" s="67"/>
    </row>
    <row r="452" spans="10:27" ht="14.15" customHeight="1">
      <c r="J452" s="67"/>
      <c r="K452" s="67"/>
      <c r="L452" s="67"/>
      <c r="M452" s="67"/>
      <c r="N452" s="72"/>
      <c r="W452" s="67"/>
      <c r="X452" s="67"/>
      <c r="Y452" s="67"/>
      <c r="Z452" s="67"/>
      <c r="AA452" s="67"/>
    </row>
    <row r="453" spans="10:27" ht="14.15" customHeight="1">
      <c r="J453" s="67"/>
      <c r="K453" s="67"/>
      <c r="L453" s="67"/>
      <c r="M453" s="67"/>
      <c r="N453" s="72"/>
      <c r="W453" s="67"/>
      <c r="X453" s="67"/>
      <c r="Y453" s="67"/>
      <c r="Z453" s="67"/>
      <c r="AA453" s="67"/>
    </row>
    <row r="454" spans="10:27" ht="14.15" customHeight="1">
      <c r="J454" s="67"/>
      <c r="K454" s="67"/>
      <c r="L454" s="67"/>
      <c r="M454" s="67"/>
      <c r="N454" s="72"/>
      <c r="W454" s="67"/>
      <c r="X454" s="67"/>
      <c r="Y454" s="67"/>
      <c r="Z454" s="67"/>
      <c r="AA454" s="67"/>
    </row>
    <row r="455" spans="10:27" ht="14.15" customHeight="1">
      <c r="J455" s="67"/>
      <c r="K455" s="67"/>
      <c r="L455" s="67"/>
      <c r="M455" s="67"/>
      <c r="N455" s="72"/>
      <c r="W455" s="67"/>
      <c r="X455" s="67"/>
      <c r="Y455" s="67"/>
      <c r="Z455" s="67"/>
      <c r="AA455" s="67"/>
    </row>
    <row r="456" spans="10:27" ht="14.15" customHeight="1">
      <c r="J456" s="67"/>
      <c r="K456" s="67"/>
      <c r="L456" s="67"/>
      <c r="M456" s="67"/>
      <c r="N456" s="72"/>
      <c r="W456" s="67"/>
      <c r="X456" s="67"/>
      <c r="Y456" s="67"/>
      <c r="Z456" s="67"/>
      <c r="AA456" s="67"/>
    </row>
    <row r="457" spans="10:27" ht="14.15" customHeight="1">
      <c r="J457" s="67"/>
      <c r="K457" s="67"/>
      <c r="L457" s="67"/>
      <c r="M457" s="67"/>
      <c r="N457" s="72"/>
      <c r="W457" s="67"/>
      <c r="X457" s="67"/>
      <c r="Y457" s="67"/>
      <c r="Z457" s="67"/>
      <c r="AA457" s="67"/>
    </row>
    <row r="458" spans="10:27" ht="14.15" customHeight="1">
      <c r="J458" s="67"/>
      <c r="K458" s="67"/>
      <c r="L458" s="67"/>
      <c r="M458" s="67"/>
      <c r="N458" s="72"/>
      <c r="W458" s="67"/>
      <c r="X458" s="67"/>
      <c r="Y458" s="67"/>
      <c r="Z458" s="67"/>
      <c r="AA458" s="67"/>
    </row>
    <row r="459" spans="10:27" ht="14.15" customHeight="1">
      <c r="J459" s="67"/>
      <c r="K459" s="67"/>
      <c r="L459" s="67"/>
      <c r="M459" s="67"/>
      <c r="N459" s="72"/>
      <c r="W459" s="67"/>
      <c r="X459" s="67"/>
      <c r="Y459" s="67"/>
      <c r="Z459" s="67"/>
      <c r="AA459" s="67"/>
    </row>
    <row r="460" spans="10:27" ht="14.15" customHeight="1">
      <c r="J460" s="67"/>
      <c r="K460" s="67"/>
      <c r="L460" s="67"/>
      <c r="M460" s="67"/>
      <c r="N460" s="72"/>
      <c r="W460" s="67"/>
      <c r="X460" s="67"/>
      <c r="Y460" s="67"/>
      <c r="Z460" s="67"/>
      <c r="AA460" s="67"/>
    </row>
    <row r="461" spans="10:27" ht="14.15" customHeight="1">
      <c r="J461" s="67"/>
      <c r="K461" s="67"/>
      <c r="L461" s="67"/>
      <c r="M461" s="67"/>
      <c r="N461" s="72"/>
      <c r="W461" s="67"/>
      <c r="X461" s="67"/>
      <c r="Y461" s="67"/>
      <c r="Z461" s="67"/>
      <c r="AA461" s="67"/>
    </row>
    <row r="462" spans="10:27" ht="14.15" customHeight="1">
      <c r="J462" s="67"/>
      <c r="K462" s="67"/>
      <c r="L462" s="67"/>
      <c r="M462" s="67"/>
      <c r="N462" s="72"/>
      <c r="W462" s="67"/>
      <c r="X462" s="67"/>
      <c r="Y462" s="67"/>
      <c r="Z462" s="67"/>
      <c r="AA462" s="67"/>
    </row>
    <row r="463" spans="10:27" ht="14.15" customHeight="1">
      <c r="J463" s="67"/>
      <c r="K463" s="67"/>
      <c r="L463" s="67"/>
      <c r="M463" s="67"/>
      <c r="N463" s="72"/>
      <c r="W463" s="67"/>
      <c r="X463" s="67"/>
      <c r="Y463" s="67"/>
      <c r="Z463" s="67"/>
      <c r="AA463" s="67"/>
    </row>
    <row r="464" spans="10:27" ht="14.15" customHeight="1">
      <c r="J464" s="67"/>
      <c r="K464" s="67"/>
      <c r="L464" s="67"/>
      <c r="M464" s="67"/>
      <c r="N464" s="72"/>
      <c r="W464" s="67"/>
      <c r="X464" s="67"/>
      <c r="Y464" s="67"/>
      <c r="Z464" s="67"/>
      <c r="AA464" s="67"/>
    </row>
    <row r="465" spans="10:27" ht="14.15" customHeight="1">
      <c r="J465" s="67"/>
      <c r="K465" s="67"/>
      <c r="L465" s="67"/>
      <c r="M465" s="67"/>
      <c r="N465" s="72"/>
      <c r="W465" s="67"/>
      <c r="X465" s="67"/>
      <c r="Y465" s="67"/>
      <c r="Z465" s="67"/>
      <c r="AA465" s="67"/>
    </row>
    <row r="466" spans="10:27" ht="14.15" customHeight="1">
      <c r="J466" s="67"/>
      <c r="K466" s="67"/>
      <c r="L466" s="67"/>
      <c r="M466" s="67"/>
      <c r="N466" s="72"/>
      <c r="W466" s="67"/>
      <c r="X466" s="67"/>
      <c r="Y466" s="67"/>
      <c r="Z466" s="67"/>
      <c r="AA466" s="67"/>
    </row>
    <row r="467" spans="10:27" ht="14.15" customHeight="1">
      <c r="J467" s="67"/>
      <c r="K467" s="67"/>
      <c r="L467" s="67"/>
      <c r="M467" s="67"/>
      <c r="N467" s="72"/>
      <c r="W467" s="67"/>
      <c r="X467" s="67"/>
      <c r="Y467" s="67"/>
      <c r="Z467" s="67"/>
      <c r="AA467" s="67"/>
    </row>
    <row r="468" spans="10:27" ht="14.15" customHeight="1">
      <c r="J468" s="67"/>
      <c r="K468" s="67"/>
      <c r="L468" s="67"/>
      <c r="M468" s="67"/>
      <c r="N468" s="72"/>
      <c r="W468" s="67"/>
      <c r="X468" s="67"/>
      <c r="Y468" s="67"/>
      <c r="Z468" s="67"/>
      <c r="AA468" s="67"/>
    </row>
    <row r="469" spans="10:27" ht="14.15" customHeight="1">
      <c r="J469" s="67"/>
      <c r="K469" s="67"/>
      <c r="L469" s="67"/>
      <c r="M469" s="67"/>
      <c r="N469" s="72"/>
      <c r="W469" s="67"/>
      <c r="X469" s="67"/>
      <c r="Y469" s="67"/>
      <c r="Z469" s="67"/>
      <c r="AA469" s="67"/>
    </row>
    <row r="470" spans="10:27" ht="14.15" customHeight="1">
      <c r="J470" s="67"/>
      <c r="K470" s="67"/>
      <c r="L470" s="67"/>
      <c r="M470" s="67"/>
      <c r="N470" s="72"/>
      <c r="W470" s="67"/>
      <c r="X470" s="67"/>
      <c r="Y470" s="67"/>
      <c r="Z470" s="67"/>
      <c r="AA470" s="67"/>
    </row>
    <row r="471" spans="10:27" ht="14.15" customHeight="1">
      <c r="J471" s="67"/>
      <c r="K471" s="67"/>
      <c r="L471" s="67"/>
      <c r="M471" s="67"/>
      <c r="N471" s="72"/>
      <c r="W471" s="67"/>
      <c r="X471" s="67"/>
      <c r="Y471" s="67"/>
      <c r="Z471" s="67"/>
      <c r="AA471" s="67"/>
    </row>
    <row r="472" spans="10:27" ht="14.15" customHeight="1">
      <c r="J472" s="67"/>
      <c r="K472" s="67"/>
      <c r="L472" s="67"/>
      <c r="M472" s="67"/>
      <c r="N472" s="72"/>
      <c r="W472" s="67"/>
      <c r="X472" s="67"/>
      <c r="Y472" s="67"/>
      <c r="Z472" s="67"/>
      <c r="AA472" s="67"/>
    </row>
    <row r="473" spans="10:27" ht="14.15" customHeight="1">
      <c r="J473" s="67"/>
      <c r="K473" s="67"/>
      <c r="L473" s="67"/>
      <c r="M473" s="67"/>
      <c r="N473" s="72"/>
      <c r="W473" s="67"/>
      <c r="X473" s="67"/>
      <c r="Y473" s="67"/>
      <c r="Z473" s="67"/>
      <c r="AA473" s="67"/>
    </row>
    <row r="474" spans="10:27" ht="14.15" customHeight="1">
      <c r="J474" s="67"/>
      <c r="K474" s="67"/>
      <c r="L474" s="67"/>
      <c r="M474" s="67"/>
      <c r="N474" s="72"/>
      <c r="W474" s="67"/>
      <c r="X474" s="67"/>
      <c r="Y474" s="67"/>
      <c r="Z474" s="67"/>
      <c r="AA474" s="67"/>
    </row>
    <row r="475" spans="10:27" ht="14.15" customHeight="1">
      <c r="J475" s="67"/>
      <c r="K475" s="67"/>
      <c r="L475" s="67"/>
      <c r="M475" s="67"/>
      <c r="N475" s="72"/>
      <c r="W475" s="67"/>
      <c r="X475" s="67"/>
      <c r="Y475" s="67"/>
      <c r="Z475" s="67"/>
      <c r="AA475" s="67"/>
    </row>
    <row r="476" spans="10:27" ht="14.15" customHeight="1">
      <c r="J476" s="67"/>
      <c r="K476" s="67"/>
      <c r="L476" s="67"/>
      <c r="M476" s="67"/>
      <c r="N476" s="72"/>
      <c r="W476" s="67"/>
      <c r="X476" s="67"/>
      <c r="Y476" s="67"/>
      <c r="Z476" s="67"/>
      <c r="AA476" s="67"/>
    </row>
    <row r="477" spans="10:27" ht="14.15" customHeight="1">
      <c r="J477" s="67"/>
      <c r="K477" s="67"/>
      <c r="L477" s="67"/>
      <c r="M477" s="67"/>
      <c r="N477" s="72"/>
      <c r="W477" s="67"/>
      <c r="X477" s="67"/>
      <c r="Y477" s="67"/>
      <c r="Z477" s="67"/>
      <c r="AA477" s="67"/>
    </row>
    <row r="478" spans="10:27" ht="14.15" customHeight="1">
      <c r="J478" s="67"/>
      <c r="K478" s="67"/>
      <c r="L478" s="67"/>
      <c r="M478" s="67"/>
      <c r="N478" s="72"/>
      <c r="W478" s="67"/>
      <c r="X478" s="67"/>
      <c r="Y478" s="67"/>
      <c r="Z478" s="67"/>
      <c r="AA478" s="67"/>
    </row>
    <row r="479" spans="10:27" ht="14.15" customHeight="1">
      <c r="J479" s="67"/>
      <c r="K479" s="67"/>
      <c r="L479" s="67"/>
      <c r="M479" s="67"/>
      <c r="N479" s="72"/>
      <c r="W479" s="67"/>
      <c r="X479" s="67"/>
      <c r="Y479" s="67"/>
      <c r="Z479" s="67"/>
      <c r="AA479" s="67"/>
    </row>
    <row r="480" spans="10:27" ht="14.15" customHeight="1">
      <c r="J480" s="67"/>
      <c r="K480" s="67"/>
      <c r="L480" s="67"/>
      <c r="M480" s="67"/>
      <c r="N480" s="72"/>
      <c r="W480" s="67"/>
      <c r="X480" s="67"/>
      <c r="Y480" s="67"/>
      <c r="Z480" s="67"/>
      <c r="AA480" s="67"/>
    </row>
    <row r="481" spans="10:27" ht="14.15" customHeight="1">
      <c r="J481" s="67"/>
      <c r="K481" s="67"/>
      <c r="L481" s="67"/>
      <c r="M481" s="67"/>
      <c r="N481" s="72"/>
      <c r="W481" s="67"/>
      <c r="X481" s="67"/>
      <c r="Y481" s="67"/>
      <c r="Z481" s="67"/>
      <c r="AA481" s="67"/>
    </row>
    <row r="482" spans="10:27" ht="14.15" customHeight="1">
      <c r="J482" s="67"/>
      <c r="K482" s="67"/>
      <c r="L482" s="67"/>
      <c r="M482" s="67"/>
      <c r="N482" s="72"/>
      <c r="W482" s="67"/>
      <c r="X482" s="67"/>
      <c r="Y482" s="67"/>
      <c r="Z482" s="67"/>
      <c r="AA482" s="67"/>
    </row>
    <row r="483" spans="10:27" ht="14.15" customHeight="1">
      <c r="J483" s="67"/>
      <c r="K483" s="67"/>
      <c r="L483" s="67"/>
      <c r="M483" s="67"/>
      <c r="N483" s="72"/>
      <c r="W483" s="67"/>
      <c r="X483" s="67"/>
      <c r="Y483" s="67"/>
      <c r="Z483" s="67"/>
      <c r="AA483" s="67"/>
    </row>
    <row r="484" spans="10:27" ht="14.15" customHeight="1">
      <c r="J484" s="67"/>
      <c r="K484" s="67"/>
      <c r="L484" s="67"/>
      <c r="M484" s="67"/>
      <c r="N484" s="72"/>
      <c r="W484" s="67"/>
      <c r="X484" s="67"/>
      <c r="Y484" s="67"/>
      <c r="Z484" s="67"/>
      <c r="AA484" s="67"/>
    </row>
    <row r="485" spans="10:27" ht="14.15" customHeight="1">
      <c r="J485" s="67"/>
      <c r="K485" s="67"/>
      <c r="L485" s="67"/>
      <c r="M485" s="67"/>
      <c r="N485" s="72"/>
      <c r="W485" s="67"/>
      <c r="X485" s="67"/>
      <c r="Y485" s="67"/>
      <c r="Z485" s="67"/>
      <c r="AA485" s="67"/>
    </row>
    <row r="486" spans="10:27" ht="14.15" customHeight="1">
      <c r="J486" s="67"/>
      <c r="K486" s="67"/>
      <c r="L486" s="67"/>
      <c r="M486" s="67"/>
      <c r="N486" s="72"/>
      <c r="W486" s="67"/>
      <c r="X486" s="67"/>
      <c r="Y486" s="67"/>
      <c r="Z486" s="67"/>
      <c r="AA486" s="67"/>
    </row>
    <row r="487" spans="10:27" ht="14.15" customHeight="1">
      <c r="J487" s="67"/>
      <c r="K487" s="67"/>
      <c r="L487" s="67"/>
      <c r="M487" s="67"/>
      <c r="N487" s="72"/>
      <c r="W487" s="67"/>
      <c r="X487" s="67"/>
      <c r="Y487" s="67"/>
      <c r="Z487" s="67"/>
      <c r="AA487" s="67"/>
    </row>
    <row r="488" spans="10:27" ht="14.15" customHeight="1">
      <c r="J488" s="67"/>
      <c r="K488" s="67"/>
      <c r="L488" s="67"/>
      <c r="M488" s="67"/>
      <c r="N488" s="72"/>
      <c r="W488" s="67"/>
      <c r="X488" s="67"/>
      <c r="Y488" s="67"/>
      <c r="Z488" s="67"/>
      <c r="AA488" s="67"/>
    </row>
    <row r="489" spans="10:27" ht="14.15" customHeight="1">
      <c r="J489" s="67"/>
      <c r="K489" s="67"/>
      <c r="L489" s="67"/>
      <c r="M489" s="67"/>
      <c r="N489" s="72"/>
      <c r="W489" s="67"/>
      <c r="X489" s="67"/>
      <c r="Y489" s="67"/>
      <c r="Z489" s="67"/>
      <c r="AA489" s="67"/>
    </row>
    <row r="490" spans="10:27" ht="14.15" customHeight="1">
      <c r="J490" s="67"/>
      <c r="K490" s="67"/>
      <c r="L490" s="67"/>
      <c r="M490" s="67"/>
      <c r="N490" s="72"/>
      <c r="W490" s="67"/>
      <c r="X490" s="67"/>
      <c r="Y490" s="67"/>
      <c r="Z490" s="67"/>
      <c r="AA490" s="67"/>
    </row>
    <row r="491" spans="10:27" ht="14.15" customHeight="1">
      <c r="J491" s="67"/>
      <c r="K491" s="67"/>
      <c r="L491" s="67"/>
      <c r="M491" s="67"/>
      <c r="N491" s="72"/>
      <c r="W491" s="67"/>
      <c r="X491" s="67"/>
      <c r="Y491" s="67"/>
      <c r="Z491" s="67"/>
      <c r="AA491" s="67"/>
    </row>
    <row r="492" spans="10:27" ht="14.15" customHeight="1">
      <c r="J492" s="67"/>
      <c r="K492" s="67"/>
      <c r="L492" s="67"/>
      <c r="M492" s="67"/>
      <c r="N492" s="72"/>
      <c r="W492" s="67"/>
      <c r="X492" s="67"/>
      <c r="Y492" s="67"/>
      <c r="Z492" s="67"/>
      <c r="AA492" s="67"/>
    </row>
    <row r="493" spans="10:27" ht="14.15" customHeight="1">
      <c r="J493" s="67"/>
      <c r="K493" s="67"/>
      <c r="L493" s="67"/>
      <c r="M493" s="67"/>
      <c r="N493" s="72"/>
      <c r="W493" s="67"/>
      <c r="X493" s="67"/>
      <c r="Y493" s="67"/>
      <c r="Z493" s="67"/>
      <c r="AA493" s="67"/>
    </row>
    <row r="494" spans="10:27" ht="14.15" customHeight="1">
      <c r="J494" s="67"/>
      <c r="K494" s="67"/>
      <c r="L494" s="67"/>
      <c r="M494" s="67"/>
      <c r="N494" s="72"/>
      <c r="W494" s="67"/>
      <c r="X494" s="67"/>
      <c r="Y494" s="67"/>
      <c r="Z494" s="67"/>
      <c r="AA494" s="67"/>
    </row>
    <row r="495" spans="10:27" ht="14.15" customHeight="1">
      <c r="J495" s="67"/>
      <c r="K495" s="67"/>
      <c r="L495" s="67"/>
      <c r="M495" s="67"/>
      <c r="N495" s="72"/>
      <c r="W495" s="67"/>
      <c r="X495" s="67"/>
      <c r="Y495" s="67"/>
      <c r="Z495" s="67"/>
      <c r="AA495" s="67"/>
    </row>
    <row r="496" spans="10:27">
      <c r="J496" s="67"/>
      <c r="K496" s="67"/>
      <c r="L496" s="67"/>
      <c r="M496" s="67"/>
      <c r="N496" s="72"/>
      <c r="W496" s="67"/>
      <c r="X496" s="67"/>
      <c r="Y496" s="67"/>
      <c r="Z496" s="67"/>
      <c r="AA496" s="67"/>
    </row>
    <row r="497" spans="10:27">
      <c r="J497" s="67"/>
      <c r="K497" s="67"/>
      <c r="L497" s="67"/>
      <c r="M497" s="67"/>
      <c r="N497" s="72"/>
      <c r="W497" s="67"/>
      <c r="X497" s="67"/>
      <c r="Y497" s="67"/>
      <c r="Z497" s="67"/>
      <c r="AA497" s="67"/>
    </row>
    <row r="498" spans="10:27">
      <c r="J498" s="67"/>
      <c r="K498" s="67"/>
      <c r="L498" s="67"/>
      <c r="M498" s="67"/>
      <c r="N498" s="72"/>
      <c r="W498" s="67"/>
      <c r="X498" s="67"/>
      <c r="Y498" s="67"/>
      <c r="Z498" s="67"/>
      <c r="AA498" s="67"/>
    </row>
    <row r="499" spans="10:27">
      <c r="J499" s="67"/>
      <c r="K499" s="67"/>
      <c r="L499" s="67"/>
      <c r="M499" s="67"/>
      <c r="N499" s="72"/>
      <c r="W499" s="67"/>
      <c r="X499" s="67"/>
      <c r="Y499" s="67"/>
      <c r="Z499" s="67"/>
      <c r="AA499" s="67"/>
    </row>
    <row r="500" spans="10:27">
      <c r="J500" s="67"/>
      <c r="K500" s="67"/>
      <c r="L500" s="67"/>
      <c r="M500" s="67"/>
      <c r="N500" s="72"/>
      <c r="W500" s="67"/>
      <c r="X500" s="67"/>
      <c r="Y500" s="67"/>
      <c r="Z500" s="67"/>
      <c r="AA500" s="67"/>
    </row>
    <row r="501" spans="10:27">
      <c r="J501" s="67"/>
      <c r="K501" s="67"/>
      <c r="L501" s="67"/>
      <c r="M501" s="67"/>
      <c r="N501" s="72"/>
      <c r="W501" s="67"/>
      <c r="X501" s="67"/>
      <c r="Y501" s="67"/>
      <c r="Z501" s="67"/>
      <c r="AA501" s="67"/>
    </row>
    <row r="502" spans="10:27">
      <c r="J502" s="67"/>
      <c r="K502" s="67"/>
      <c r="L502" s="67"/>
      <c r="M502" s="67"/>
      <c r="N502" s="72"/>
      <c r="W502" s="67"/>
      <c r="X502" s="67"/>
      <c r="Y502" s="67"/>
      <c r="Z502" s="67"/>
      <c r="AA502" s="67"/>
    </row>
    <row r="503" spans="10:27">
      <c r="J503" s="67"/>
      <c r="K503" s="67"/>
      <c r="L503" s="67"/>
      <c r="M503" s="67"/>
      <c r="N503" s="72"/>
      <c r="W503" s="67"/>
      <c r="X503" s="67"/>
      <c r="Y503" s="67"/>
      <c r="Z503" s="67"/>
      <c r="AA503" s="67"/>
    </row>
    <row r="504" spans="10:27">
      <c r="J504" s="67"/>
      <c r="K504" s="67"/>
      <c r="L504" s="67"/>
      <c r="M504" s="67"/>
      <c r="N504" s="72"/>
      <c r="W504" s="67"/>
      <c r="X504" s="67"/>
      <c r="Y504" s="67"/>
      <c r="Z504" s="67"/>
      <c r="AA504" s="67"/>
    </row>
    <row r="505" spans="10:27">
      <c r="J505" s="67"/>
      <c r="K505" s="67"/>
      <c r="L505" s="67"/>
      <c r="M505" s="67"/>
      <c r="N505" s="72"/>
      <c r="W505" s="67"/>
      <c r="X505" s="67"/>
      <c r="Y505" s="67"/>
      <c r="Z505" s="67"/>
      <c r="AA505" s="67"/>
    </row>
    <row r="506" spans="10:27">
      <c r="J506" s="67"/>
      <c r="K506" s="67"/>
      <c r="L506" s="67"/>
      <c r="M506" s="67"/>
      <c r="N506" s="72"/>
      <c r="W506" s="67"/>
      <c r="X506" s="67"/>
      <c r="Y506" s="67"/>
      <c r="Z506" s="67"/>
      <c r="AA506" s="67"/>
    </row>
    <row r="507" spans="10:27">
      <c r="J507" s="67"/>
      <c r="K507" s="67"/>
      <c r="L507" s="67"/>
      <c r="M507" s="67"/>
      <c r="N507" s="72"/>
      <c r="W507" s="67"/>
      <c r="X507" s="67"/>
      <c r="Y507" s="67"/>
      <c r="Z507" s="67"/>
      <c r="AA507" s="67"/>
    </row>
    <row r="508" spans="10:27">
      <c r="J508" s="67"/>
      <c r="K508" s="67"/>
      <c r="L508" s="67"/>
      <c r="M508" s="67"/>
      <c r="N508" s="72"/>
      <c r="W508" s="67"/>
      <c r="X508" s="67"/>
      <c r="Y508" s="67"/>
      <c r="Z508" s="67"/>
      <c r="AA508" s="67"/>
    </row>
    <row r="509" spans="10:27">
      <c r="W509" s="67"/>
      <c r="X509" s="67"/>
      <c r="Y509" s="67"/>
      <c r="Z509" s="67"/>
      <c r="AA509" s="67"/>
    </row>
    <row r="510" spans="10:27">
      <c r="W510" s="67"/>
      <c r="X510" s="67"/>
      <c r="Y510" s="67"/>
      <c r="Z510" s="67"/>
      <c r="AA510" s="67"/>
    </row>
  </sheetData>
  <mergeCells count="4">
    <mergeCell ref="AD10:AH10"/>
    <mergeCell ref="AI10:AM10"/>
    <mergeCell ref="AN10:AO10"/>
    <mergeCell ref="AD9:AO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d9f380a9-c126-4aea-9d95-a9d63a3058a6}" enabled="1" method="Standard" siteId="{43fdeb41-087e-4554-acaf-539bd47b43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STA + OTD transition</vt:lpstr>
      <vt:lpstr>QTC WTA</vt:lpstr>
      <vt:lpstr>Alt WTA</vt:lpstr>
      <vt:lpstr>RBA extrapolation</vt:lpstr>
      <vt:lpstr>'Alt WTA'!Print_Area</vt:lpstr>
      <vt:lpstr>'QTC WTA'!Print_Area</vt:lpstr>
      <vt:lpstr>'STA + OTD transition'!Print_Area</vt:lpstr>
    </vt:vector>
  </TitlesOfParts>
  <Manager/>
  <Company>Queensland Treasury Corportation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Johnston</dc:creator>
  <cp:keywords/>
  <dc:description/>
  <cp:lastModifiedBy>Slavko Jovanoski</cp:lastModifiedBy>
  <cp:revision/>
  <cp:lastPrinted>2025-12-18T22:28:11Z</cp:lastPrinted>
  <dcterms:created xsi:type="dcterms:W3CDTF">2015-05-19T02:58:36Z</dcterms:created>
  <dcterms:modified xsi:type="dcterms:W3CDTF">2025-12-19T00:42:00Z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f380a9-c126-4aea-9d95-a9d63a3058a6_Enabled">
    <vt:lpwstr>true</vt:lpwstr>
  </property>
  <property fmtid="{D5CDD505-2E9C-101B-9397-08002B2CF9AE}" pid="3" name="MSIP_Label_d9f380a9-c126-4aea-9d95-a9d63a3058a6_SetDate">
    <vt:lpwstr>2021-07-21T03:07:00Z</vt:lpwstr>
  </property>
  <property fmtid="{D5CDD505-2E9C-101B-9397-08002B2CF9AE}" pid="4" name="MSIP_Label_d9f380a9-c126-4aea-9d95-a9d63a3058a6_Method">
    <vt:lpwstr>Standard</vt:lpwstr>
  </property>
  <property fmtid="{D5CDD505-2E9C-101B-9397-08002B2CF9AE}" pid="5" name="MSIP_Label_d9f380a9-c126-4aea-9d95-a9d63a3058a6_Name">
    <vt:lpwstr>d9f380a9-c126-4aea-9d95-a9d63a3058a6</vt:lpwstr>
  </property>
  <property fmtid="{D5CDD505-2E9C-101B-9397-08002B2CF9AE}" pid="6" name="MSIP_Label_d9f380a9-c126-4aea-9d95-a9d63a3058a6_SiteId">
    <vt:lpwstr>43fdeb41-087e-4554-acaf-539bd47b4341</vt:lpwstr>
  </property>
  <property fmtid="{D5CDD505-2E9C-101B-9397-08002B2CF9AE}" pid="7" name="MSIP_Label_d9f380a9-c126-4aea-9d95-a9d63a3058a6_ActionId">
    <vt:lpwstr>952cf5f2-b5d9-4705-83a6-7429c693bd92</vt:lpwstr>
  </property>
  <property fmtid="{D5CDD505-2E9C-101B-9397-08002B2CF9AE}" pid="8" name="MSIP_Label_d9f380a9-c126-4aea-9d95-a9d63a3058a6_ContentBits">
    <vt:lpwstr>0</vt:lpwstr>
  </property>
  <property fmtid="{D5CDD505-2E9C-101B-9397-08002B2CF9AE}" pid="9" name="MSIP_Label_6844ac06-3200-4f59-b7f9-0a214224f433_Enabled">
    <vt:lpwstr>true</vt:lpwstr>
  </property>
  <property fmtid="{D5CDD505-2E9C-101B-9397-08002B2CF9AE}" pid="10" name="MSIP_Label_6844ac06-3200-4f59-b7f9-0a214224f433_SetDate">
    <vt:lpwstr>2025-12-19T00:42:00Z</vt:lpwstr>
  </property>
  <property fmtid="{D5CDD505-2E9C-101B-9397-08002B2CF9AE}" pid="11" name="MSIP_Label_6844ac06-3200-4f59-b7f9-0a214224f433_Method">
    <vt:lpwstr>Privileged</vt:lpwstr>
  </property>
  <property fmtid="{D5CDD505-2E9C-101B-9397-08002B2CF9AE}" pid="12" name="MSIP_Label_6844ac06-3200-4f59-b7f9-0a214224f433_Name">
    <vt:lpwstr>UNOFFICIAL</vt:lpwstr>
  </property>
  <property fmtid="{D5CDD505-2E9C-101B-9397-08002B2CF9AE}" pid="13" name="MSIP_Label_6844ac06-3200-4f59-b7f9-0a214224f433_SiteId">
    <vt:lpwstr>b33e9e1a-e443-4edd-9789-24bed26d38d6</vt:lpwstr>
  </property>
  <property fmtid="{D5CDD505-2E9C-101B-9397-08002B2CF9AE}" pid="14" name="MSIP_Label_6844ac06-3200-4f59-b7f9-0a214224f433_ActionId">
    <vt:lpwstr>8900f989-18e9-47d8-8f02-8701eb932145</vt:lpwstr>
  </property>
  <property fmtid="{D5CDD505-2E9C-101B-9397-08002B2CF9AE}" pid="15" name="MSIP_Label_6844ac06-3200-4f59-b7f9-0a214224f433_ContentBits">
    <vt:lpwstr>0</vt:lpwstr>
  </property>
  <property fmtid="{D5CDD505-2E9C-101B-9397-08002B2CF9AE}" pid="16" name="MSIP_Label_6844ac06-3200-4f59-b7f9-0a214224f433_Tag">
    <vt:lpwstr>10, 0, 1, 1</vt:lpwstr>
  </property>
</Properties>
</file>