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25200" windowHeight="11385" tabRatio="893"/>
  </bookViews>
  <sheets>
    <sheet name="Cover" sheetId="31" r:id="rId1"/>
    <sheet name="Contents" sheetId="156" r:id="rId2"/>
    <sheet name="1a. Income" sheetId="41" r:id="rId3"/>
    <sheet name="2. Demand and Revenue" sheetId="74" r:id="rId4"/>
    <sheet name="3a. Capex(T)" sheetId="102" r:id="rId5"/>
    <sheet name="5. Capex Tax" sheetId="67" r:id="rId6"/>
    <sheet name="6a. Maint(T)" sheetId="108" r:id="rId7"/>
    <sheet name="8a. Operating(T)" sheetId="110" r:id="rId8"/>
    <sheet name="13. Avoided Cost Payments" sheetId="72" r:id="rId9"/>
    <sheet name="14. Alt Control&amp;Others" sheetId="141" r:id="rId10"/>
    <sheet name="15. EBSS" sheetId="83" r:id="rId11"/>
    <sheet name="16. Juris Scheme" sheetId="89" r:id="rId12"/>
    <sheet name="17. DMIS-DMIA" sheetId="84" r:id="rId13"/>
    <sheet name="18. Self Insurance" sheetId="90" r:id="rId14"/>
    <sheet name="19. CHAP" sheetId="75" r:id="rId15"/>
    <sheet name="20. Related Party" sheetId="121" r:id="rId16"/>
    <sheet name="21. AMI" sheetId="125" r:id="rId17"/>
    <sheet name="22. Safety and Bushfire " sheetId="117" r:id="rId18"/>
    <sheet name="23. Shared asset" sheetId="153" r:id="rId19"/>
    <sheet name=" 24. Unmetered supply" sheetId="142" r:id="rId20"/>
    <sheet name="25. Actual t-2 Distr Tariff " sheetId="148" r:id="rId21"/>
    <sheet name="26. Actual t-2 Trans Tariff" sheetId="149" r:id="rId22"/>
    <sheet name="27. TUoS cost audit (t-2)" sheetId="150" r:id="rId23"/>
    <sheet name="28. Actual t-2 Juris Revenue" sheetId="151" r:id="rId24"/>
    <sheet name="29. Juris cost audit template" sheetId="152" r:id="rId25"/>
    <sheet name="Amendments" sheetId="157" r:id="rId26"/>
  </sheets>
  <externalReferences>
    <externalReference r:id="rId27"/>
    <externalReference r:id="rId28"/>
  </externalReferences>
  <definedNames>
    <definedName name="abc">#REF!</definedName>
    <definedName name="Asset1" localSheetId="2">'[1]4. RAB'!#REF!</definedName>
    <definedName name="Asset1" localSheetId="0">#REF!</definedName>
    <definedName name="Asset1">#REF!</definedName>
    <definedName name="Asset10" localSheetId="2">'[1]4. RAB'!#REF!</definedName>
    <definedName name="Asset10" localSheetId="15">#REF!</definedName>
    <definedName name="Asset10" localSheetId="0">#REF!</definedName>
    <definedName name="Asset10">#REF!</definedName>
    <definedName name="Asset11" localSheetId="2">'[1]4. RAB'!#REF!</definedName>
    <definedName name="Asset11" localSheetId="15">#REF!</definedName>
    <definedName name="Asset11" localSheetId="0">#REF!</definedName>
    <definedName name="Asset11">#REF!</definedName>
    <definedName name="asset11a" localSheetId="15">#REF!</definedName>
    <definedName name="asset11a" localSheetId="0">#REF!</definedName>
    <definedName name="asset11a">#REF!</definedName>
    <definedName name="Asset12" localSheetId="2">'[1]4. RAB'!#REF!</definedName>
    <definedName name="Asset12" localSheetId="15">#REF!</definedName>
    <definedName name="Asset12" localSheetId="0">#REF!</definedName>
    <definedName name="Asset12">#REF!</definedName>
    <definedName name="Asset13" localSheetId="2">'[1]4. RAB'!#REF!</definedName>
    <definedName name="Asset13" localSheetId="15">#REF!</definedName>
    <definedName name="Asset13" localSheetId="0">#REF!</definedName>
    <definedName name="Asset13">#REF!</definedName>
    <definedName name="Asset14" localSheetId="2">'[1]4. RAB'!#REF!</definedName>
    <definedName name="Asset14" localSheetId="15">#REF!</definedName>
    <definedName name="Asset14" localSheetId="0">#REF!</definedName>
    <definedName name="Asset14">#REF!</definedName>
    <definedName name="Asset15" localSheetId="2">'[1]4. RAB'!#REF!</definedName>
    <definedName name="Asset15" localSheetId="15">#REF!</definedName>
    <definedName name="Asset15" localSheetId="0">#REF!</definedName>
    <definedName name="Asset15">#REF!</definedName>
    <definedName name="Asset16" localSheetId="2">'[1]4. RAB'!#REF!</definedName>
    <definedName name="Asset16" localSheetId="15">#REF!</definedName>
    <definedName name="Asset16" localSheetId="0">#REF!</definedName>
    <definedName name="Asset16">#REF!</definedName>
    <definedName name="Asset17" localSheetId="2">'[1]4. RAB'!#REF!</definedName>
    <definedName name="Asset17" localSheetId="15">#REF!</definedName>
    <definedName name="Asset17" localSheetId="0">#REF!</definedName>
    <definedName name="Asset17">#REF!</definedName>
    <definedName name="Asset18" localSheetId="2">'[1]4. RAB'!#REF!</definedName>
    <definedName name="Asset18" localSheetId="15">#REF!</definedName>
    <definedName name="Asset18" localSheetId="0">#REF!</definedName>
    <definedName name="Asset18">#REF!</definedName>
    <definedName name="Asset19" localSheetId="2">'[1]4. RAB'!#REF!</definedName>
    <definedName name="Asset19" localSheetId="15">#REF!</definedName>
    <definedName name="Asset19" localSheetId="0">#REF!</definedName>
    <definedName name="Asset19">#REF!</definedName>
    <definedName name="Asset2" localSheetId="2">'[1]4. RAB'!#REF!</definedName>
    <definedName name="Asset2" localSheetId="0">#REF!</definedName>
    <definedName name="Asset2">#REF!</definedName>
    <definedName name="Asset20" localSheetId="2">'[1]4. RAB'!#REF!</definedName>
    <definedName name="Asset20" localSheetId="15">#REF!</definedName>
    <definedName name="Asset20" localSheetId="0">#REF!</definedName>
    <definedName name="Asset20">#REF!</definedName>
    <definedName name="Asset3" localSheetId="2">'[1]4. RAB'!#REF!</definedName>
    <definedName name="Asset3" localSheetId="15">#REF!</definedName>
    <definedName name="Asset3" localSheetId="0">#REF!</definedName>
    <definedName name="Asset3">#REF!</definedName>
    <definedName name="Asset4" localSheetId="2">'[1]4. RAB'!#REF!</definedName>
    <definedName name="Asset4" localSheetId="15">#REF!</definedName>
    <definedName name="Asset4" localSheetId="0">#REF!</definedName>
    <definedName name="Asset4">#REF!</definedName>
    <definedName name="Asset5" localSheetId="2">'[1]4. RAB'!#REF!</definedName>
    <definedName name="Asset5" localSheetId="15">#REF!</definedName>
    <definedName name="Asset5" localSheetId="0">#REF!</definedName>
    <definedName name="Asset5">#REF!</definedName>
    <definedName name="Asset6" localSheetId="2">'[1]4. RAB'!#REF!</definedName>
    <definedName name="Asset6" localSheetId="15">#REF!</definedName>
    <definedName name="Asset6" localSheetId="0">#REF!</definedName>
    <definedName name="Asset6">#REF!</definedName>
    <definedName name="Asset7" localSheetId="2">'[1]4. RAB'!#REF!</definedName>
    <definedName name="Asset7" localSheetId="15">#REF!</definedName>
    <definedName name="Asset7" localSheetId="0">#REF!</definedName>
    <definedName name="Asset7">#REF!</definedName>
    <definedName name="Asset8" localSheetId="2">'[1]4. RAB'!#REF!</definedName>
    <definedName name="Asset8" localSheetId="15">#REF!</definedName>
    <definedName name="Asset8" localSheetId="0">#REF!</definedName>
    <definedName name="Asset8">#REF!</definedName>
    <definedName name="Asset9" localSheetId="2">'[1]4. RAB'!#REF!</definedName>
    <definedName name="Asset9" localSheetId="15">#REF!</definedName>
    <definedName name="Asset9" localSheetId="0">#REF!</definedName>
    <definedName name="Asset9">#REF!</definedName>
    <definedName name="DNSP">[2]Outcomes!$B$2</definedName>
    <definedName name="_xlnm.Print_Area" localSheetId="19">' 24. Unmetered supply'!$B$1:$F$17</definedName>
    <definedName name="_xlnm.Print_Area" localSheetId="8">'13. Avoided Cost Payments'!$B$1:$F$31</definedName>
    <definedName name="_xlnm.Print_Area" localSheetId="9">'14. Alt Control&amp;Others'!$B$1:$I$56</definedName>
    <definedName name="_xlnm.Print_Area" localSheetId="10">'15. EBSS'!$B$1:$K$42</definedName>
    <definedName name="_xlnm.Print_Area" localSheetId="11">'16. Juris Scheme'!$B$1:$F$22</definedName>
    <definedName name="_xlnm.Print_Area" localSheetId="12">'17. DMIS-DMIA'!$B$1:$G$52</definedName>
    <definedName name="_xlnm.Print_Area" localSheetId="13">'18. Self Insurance'!$B$1:$T$38</definedName>
    <definedName name="_xlnm.Print_Area" localSheetId="14">'19. CHAP'!$B$1:$G$31</definedName>
    <definedName name="_xlnm.Print_Area" localSheetId="2">'1a. Income'!$B$1:$N$52</definedName>
    <definedName name="_xlnm.Print_Area" localSheetId="3">'2. Demand and Revenue'!$B$1:$E$158</definedName>
    <definedName name="_xlnm.Print_Area" localSheetId="15">'20. Related Party'!$B$1:$L$41</definedName>
    <definedName name="_xlnm.Print_Area" localSheetId="16">'21. AMI'!$B$1:$G$94</definedName>
    <definedName name="_xlnm.Print_Area" localSheetId="17">'22. Safety and Bushfire '!$B$1:$H$516</definedName>
    <definedName name="_xlnm.Print_Area" localSheetId="18">'23. Shared asset'!$B$1:$E$32</definedName>
    <definedName name="_xlnm.Print_Area" localSheetId="20">'25. Actual t-2 Distr Tariff '!$B$1:$AT$67</definedName>
    <definedName name="_xlnm.Print_Area" localSheetId="21">'26. Actual t-2 Trans Tariff'!$B$1:$AT$68</definedName>
    <definedName name="_xlnm.Print_Area" localSheetId="22">'27. TUoS cost audit (t-2)'!$B$1:$F$52</definedName>
    <definedName name="_xlnm.Print_Area" localSheetId="23">'28. Actual t-2 Juris Revenue'!$B$1:$AT$68</definedName>
    <definedName name="_xlnm.Print_Area" localSheetId="4">'3a. Capex(T)'!$B$1:$M$143</definedName>
    <definedName name="_xlnm.Print_Area" localSheetId="5">'5. Capex Tax'!$B$1:$E$55</definedName>
    <definedName name="_xlnm.Print_Area" localSheetId="6">'6a. Maint(T)'!$B$1:$Q$61</definedName>
    <definedName name="_xlnm.Print_Area" localSheetId="7">'8a. Operating(T)'!$B$1:$Q$89</definedName>
    <definedName name="_xlnm.Print_Area" localSheetId="1">Contents!$B$2:$G$32</definedName>
    <definedName name="_xlnm.Print_Area" localSheetId="0">Cover!$A$1:$J$51</definedName>
    <definedName name="Program_Categories">'22. Safety and Bushfire '!$B$23:$C$60</definedName>
    <definedName name="YEAR">[2]Outcomes!$B$3</definedName>
    <definedName name="Z_C249224D_B75B_4167_BD5A_6F91763A6929_.wvu.Cols" localSheetId="13" hidden="1">'18. Self Insurance'!$H:$H</definedName>
    <definedName name="Z_C249224D_B75B_4167_BD5A_6F91763A6929_.wvu.Cols" localSheetId="0" hidden="1">Cover!#REF!</definedName>
    <definedName name="Z_C249224D_B75B_4167_BD5A_6F91763A6929_.wvu.PrintArea" localSheetId="8" hidden="1">'13. Avoided Cost Payments'!$A$1:$E$23</definedName>
    <definedName name="Z_C249224D_B75B_4167_BD5A_6F91763A6929_.wvu.PrintArea" localSheetId="12" hidden="1">'17. DMIS-DMIA'!$A$1:$H$52</definedName>
    <definedName name="Z_C249224D_B75B_4167_BD5A_6F91763A6929_.wvu.PrintArea" localSheetId="14" hidden="1">'19. CHAP'!$A$1:$G$31</definedName>
    <definedName name="Z_C249224D_B75B_4167_BD5A_6F91763A6929_.wvu.PrintArea" localSheetId="2" hidden="1">'1a. Income'!$B$1:$O$54</definedName>
    <definedName name="Z_C249224D_B75B_4167_BD5A_6F91763A6929_.wvu.PrintArea" localSheetId="3" hidden="1">'2. Demand and Revenue'!$A$1:$E$85</definedName>
    <definedName name="Z_C249224D_B75B_4167_BD5A_6F91763A6929_.wvu.PrintArea" localSheetId="15" hidden="1">'20. Related Party'!$A$1:$L$33</definedName>
    <definedName name="Z_C249224D_B75B_4167_BD5A_6F91763A6929_.wvu.PrintArea" localSheetId="4" hidden="1">'3a. Capex(T)'!$A$1:$G$140</definedName>
    <definedName name="Z_C249224D_B75B_4167_BD5A_6F91763A6929_.wvu.PrintArea" localSheetId="5" hidden="1">'5. Capex Tax'!$A$1:$E$53</definedName>
    <definedName name="Z_C249224D_B75B_4167_BD5A_6F91763A6929_.wvu.PrintArea" localSheetId="7" hidden="1">'8a. Operating(T)'!$A$1:$P$87</definedName>
    <definedName name="Z_C249224D_B75B_4167_BD5A_6F91763A6929_.wvu.PrintArea" localSheetId="0" hidden="1">Cover!$A$1:$J$43</definedName>
    <definedName name="Z_C249224D_B75B_4167_BD5A_6F91763A6929_.wvu.Rows" localSheetId="8" hidden="1">'13. Avoided Cost Payments'!#REF!</definedName>
  </definedNames>
  <calcPr calcId="152511" iterate="1"/>
  <customWorkbookViews>
    <customWorkbookView name="ewong - Personal View" guid="{C249224D-B75B-4167-BD5A-6F91763A6929}" mergeInterval="0" personalView="1" maximized="1" windowWidth="1916" windowHeight="908" tabRatio="892" activeSheetId="82" showComments="commIndAndComment"/>
  </customWorkbookViews>
</workbook>
</file>

<file path=xl/calcChain.xml><?xml version="1.0" encoding="utf-8"?>
<calcChain xmlns="http://schemas.openxmlformats.org/spreadsheetml/2006/main">
  <c r="C83" i="102" l="1"/>
  <c r="F23" i="102"/>
  <c r="F31" i="41" l="1"/>
  <c r="F34" i="41"/>
  <c r="F33" i="41"/>
  <c r="F32" i="41"/>
  <c r="F30" i="41"/>
  <c r="F29" i="41"/>
  <c r="F28" i="41"/>
  <c r="F27" i="41"/>
  <c r="F26" i="41"/>
  <c r="F25" i="41"/>
  <c r="F24" i="41"/>
  <c r="F15" i="41"/>
  <c r="F16" i="41"/>
  <c r="F17" i="41"/>
  <c r="F18" i="41"/>
  <c r="F19" i="41"/>
  <c r="F20" i="41"/>
  <c r="F21" i="41"/>
  <c r="F22" i="41"/>
  <c r="E22" i="41" s="1"/>
  <c r="F14" i="41"/>
  <c r="N22" i="41"/>
  <c r="J47" i="110" l="1"/>
  <c r="H47" i="110"/>
  <c r="D30" i="102" l="1"/>
  <c r="C33" i="102"/>
  <c r="E48" i="110" l="1"/>
  <c r="E27" i="110"/>
  <c r="E28" i="110"/>
  <c r="E26" i="110"/>
  <c r="E14" i="41" l="1"/>
  <c r="E15" i="41"/>
  <c r="E16" i="41"/>
  <c r="E17" i="41"/>
  <c r="E18" i="41"/>
  <c r="E19" i="41"/>
  <c r="E20" i="41"/>
  <c r="E21" i="41"/>
  <c r="E24" i="41"/>
  <c r="E25" i="41"/>
  <c r="E26" i="41"/>
  <c r="E27" i="41"/>
  <c r="E28" i="41"/>
  <c r="E29" i="41"/>
  <c r="E30" i="41"/>
  <c r="E31" i="41"/>
  <c r="E32" i="41"/>
  <c r="E33" i="41"/>
  <c r="E34" i="41"/>
  <c r="E36" i="41"/>
  <c r="F29" i="108" l="1"/>
  <c r="F31" i="108" s="1"/>
  <c r="D23" i="102"/>
  <c r="D151" i="74"/>
  <c r="D124" i="74"/>
  <c r="D69" i="74"/>
  <c r="E69" i="74"/>
  <c r="E39" i="74"/>
  <c r="D39" i="74"/>
  <c r="C25" i="83" l="1"/>
  <c r="E40" i="67" l="1"/>
  <c r="E151" i="74" l="1"/>
  <c r="E124" i="74"/>
  <c r="C89" i="125" l="1"/>
  <c r="G127" i="102" l="1"/>
  <c r="C69" i="102"/>
  <c r="D69" i="102"/>
  <c r="E69" i="102"/>
  <c r="G69" i="102"/>
  <c r="H69" i="102"/>
  <c r="C108" i="102"/>
  <c r="D108" i="102"/>
  <c r="G108" i="102"/>
  <c r="E108" i="102"/>
  <c r="B3" i="152" l="1"/>
  <c r="B3" i="151"/>
  <c r="B3" i="150"/>
  <c r="B3" i="149"/>
  <c r="B3" i="148"/>
  <c r="B3" i="142"/>
  <c r="F51" i="141" l="1"/>
  <c r="D51" i="141"/>
  <c r="F47" i="31"/>
  <c r="E47" i="31"/>
  <c r="G47" i="31" l="1"/>
  <c r="H12" i="141" l="1"/>
  <c r="H47" i="31" l="1"/>
  <c r="I47" i="31"/>
  <c r="B3" i="102"/>
  <c r="G48" i="31" l="1"/>
  <c r="F48" i="31" s="1"/>
  <c r="E48" i="31" s="1"/>
  <c r="D48" i="31" l="1"/>
  <c r="F59" i="102"/>
  <c r="I59" i="102" s="1"/>
  <c r="F124" i="102"/>
  <c r="H124" i="102" s="1"/>
  <c r="F126" i="102"/>
  <c r="H126" i="102" s="1"/>
  <c r="F68" i="102"/>
  <c r="I68" i="102" s="1"/>
  <c r="F123" i="102"/>
  <c r="H123" i="102" s="1"/>
  <c r="F125" i="102"/>
  <c r="H125" i="102" s="1"/>
  <c r="F69" i="102"/>
  <c r="I69" i="102" s="1"/>
  <c r="H20" i="108"/>
  <c r="J20" i="108" s="1"/>
  <c r="H25" i="108"/>
  <c r="J25" i="108" s="1"/>
  <c r="F120" i="102"/>
  <c r="H120" i="102" s="1"/>
  <c r="F107" i="102"/>
  <c r="H107" i="102" s="1"/>
  <c r="F99" i="102"/>
  <c r="H99" i="102" s="1"/>
  <c r="D75" i="102"/>
  <c r="F75" i="102" s="1"/>
  <c r="F62" i="102"/>
  <c r="I62" i="102" s="1"/>
  <c r="D31" i="102"/>
  <c r="F113" i="102"/>
  <c r="H113" i="102" s="1"/>
  <c r="F94" i="102"/>
  <c r="H94" i="102" s="1"/>
  <c r="F96" i="102"/>
  <c r="H96" i="102" s="1"/>
  <c r="D26" i="102"/>
  <c r="H32" i="110"/>
  <c r="J32" i="110" s="1"/>
  <c r="H27" i="108"/>
  <c r="J27" i="108" s="1"/>
  <c r="H37" i="110"/>
  <c r="J37" i="110" s="1"/>
  <c r="F116" i="102"/>
  <c r="H116" i="102" s="1"/>
  <c r="F103" i="102"/>
  <c r="H103" i="102" s="1"/>
  <c r="D79" i="102"/>
  <c r="F79" i="102" s="1"/>
  <c r="F58" i="102"/>
  <c r="I58" i="102" s="1"/>
  <c r="D27" i="102"/>
  <c r="D81" i="102"/>
  <c r="F81" i="102" s="1"/>
  <c r="D78" i="102"/>
  <c r="F78" i="102" s="1"/>
  <c r="F117" i="102"/>
  <c r="H117" i="102" s="1"/>
  <c r="H46" i="110"/>
  <c r="J46" i="110" s="1"/>
  <c r="H42" i="110"/>
  <c r="J42" i="110" s="1"/>
  <c r="H38" i="110"/>
  <c r="J38" i="110" s="1"/>
  <c r="H28" i="110"/>
  <c r="J28" i="110" s="1"/>
  <c r="H23" i="110"/>
  <c r="J23" i="110" s="1"/>
  <c r="H26" i="108"/>
  <c r="J26" i="108" s="1"/>
  <c r="H22" i="108"/>
  <c r="J22" i="108" s="1"/>
  <c r="H35" i="110"/>
  <c r="J35" i="110" s="1"/>
  <c r="H24" i="110"/>
  <c r="J24" i="110" s="1"/>
  <c r="H23" i="108"/>
  <c r="J23" i="108" s="1"/>
  <c r="H44" i="110"/>
  <c r="J44" i="110" s="1"/>
  <c r="H36" i="110"/>
  <c r="J36" i="110" s="1"/>
  <c r="H24" i="108"/>
  <c r="J24" i="108" s="1"/>
  <c r="H48" i="110"/>
  <c r="J48" i="110" s="1"/>
  <c r="F104" i="102"/>
  <c r="H104" i="102" s="1"/>
  <c r="H41" i="110"/>
  <c r="J41" i="110" s="1"/>
  <c r="H22" i="110"/>
  <c r="J22" i="110" s="1"/>
  <c r="H30" i="108"/>
  <c r="J30" i="108" s="1"/>
  <c r="D32" i="102"/>
  <c r="F32" i="102" s="1"/>
  <c r="F63" i="102"/>
  <c r="I63" i="102" s="1"/>
  <c r="D76" i="102"/>
  <c r="F76" i="102" s="1"/>
  <c r="D87" i="102"/>
  <c r="F87" i="102" s="1"/>
  <c r="F61" i="102"/>
  <c r="I61" i="102" s="1"/>
  <c r="D74" i="102"/>
  <c r="F74" i="102" s="1"/>
  <c r="D84" i="102"/>
  <c r="F84" i="102" s="1"/>
  <c r="F106" i="102"/>
  <c r="H106" i="102" s="1"/>
  <c r="F115" i="102"/>
  <c r="H115" i="102" s="1"/>
  <c r="F121" i="102"/>
  <c r="H121" i="102" s="1"/>
  <c r="D24" i="102"/>
  <c r="F56" i="102"/>
  <c r="I56" i="102" s="1"/>
  <c r="F60" i="102"/>
  <c r="I60" i="102" s="1"/>
  <c r="D77" i="102"/>
  <c r="F77" i="102" s="1"/>
  <c r="D82" i="102"/>
  <c r="F82" i="102" s="1"/>
  <c r="F97" i="102"/>
  <c r="H97" i="102" s="1"/>
  <c r="F101" i="102"/>
  <c r="H101" i="102" s="1"/>
  <c r="F105" i="102"/>
  <c r="H105" i="102" s="1"/>
  <c r="F118" i="102"/>
  <c r="H118" i="102" s="1"/>
  <c r="F122" i="102"/>
  <c r="H122" i="102" s="1"/>
  <c r="H27" i="110"/>
  <c r="J27" i="110" s="1"/>
  <c r="H45" i="110"/>
  <c r="J45" i="110" s="1"/>
  <c r="H39" i="110"/>
  <c r="J39" i="110" s="1"/>
  <c r="H28" i="108"/>
  <c r="J28" i="108" s="1"/>
  <c r="H40" i="110"/>
  <c r="J40" i="110" s="1"/>
  <c r="D80" i="102" l="1"/>
  <c r="H21" i="110"/>
  <c r="J21" i="110" s="1"/>
  <c r="F114" i="102"/>
  <c r="H114" i="102" s="1"/>
  <c r="D88" i="102"/>
  <c r="F88" i="102" s="1"/>
  <c r="F64" i="102"/>
  <c r="I64" i="102" s="1"/>
  <c r="F98" i="102"/>
  <c r="H98" i="102" s="1"/>
  <c r="F100" i="102"/>
  <c r="H100" i="102" s="1"/>
  <c r="F55" i="102"/>
  <c r="I55" i="102" s="1"/>
  <c r="H21" i="108"/>
  <c r="J21" i="108" s="1"/>
  <c r="H33" i="110"/>
  <c r="J33" i="110" s="1"/>
  <c r="H31" i="110"/>
  <c r="J31" i="110" s="1"/>
  <c r="H26" i="110"/>
  <c r="J26" i="110" s="1"/>
  <c r="H43" i="110"/>
  <c r="J43" i="110" s="1"/>
  <c r="H34" i="110"/>
  <c r="J34" i="110" s="1"/>
  <c r="D29" i="102"/>
  <c r="F29" i="102" s="1"/>
  <c r="F95" i="102"/>
  <c r="H95" i="102" s="1"/>
  <c r="F65" i="102"/>
  <c r="I65" i="102" s="1"/>
  <c r="D85" i="102"/>
  <c r="F119" i="102"/>
  <c r="H119" i="102" s="1"/>
  <c r="F67" i="102"/>
  <c r="I67" i="102" s="1"/>
  <c r="F66" i="102"/>
  <c r="I66" i="102" s="1"/>
  <c r="F57" i="102"/>
  <c r="I57" i="102" s="1"/>
  <c r="F102" i="102"/>
  <c r="H102" i="102" s="1"/>
  <c r="D83" i="102"/>
  <c r="F83" i="102" s="1"/>
  <c r="D127" i="102"/>
  <c r="F108" i="102" l="1"/>
  <c r="H108" i="102" s="1"/>
  <c r="F85" i="102"/>
  <c r="D86" i="102"/>
  <c r="F86" i="102" s="1"/>
  <c r="D28" i="102"/>
  <c r="H26" i="121"/>
  <c r="D33" i="102" l="1"/>
  <c r="D89" i="102"/>
  <c r="B3" i="153"/>
  <c r="B3" i="74"/>
  <c r="B1" i="153"/>
  <c r="B1" i="74"/>
  <c r="F494" i="117" l="1"/>
  <c r="E96" i="74"/>
  <c r="D82" i="74"/>
  <c r="D96" i="74"/>
  <c r="E82" i="74"/>
  <c r="D34" i="125"/>
  <c r="G16" i="125"/>
  <c r="E19" i="125"/>
  <c r="H28" i="121"/>
  <c r="E16" i="75"/>
  <c r="K23" i="90"/>
  <c r="D46" i="84"/>
  <c r="C25" i="84"/>
  <c r="F17" i="89"/>
  <c r="C39" i="83"/>
  <c r="I29" i="141"/>
  <c r="F46" i="141"/>
  <c r="F43" i="141"/>
  <c r="F29" i="141"/>
  <c r="H14" i="141"/>
  <c r="D16" i="72"/>
  <c r="P47" i="110"/>
  <c r="P29" i="110"/>
  <c r="I47" i="110"/>
  <c r="I29" i="110"/>
  <c r="Q29" i="108"/>
  <c r="Q31" i="108" s="1"/>
  <c r="I29" i="108"/>
  <c r="I31" i="108" s="1"/>
  <c r="E52" i="67"/>
  <c r="D26" i="67"/>
  <c r="E127" i="102"/>
  <c r="F127" i="102" s="1"/>
  <c r="H127" i="102" s="1"/>
  <c r="E23" i="102"/>
  <c r="I28" i="102"/>
  <c r="I33" i="102" s="1"/>
  <c r="C28" i="102"/>
  <c r="C17" i="83" l="1"/>
  <c r="F47" i="141"/>
  <c r="P49" i="110"/>
  <c r="I49" i="110"/>
  <c r="O29" i="108"/>
  <c r="O31" i="108" s="1"/>
  <c r="L29" i="108"/>
  <c r="L31" i="108" s="1"/>
  <c r="D29" i="108"/>
  <c r="D31" i="108" s="1"/>
  <c r="D52" i="67"/>
  <c r="C26" i="67"/>
  <c r="C21" i="67"/>
  <c r="C127" i="102"/>
  <c r="E86" i="102"/>
  <c r="E83" i="102"/>
  <c r="E80" i="102"/>
  <c r="F80" i="102" s="1"/>
  <c r="J28" i="102"/>
  <c r="J33" i="102" s="1"/>
  <c r="D23" i="41"/>
  <c r="D69" i="125"/>
  <c r="D54" i="125"/>
  <c r="D43" i="125"/>
  <c r="D76" i="125" s="1"/>
  <c r="D79" i="125" s="1"/>
  <c r="D28" i="125"/>
  <c r="D45" i="125" s="1"/>
  <c r="G15" i="125"/>
  <c r="D19" i="125"/>
  <c r="H18" i="121"/>
  <c r="E17" i="75"/>
  <c r="M23" i="90"/>
  <c r="E44" i="84"/>
  <c r="E21" i="84"/>
  <c r="D25" i="84"/>
  <c r="I46" i="141"/>
  <c r="I51" i="141"/>
  <c r="G29" i="141"/>
  <c r="D21" i="72"/>
  <c r="L47" i="110"/>
  <c r="F29" i="110"/>
  <c r="M29" i="108"/>
  <c r="M31" i="108" s="1"/>
  <c r="N29" i="108"/>
  <c r="N31" i="108" s="1"/>
  <c r="P29" i="108"/>
  <c r="P31" i="108" s="1"/>
  <c r="K29" i="108"/>
  <c r="K31" i="108" s="1"/>
  <c r="G29" i="108"/>
  <c r="E29" i="108"/>
  <c r="E31" i="108" s="1"/>
  <c r="D21" i="67"/>
  <c r="D27" i="67" s="1"/>
  <c r="C86" i="102"/>
  <c r="C80" i="102"/>
  <c r="C89" i="102" s="1"/>
  <c r="G28" i="102"/>
  <c r="G33" i="102" s="1"/>
  <c r="C27" i="67" l="1"/>
  <c r="D35" i="41"/>
  <c r="D37" i="41" s="1"/>
  <c r="G31" i="108"/>
  <c r="E89" i="102"/>
  <c r="F89" i="102" s="1"/>
  <c r="B1" i="152" l="1"/>
  <c r="B1" i="151"/>
  <c r="B1" i="150"/>
  <c r="B1" i="149"/>
  <c r="B1" i="148"/>
  <c r="B1" i="142"/>
  <c r="F11" i="152" l="1"/>
  <c r="AD68" i="151"/>
  <c r="AC68" i="151"/>
  <c r="AB68" i="151"/>
  <c r="AA68" i="151"/>
  <c r="Z68" i="151"/>
  <c r="Y68" i="151"/>
  <c r="X68" i="151"/>
  <c r="W68" i="151"/>
  <c r="V68" i="151"/>
  <c r="U68" i="151"/>
  <c r="T68" i="151"/>
  <c r="S68" i="151"/>
  <c r="R68" i="151"/>
  <c r="AS67" i="151"/>
  <c r="AR67" i="151"/>
  <c r="AQ67" i="151"/>
  <c r="AP67" i="151"/>
  <c r="AO67" i="151"/>
  <c r="AN67" i="151"/>
  <c r="AM67" i="151"/>
  <c r="AL67" i="151"/>
  <c r="AK67" i="151"/>
  <c r="AJ67" i="151"/>
  <c r="AI67" i="151"/>
  <c r="AH67" i="151"/>
  <c r="AG67" i="151"/>
  <c r="AS66" i="151"/>
  <c r="AR66" i="151"/>
  <c r="AQ66" i="151"/>
  <c r="AP66" i="151"/>
  <c r="AO66" i="151"/>
  <c r="AN66" i="151"/>
  <c r="AM66" i="151"/>
  <c r="AL66" i="151"/>
  <c r="AK66" i="151"/>
  <c r="AJ66" i="151"/>
  <c r="AI66" i="151"/>
  <c r="AH66" i="151"/>
  <c r="AG66" i="151"/>
  <c r="AS65" i="151"/>
  <c r="AR65" i="151"/>
  <c r="AQ65" i="151"/>
  <c r="AP65" i="151"/>
  <c r="AO65" i="151"/>
  <c r="AN65" i="151"/>
  <c r="AM65" i="151"/>
  <c r="AL65" i="151"/>
  <c r="AK65" i="151"/>
  <c r="AJ65" i="151"/>
  <c r="AI65" i="151"/>
  <c r="AH65" i="151"/>
  <c r="AG65" i="151"/>
  <c r="AS64" i="151"/>
  <c r="AR64" i="151"/>
  <c r="AQ64" i="151"/>
  <c r="AP64" i="151"/>
  <c r="AO64" i="151"/>
  <c r="AN64" i="151"/>
  <c r="AM64" i="151"/>
  <c r="AL64" i="151"/>
  <c r="AK64" i="151"/>
  <c r="AJ64" i="151"/>
  <c r="AI64" i="151"/>
  <c r="AH64" i="151"/>
  <c r="AG64" i="151"/>
  <c r="AS63" i="151"/>
  <c r="AR63" i="151"/>
  <c r="AQ63" i="151"/>
  <c r="AP63" i="151"/>
  <c r="AO63" i="151"/>
  <c r="AN63" i="151"/>
  <c r="AM63" i="151"/>
  <c r="AL63" i="151"/>
  <c r="AK63" i="151"/>
  <c r="AJ63" i="151"/>
  <c r="AI63" i="151"/>
  <c r="AH63" i="151"/>
  <c r="AG63" i="151"/>
  <c r="AS62" i="151"/>
  <c r="AR62" i="151"/>
  <c r="AQ62" i="151"/>
  <c r="AP62" i="151"/>
  <c r="AO62" i="151"/>
  <c r="AN62" i="151"/>
  <c r="AM62" i="151"/>
  <c r="AL62" i="151"/>
  <c r="AK62" i="151"/>
  <c r="AJ62" i="151"/>
  <c r="AI62" i="151"/>
  <c r="AH62" i="151"/>
  <c r="AG62" i="151"/>
  <c r="AT62" i="151" s="1"/>
  <c r="AS61" i="151"/>
  <c r="AR61" i="151"/>
  <c r="AQ61" i="151"/>
  <c r="AP61" i="151"/>
  <c r="AO61" i="151"/>
  <c r="AN61" i="151"/>
  <c r="AM61" i="151"/>
  <c r="AL61" i="151"/>
  <c r="AK61" i="151"/>
  <c r="AJ61" i="151"/>
  <c r="AI61" i="151"/>
  <c r="AH61" i="151"/>
  <c r="AG61" i="151"/>
  <c r="AS60" i="151"/>
  <c r="AR60" i="151"/>
  <c r="AQ60" i="151"/>
  <c r="AP60" i="151"/>
  <c r="AO60" i="151"/>
  <c r="AN60" i="151"/>
  <c r="AM60" i="151"/>
  <c r="AL60" i="151"/>
  <c r="AK60" i="151"/>
  <c r="AJ60" i="151"/>
  <c r="AI60" i="151"/>
  <c r="AH60" i="151"/>
  <c r="AG60" i="151"/>
  <c r="AS59" i="151"/>
  <c r="AR59" i="151"/>
  <c r="AQ59" i="151"/>
  <c r="AP59" i="151"/>
  <c r="AO59" i="151"/>
  <c r="AN59" i="151"/>
  <c r="AM59" i="151"/>
  <c r="AL59" i="151"/>
  <c r="AK59" i="151"/>
  <c r="AJ59" i="151"/>
  <c r="AI59" i="151"/>
  <c r="AH59" i="151"/>
  <c r="AG59" i="151"/>
  <c r="AS58" i="151"/>
  <c r="AR58" i="151"/>
  <c r="AQ58" i="151"/>
  <c r="AP58" i="151"/>
  <c r="AO58" i="151"/>
  <c r="AN58" i="151"/>
  <c r="AM58" i="151"/>
  <c r="AL58" i="151"/>
  <c r="AK58" i="151"/>
  <c r="AJ58" i="151"/>
  <c r="AI58" i="151"/>
  <c r="AH58" i="151"/>
  <c r="AG58" i="151"/>
  <c r="AT58" i="151" s="1"/>
  <c r="AS57" i="151"/>
  <c r="AR57" i="151"/>
  <c r="AQ57" i="151"/>
  <c r="AP57" i="151"/>
  <c r="AO57" i="151"/>
  <c r="AN57" i="151"/>
  <c r="AM57" i="151"/>
  <c r="AL57" i="151"/>
  <c r="AK57" i="151"/>
  <c r="AJ57" i="151"/>
  <c r="AI57" i="151"/>
  <c r="AH57" i="151"/>
  <c r="AG57" i="151"/>
  <c r="AS56" i="151"/>
  <c r="AR56" i="151"/>
  <c r="AQ56" i="151"/>
  <c r="AP56" i="151"/>
  <c r="AO56" i="151"/>
  <c r="AN56" i="151"/>
  <c r="AM56" i="151"/>
  <c r="AL56" i="151"/>
  <c r="AK56" i="151"/>
  <c r="AJ56" i="151"/>
  <c r="AI56" i="151"/>
  <c r="AH56" i="151"/>
  <c r="AG56" i="151"/>
  <c r="AS55" i="151"/>
  <c r="AR55" i="151"/>
  <c r="AQ55" i="151"/>
  <c r="AP55" i="151"/>
  <c r="AO55" i="151"/>
  <c r="AN55" i="151"/>
  <c r="AM55" i="151"/>
  <c r="AL55" i="151"/>
  <c r="AK55" i="151"/>
  <c r="AJ55" i="151"/>
  <c r="AI55" i="151"/>
  <c r="AH55" i="151"/>
  <c r="AG55" i="151"/>
  <c r="AS54" i="151"/>
  <c r="AR54" i="151"/>
  <c r="AQ54" i="151"/>
  <c r="AP54" i="151"/>
  <c r="AO54" i="151"/>
  <c r="AN54" i="151"/>
  <c r="AM54" i="151"/>
  <c r="AL54" i="151"/>
  <c r="AK54" i="151"/>
  <c r="AJ54" i="151"/>
  <c r="AI54" i="151"/>
  <c r="AH54" i="151"/>
  <c r="AG54" i="151"/>
  <c r="AT54" i="151" s="1"/>
  <c r="AS53" i="151"/>
  <c r="AR53" i="151"/>
  <c r="AQ53" i="151"/>
  <c r="AP53" i="151"/>
  <c r="AO53" i="151"/>
  <c r="AN53" i="151"/>
  <c r="AM53" i="151"/>
  <c r="AL53" i="151"/>
  <c r="AK53" i="151"/>
  <c r="AJ53" i="151"/>
  <c r="AI53" i="151"/>
  <c r="AH53" i="151"/>
  <c r="AG53" i="151"/>
  <c r="AS52" i="151"/>
  <c r="AR52" i="151"/>
  <c r="AQ52" i="151"/>
  <c r="AP52" i="151"/>
  <c r="AO52" i="151"/>
  <c r="AN52" i="151"/>
  <c r="AM52" i="151"/>
  <c r="AL52" i="151"/>
  <c r="AK52" i="151"/>
  <c r="AJ52" i="151"/>
  <c r="AI52" i="151"/>
  <c r="AH52" i="151"/>
  <c r="AG52" i="151"/>
  <c r="AS51" i="151"/>
  <c r="AR51" i="151"/>
  <c r="AQ51" i="151"/>
  <c r="AP51" i="151"/>
  <c r="AO51" i="151"/>
  <c r="AN51" i="151"/>
  <c r="AM51" i="151"/>
  <c r="AL51" i="151"/>
  <c r="AK51" i="151"/>
  <c r="AJ51" i="151"/>
  <c r="AI51" i="151"/>
  <c r="AH51" i="151"/>
  <c r="AG51" i="151"/>
  <c r="AS50" i="151"/>
  <c r="AR50" i="151"/>
  <c r="AQ50" i="151"/>
  <c r="AP50" i="151"/>
  <c r="AO50" i="151"/>
  <c r="AN50" i="151"/>
  <c r="AM50" i="151"/>
  <c r="AL50" i="151"/>
  <c r="AK50" i="151"/>
  <c r="AJ50" i="151"/>
  <c r="AI50" i="151"/>
  <c r="AH50" i="151"/>
  <c r="AG50" i="151"/>
  <c r="AT50" i="151" s="1"/>
  <c r="AS49" i="151"/>
  <c r="AR49" i="151"/>
  <c r="AQ49" i="151"/>
  <c r="AP49" i="151"/>
  <c r="AO49" i="151"/>
  <c r="AN49" i="151"/>
  <c r="AM49" i="151"/>
  <c r="AL49" i="151"/>
  <c r="AK49" i="151"/>
  <c r="AJ49" i="151"/>
  <c r="AI49" i="151"/>
  <c r="AH49" i="151"/>
  <c r="AG49" i="151"/>
  <c r="AS48" i="151"/>
  <c r="AR48" i="151"/>
  <c r="AQ48" i="151"/>
  <c r="AP48" i="151"/>
  <c r="AO48" i="151"/>
  <c r="AN48" i="151"/>
  <c r="AM48" i="151"/>
  <c r="AL48" i="151"/>
  <c r="AK48" i="151"/>
  <c r="AJ48" i="151"/>
  <c r="AI48" i="151"/>
  <c r="AH48" i="151"/>
  <c r="AG48" i="151"/>
  <c r="AS47" i="151"/>
  <c r="AR47" i="151"/>
  <c r="AQ47" i="151"/>
  <c r="AP47" i="151"/>
  <c r="AO47" i="151"/>
  <c r="AN47" i="151"/>
  <c r="AM47" i="151"/>
  <c r="AL47" i="151"/>
  <c r="AK47" i="151"/>
  <c r="AJ47" i="151"/>
  <c r="AI47" i="151"/>
  <c r="AH47" i="151"/>
  <c r="AG47" i="151"/>
  <c r="AS46" i="151"/>
  <c r="AR46" i="151"/>
  <c r="AQ46" i="151"/>
  <c r="AP46" i="151"/>
  <c r="AO46" i="151"/>
  <c r="AN46" i="151"/>
  <c r="AM46" i="151"/>
  <c r="AL46" i="151"/>
  <c r="AK46" i="151"/>
  <c r="AJ46" i="151"/>
  <c r="AI46" i="151"/>
  <c r="AH46" i="151"/>
  <c r="AG46" i="151"/>
  <c r="AT46" i="151" s="1"/>
  <c r="AS45" i="151"/>
  <c r="AR45" i="151"/>
  <c r="AQ45" i="151"/>
  <c r="AP45" i="151"/>
  <c r="AO45" i="151"/>
  <c r="AN45" i="151"/>
  <c r="AM45" i="151"/>
  <c r="AL45" i="151"/>
  <c r="AK45" i="151"/>
  <c r="AJ45" i="151"/>
  <c r="AI45" i="151"/>
  <c r="AH45" i="151"/>
  <c r="AG45" i="151"/>
  <c r="AS44" i="151"/>
  <c r="AR44" i="151"/>
  <c r="AQ44" i="151"/>
  <c r="AP44" i="151"/>
  <c r="AO44" i="151"/>
  <c r="AN44" i="151"/>
  <c r="AM44" i="151"/>
  <c r="AL44" i="151"/>
  <c r="AK44" i="151"/>
  <c r="AJ44" i="151"/>
  <c r="AI44" i="151"/>
  <c r="AH44" i="151"/>
  <c r="AG44" i="151"/>
  <c r="AS43" i="151"/>
  <c r="AR43" i="151"/>
  <c r="AQ43" i="151"/>
  <c r="AP43" i="151"/>
  <c r="AO43" i="151"/>
  <c r="AN43" i="151"/>
  <c r="AM43" i="151"/>
  <c r="AL43" i="151"/>
  <c r="AK43" i="151"/>
  <c r="AJ43" i="151"/>
  <c r="AI43" i="151"/>
  <c r="AH43" i="151"/>
  <c r="AG43" i="151"/>
  <c r="AS42" i="151"/>
  <c r="AR42" i="151"/>
  <c r="AQ42" i="151"/>
  <c r="AP42" i="151"/>
  <c r="AO42" i="151"/>
  <c r="AN42" i="151"/>
  <c r="AM42" i="151"/>
  <c r="AL42" i="151"/>
  <c r="AK42" i="151"/>
  <c r="AJ42" i="151"/>
  <c r="AI42" i="151"/>
  <c r="AH42" i="151"/>
  <c r="AG42" i="151"/>
  <c r="AT42" i="151" s="1"/>
  <c r="AS41" i="151"/>
  <c r="AR41" i="151"/>
  <c r="AQ41" i="151"/>
  <c r="AP41" i="151"/>
  <c r="AO41" i="151"/>
  <c r="AN41" i="151"/>
  <c r="AM41" i="151"/>
  <c r="AL41" i="151"/>
  <c r="AK41" i="151"/>
  <c r="AJ41" i="151"/>
  <c r="AI41" i="151"/>
  <c r="AH41" i="151"/>
  <c r="AG41" i="151"/>
  <c r="AS40" i="151"/>
  <c r="AR40" i="151"/>
  <c r="AQ40" i="151"/>
  <c r="AP40" i="151"/>
  <c r="AO40" i="151"/>
  <c r="AN40" i="151"/>
  <c r="AM40" i="151"/>
  <c r="AL40" i="151"/>
  <c r="AK40" i="151"/>
  <c r="AJ40" i="151"/>
  <c r="AI40" i="151"/>
  <c r="AH40" i="151"/>
  <c r="AG40" i="151"/>
  <c r="AS39" i="151"/>
  <c r="AR39" i="151"/>
  <c r="AQ39" i="151"/>
  <c r="AP39" i="151"/>
  <c r="AO39" i="151"/>
  <c r="AN39" i="151"/>
  <c r="AM39" i="151"/>
  <c r="AL39" i="151"/>
  <c r="AK39" i="151"/>
  <c r="AJ39" i="151"/>
  <c r="AI39" i="151"/>
  <c r="AH39" i="151"/>
  <c r="AG39" i="151"/>
  <c r="AS38" i="151"/>
  <c r="AR38" i="151"/>
  <c r="AQ38" i="151"/>
  <c r="AP38" i="151"/>
  <c r="AO38" i="151"/>
  <c r="AN38" i="151"/>
  <c r="AM38" i="151"/>
  <c r="AL38" i="151"/>
  <c r="AK38" i="151"/>
  <c r="AJ38" i="151"/>
  <c r="AI38" i="151"/>
  <c r="AH38" i="151"/>
  <c r="AG38" i="151"/>
  <c r="AT38" i="151" s="1"/>
  <c r="AS37" i="151"/>
  <c r="AR37" i="151"/>
  <c r="AQ37" i="151"/>
  <c r="AP37" i="151"/>
  <c r="AO37" i="151"/>
  <c r="AN37" i="151"/>
  <c r="AM37" i="151"/>
  <c r="AL37" i="151"/>
  <c r="AK37" i="151"/>
  <c r="AJ37" i="151"/>
  <c r="AI37" i="151"/>
  <c r="AH37" i="151"/>
  <c r="AG37" i="151"/>
  <c r="AS36" i="151"/>
  <c r="AR36" i="151"/>
  <c r="AQ36" i="151"/>
  <c r="AP36" i="151"/>
  <c r="AO36" i="151"/>
  <c r="AN36" i="151"/>
  <c r="AM36" i="151"/>
  <c r="AL36" i="151"/>
  <c r="AK36" i="151"/>
  <c r="AJ36" i="151"/>
  <c r="AI36" i="151"/>
  <c r="AH36" i="151"/>
  <c r="AG36" i="151"/>
  <c r="AS35" i="151"/>
  <c r="AR35" i="151"/>
  <c r="AQ35" i="151"/>
  <c r="AP35" i="151"/>
  <c r="AO35" i="151"/>
  <c r="AN35" i="151"/>
  <c r="AM35" i="151"/>
  <c r="AL35" i="151"/>
  <c r="AK35" i="151"/>
  <c r="AJ35" i="151"/>
  <c r="AI35" i="151"/>
  <c r="AH35" i="151"/>
  <c r="AG35" i="151"/>
  <c r="AS34" i="151"/>
  <c r="AR34" i="151"/>
  <c r="AQ34" i="151"/>
  <c r="AP34" i="151"/>
  <c r="AO34" i="151"/>
  <c r="AN34" i="151"/>
  <c r="AM34" i="151"/>
  <c r="AL34" i="151"/>
  <c r="AK34" i="151"/>
  <c r="AJ34" i="151"/>
  <c r="AI34" i="151"/>
  <c r="AH34" i="151"/>
  <c r="AG34" i="151"/>
  <c r="AT34" i="151" s="1"/>
  <c r="AS33" i="151"/>
  <c r="AR33" i="151"/>
  <c r="AQ33" i="151"/>
  <c r="AP33" i="151"/>
  <c r="AO33" i="151"/>
  <c r="AN33" i="151"/>
  <c r="AM33" i="151"/>
  <c r="AL33" i="151"/>
  <c r="AK33" i="151"/>
  <c r="AJ33" i="151"/>
  <c r="AI33" i="151"/>
  <c r="AH33" i="151"/>
  <c r="AG33" i="151"/>
  <c r="AS32" i="151"/>
  <c r="AR32" i="151"/>
  <c r="AQ32" i="151"/>
  <c r="AP32" i="151"/>
  <c r="AO32" i="151"/>
  <c r="AN32" i="151"/>
  <c r="AM32" i="151"/>
  <c r="AL32" i="151"/>
  <c r="AK32" i="151"/>
  <c r="AJ32" i="151"/>
  <c r="AI32" i="151"/>
  <c r="AH32" i="151"/>
  <c r="AG32" i="151"/>
  <c r="AS31" i="151"/>
  <c r="AR31" i="151"/>
  <c r="AQ31" i="151"/>
  <c r="AP31" i="151"/>
  <c r="AO31" i="151"/>
  <c r="AN31" i="151"/>
  <c r="AM31" i="151"/>
  <c r="AL31" i="151"/>
  <c r="AK31" i="151"/>
  <c r="AJ31" i="151"/>
  <c r="AI31" i="151"/>
  <c r="AH31" i="151"/>
  <c r="AG31" i="151"/>
  <c r="AS30" i="151"/>
  <c r="AR30" i="151"/>
  <c r="AQ30" i="151"/>
  <c r="AP30" i="151"/>
  <c r="AO30" i="151"/>
  <c r="AN30" i="151"/>
  <c r="AM30" i="151"/>
  <c r="AL30" i="151"/>
  <c r="AK30" i="151"/>
  <c r="AJ30" i="151"/>
  <c r="AI30" i="151"/>
  <c r="AH30" i="151"/>
  <c r="AG30" i="151"/>
  <c r="AT30" i="151" s="1"/>
  <c r="AS29" i="151"/>
  <c r="AR29" i="151"/>
  <c r="AQ29" i="151"/>
  <c r="AP29" i="151"/>
  <c r="AO29" i="151"/>
  <c r="AN29" i="151"/>
  <c r="AM29" i="151"/>
  <c r="AL29" i="151"/>
  <c r="AK29" i="151"/>
  <c r="AJ29" i="151"/>
  <c r="AI29" i="151"/>
  <c r="AH29" i="151"/>
  <c r="AG29" i="151"/>
  <c r="AS28" i="151"/>
  <c r="AR28" i="151"/>
  <c r="AQ28" i="151"/>
  <c r="AP28" i="151"/>
  <c r="AO28" i="151"/>
  <c r="AN28" i="151"/>
  <c r="AM28" i="151"/>
  <c r="AL28" i="151"/>
  <c r="AK28" i="151"/>
  <c r="AJ28" i="151"/>
  <c r="AI28" i="151"/>
  <c r="AH28" i="151"/>
  <c r="AG28" i="151"/>
  <c r="AS27" i="151"/>
  <c r="AR27" i="151"/>
  <c r="AQ27" i="151"/>
  <c r="AP27" i="151"/>
  <c r="AO27" i="151"/>
  <c r="AN27" i="151"/>
  <c r="AM27" i="151"/>
  <c r="AL27" i="151"/>
  <c r="AK27" i="151"/>
  <c r="AJ27" i="151"/>
  <c r="AI27" i="151"/>
  <c r="AH27" i="151"/>
  <c r="AG27" i="151"/>
  <c r="AS26" i="151"/>
  <c r="AR26" i="151"/>
  <c r="AQ26" i="151"/>
  <c r="AP26" i="151"/>
  <c r="AO26" i="151"/>
  <c r="AN26" i="151"/>
  <c r="AM26" i="151"/>
  <c r="AL26" i="151"/>
  <c r="AK26" i="151"/>
  <c r="AJ26" i="151"/>
  <c r="AI26" i="151"/>
  <c r="AH26" i="151"/>
  <c r="AG26" i="151"/>
  <c r="AT26" i="151" s="1"/>
  <c r="AS25" i="151"/>
  <c r="AR25" i="151"/>
  <c r="AQ25" i="151"/>
  <c r="AP25" i="151"/>
  <c r="AO25" i="151"/>
  <c r="AN25" i="151"/>
  <c r="AM25" i="151"/>
  <c r="AL25" i="151"/>
  <c r="AK25" i="151"/>
  <c r="AJ25" i="151"/>
  <c r="AI25" i="151"/>
  <c r="AH25" i="151"/>
  <c r="AG25" i="151"/>
  <c r="AS24" i="151"/>
  <c r="AR24" i="151"/>
  <c r="AQ24" i="151"/>
  <c r="AP24" i="151"/>
  <c r="AO24" i="151"/>
  <c r="AN24" i="151"/>
  <c r="AM24" i="151"/>
  <c r="AL24" i="151"/>
  <c r="AK24" i="151"/>
  <c r="AJ24" i="151"/>
  <c r="AI24" i="151"/>
  <c r="AH24" i="151"/>
  <c r="AG24" i="151"/>
  <c r="AS23" i="151"/>
  <c r="AR23" i="151"/>
  <c r="AQ23" i="151"/>
  <c r="AP23" i="151"/>
  <c r="AO23" i="151"/>
  <c r="AN23" i="151"/>
  <c r="AM23" i="151"/>
  <c r="AL23" i="151"/>
  <c r="AK23" i="151"/>
  <c r="AJ23" i="151"/>
  <c r="AI23" i="151"/>
  <c r="AH23" i="151"/>
  <c r="AG23" i="151"/>
  <c r="AS22" i="151"/>
  <c r="AR22" i="151"/>
  <c r="AQ22" i="151"/>
  <c r="AP22" i="151"/>
  <c r="AO22" i="151"/>
  <c r="AN22" i="151"/>
  <c r="AM22" i="151"/>
  <c r="AL22" i="151"/>
  <c r="AK22" i="151"/>
  <c r="AJ22" i="151"/>
  <c r="AI22" i="151"/>
  <c r="AH22" i="151"/>
  <c r="AG22" i="151"/>
  <c r="AT22" i="151" s="1"/>
  <c r="AS21" i="151"/>
  <c r="AR21" i="151"/>
  <c r="AQ21" i="151"/>
  <c r="AP21" i="151"/>
  <c r="AO21" i="151"/>
  <c r="AN21" i="151"/>
  <c r="AM21" i="151"/>
  <c r="AL21" i="151"/>
  <c r="AK21" i="151"/>
  <c r="AJ21" i="151"/>
  <c r="AI21" i="151"/>
  <c r="AH21" i="151"/>
  <c r="AG21" i="151"/>
  <c r="AS20" i="151"/>
  <c r="AR20" i="151"/>
  <c r="AQ20" i="151"/>
  <c r="AP20" i="151"/>
  <c r="AO20" i="151"/>
  <c r="AN20" i="151"/>
  <c r="AM20" i="151"/>
  <c r="AL20" i="151"/>
  <c r="AK20" i="151"/>
  <c r="AJ20" i="151"/>
  <c r="AI20" i="151"/>
  <c r="AH20" i="151"/>
  <c r="AG20" i="151"/>
  <c r="AS19" i="151"/>
  <c r="AR19" i="151"/>
  <c r="AQ19" i="151"/>
  <c r="AP19" i="151"/>
  <c r="AO19" i="151"/>
  <c r="AN19" i="151"/>
  <c r="AM19" i="151"/>
  <c r="AL19" i="151"/>
  <c r="AK19" i="151"/>
  <c r="AJ19" i="151"/>
  <c r="AI19" i="151"/>
  <c r="AH19" i="151"/>
  <c r="AG19" i="151"/>
  <c r="AS18" i="151"/>
  <c r="AR18" i="151"/>
  <c r="AQ18" i="151"/>
  <c r="AP18" i="151"/>
  <c r="AO18" i="151"/>
  <c r="AN18" i="151"/>
  <c r="AM18" i="151"/>
  <c r="AL18" i="151"/>
  <c r="AK18" i="151"/>
  <c r="AJ18" i="151"/>
  <c r="AI18" i="151"/>
  <c r="AH18" i="151"/>
  <c r="AG18" i="151"/>
  <c r="AT18" i="151" s="1"/>
  <c r="AS17" i="151"/>
  <c r="AR17" i="151"/>
  <c r="AQ17" i="151"/>
  <c r="AP17" i="151"/>
  <c r="AO17" i="151"/>
  <c r="AN17" i="151"/>
  <c r="AM17" i="151"/>
  <c r="AL17" i="151"/>
  <c r="AK17" i="151"/>
  <c r="AJ17" i="151"/>
  <c r="AI17" i="151"/>
  <c r="AH17" i="151"/>
  <c r="AG17" i="151"/>
  <c r="AS16" i="151"/>
  <c r="AR16" i="151"/>
  <c r="AQ16" i="151"/>
  <c r="AP16" i="151"/>
  <c r="AO16" i="151"/>
  <c r="AN16" i="151"/>
  <c r="AM16" i="151"/>
  <c r="AL16" i="151"/>
  <c r="AK16" i="151"/>
  <c r="AJ16" i="151"/>
  <c r="AI16" i="151"/>
  <c r="AH16" i="151"/>
  <c r="AG16" i="151"/>
  <c r="AS15" i="151"/>
  <c r="AR15" i="151"/>
  <c r="AQ15" i="151"/>
  <c r="AP15" i="151"/>
  <c r="AO15" i="151"/>
  <c r="AN15" i="151"/>
  <c r="AM15" i="151"/>
  <c r="AL15" i="151"/>
  <c r="AK15" i="151"/>
  <c r="AJ15" i="151"/>
  <c r="AI15" i="151"/>
  <c r="AH15" i="151"/>
  <c r="AG15" i="151"/>
  <c r="AS14" i="151"/>
  <c r="AR14" i="151"/>
  <c r="AQ14" i="151"/>
  <c r="AP14" i="151"/>
  <c r="AO14" i="151"/>
  <c r="AN14" i="151"/>
  <c r="AM14" i="151"/>
  <c r="AL14" i="151"/>
  <c r="AK14" i="151"/>
  <c r="AJ14" i="151"/>
  <c r="AI14" i="151"/>
  <c r="AH14" i="151"/>
  <c r="AG14" i="151"/>
  <c r="AT14" i="151" s="1"/>
  <c r="AS13" i="151"/>
  <c r="AR13" i="151"/>
  <c r="AQ13" i="151"/>
  <c r="AP13" i="151"/>
  <c r="AO13" i="151"/>
  <c r="AN13" i="151"/>
  <c r="AM13" i="151"/>
  <c r="AL13" i="151"/>
  <c r="AK13" i="151"/>
  <c r="AJ13" i="151"/>
  <c r="AI13" i="151"/>
  <c r="AH13" i="151"/>
  <c r="AG13" i="151"/>
  <c r="AS12" i="151"/>
  <c r="AR12" i="151"/>
  <c r="AQ12" i="151"/>
  <c r="AP12" i="151"/>
  <c r="AO12" i="151"/>
  <c r="AN12" i="151"/>
  <c r="AM12" i="151"/>
  <c r="AL12" i="151"/>
  <c r="AK12" i="151"/>
  <c r="AJ12" i="151"/>
  <c r="AI12" i="151"/>
  <c r="AH12" i="151"/>
  <c r="AG12" i="151"/>
  <c r="AS11" i="151"/>
  <c r="AR11" i="151"/>
  <c r="AQ11" i="151"/>
  <c r="AP11" i="151"/>
  <c r="AO11" i="151"/>
  <c r="AN11" i="151"/>
  <c r="AM11" i="151"/>
  <c r="AL11" i="151"/>
  <c r="AK11" i="151"/>
  <c r="AJ11" i="151"/>
  <c r="AI11" i="151"/>
  <c r="AH11" i="151"/>
  <c r="AG11" i="151"/>
  <c r="AS10" i="151"/>
  <c r="AR10" i="151"/>
  <c r="AQ10" i="151"/>
  <c r="AP10" i="151"/>
  <c r="AO10" i="151"/>
  <c r="AN10" i="151"/>
  <c r="AM10" i="151"/>
  <c r="AL10" i="151"/>
  <c r="AK10" i="151"/>
  <c r="AJ10" i="151"/>
  <c r="AI10" i="151"/>
  <c r="AH10" i="151"/>
  <c r="AG10" i="151"/>
  <c r="AT10" i="151" s="1"/>
  <c r="AS9" i="151"/>
  <c r="AR9" i="151"/>
  <c r="AQ9" i="151"/>
  <c r="AP9" i="151"/>
  <c r="AO9" i="151"/>
  <c r="AN9" i="151"/>
  <c r="AM9" i="151"/>
  <c r="AL9" i="151"/>
  <c r="AK9" i="151"/>
  <c r="AJ9" i="151"/>
  <c r="AI9" i="151"/>
  <c r="AH9" i="151"/>
  <c r="AG9" i="151"/>
  <c r="AS8" i="151"/>
  <c r="AR8" i="151"/>
  <c r="AQ8" i="151"/>
  <c r="AQ68" i="151" s="1"/>
  <c r="AP8" i="151"/>
  <c r="AO8" i="151"/>
  <c r="AN8" i="151"/>
  <c r="AM8" i="151"/>
  <c r="AM68" i="151" s="1"/>
  <c r="AL8" i="151"/>
  <c r="AK8" i="151"/>
  <c r="AJ8" i="151"/>
  <c r="AI8" i="151"/>
  <c r="AI68" i="151" s="1"/>
  <c r="AH8" i="151"/>
  <c r="AG8" i="151"/>
  <c r="F46" i="150"/>
  <c r="F38" i="150"/>
  <c r="F28" i="150"/>
  <c r="F27" i="150"/>
  <c r="F26" i="150"/>
  <c r="F19" i="150"/>
  <c r="F12" i="150"/>
  <c r="AD68" i="149"/>
  <c r="AC68" i="149"/>
  <c r="AB68" i="149"/>
  <c r="AA68" i="149"/>
  <c r="Z68" i="149"/>
  <c r="Y68" i="149"/>
  <c r="X68" i="149"/>
  <c r="W68" i="149"/>
  <c r="V68" i="149"/>
  <c r="U68" i="149"/>
  <c r="T68" i="149"/>
  <c r="S68" i="149"/>
  <c r="R68" i="149"/>
  <c r="AS67" i="149"/>
  <c r="AR67" i="149"/>
  <c r="AQ67" i="149"/>
  <c r="AP67" i="149"/>
  <c r="AO67" i="149"/>
  <c r="AN67" i="149"/>
  <c r="AM67" i="149"/>
  <c r="AL67" i="149"/>
  <c r="AK67" i="149"/>
  <c r="AJ67" i="149"/>
  <c r="AI67" i="149"/>
  <c r="AH67" i="149"/>
  <c r="AG67" i="149"/>
  <c r="AS66" i="149"/>
  <c r="AR66" i="149"/>
  <c r="AQ66" i="149"/>
  <c r="AP66" i="149"/>
  <c r="AO66" i="149"/>
  <c r="AN66" i="149"/>
  <c r="AM66" i="149"/>
  <c r="AL66" i="149"/>
  <c r="AK66" i="149"/>
  <c r="AJ66" i="149"/>
  <c r="AI66" i="149"/>
  <c r="AH66" i="149"/>
  <c r="AG66" i="149"/>
  <c r="AS65" i="149"/>
  <c r="AR65" i="149"/>
  <c r="AQ65" i="149"/>
  <c r="AP65" i="149"/>
  <c r="AO65" i="149"/>
  <c r="AN65" i="149"/>
  <c r="AM65" i="149"/>
  <c r="AL65" i="149"/>
  <c r="AK65" i="149"/>
  <c r="AJ65" i="149"/>
  <c r="AI65" i="149"/>
  <c r="AH65" i="149"/>
  <c r="AG65" i="149"/>
  <c r="AS64" i="149"/>
  <c r="AR64" i="149"/>
  <c r="AQ64" i="149"/>
  <c r="AP64" i="149"/>
  <c r="AO64" i="149"/>
  <c r="AN64" i="149"/>
  <c r="AM64" i="149"/>
  <c r="AL64" i="149"/>
  <c r="AK64" i="149"/>
  <c r="AJ64" i="149"/>
  <c r="AI64" i="149"/>
  <c r="AH64" i="149"/>
  <c r="AG64" i="149"/>
  <c r="AT64" i="149" s="1"/>
  <c r="AS63" i="149"/>
  <c r="AR63" i="149"/>
  <c r="AQ63" i="149"/>
  <c r="AP63" i="149"/>
  <c r="AO63" i="149"/>
  <c r="AN63" i="149"/>
  <c r="AM63" i="149"/>
  <c r="AL63" i="149"/>
  <c r="AK63" i="149"/>
  <c r="AJ63" i="149"/>
  <c r="AI63" i="149"/>
  <c r="AH63" i="149"/>
  <c r="AG63" i="149"/>
  <c r="AS62" i="149"/>
  <c r="AR62" i="149"/>
  <c r="AQ62" i="149"/>
  <c r="AP62" i="149"/>
  <c r="AO62" i="149"/>
  <c r="AN62" i="149"/>
  <c r="AM62" i="149"/>
  <c r="AL62" i="149"/>
  <c r="AK62" i="149"/>
  <c r="AJ62" i="149"/>
  <c r="AI62" i="149"/>
  <c r="AH62" i="149"/>
  <c r="AG62" i="149"/>
  <c r="AS61" i="149"/>
  <c r="AR61" i="149"/>
  <c r="AQ61" i="149"/>
  <c r="AP61" i="149"/>
  <c r="AO61" i="149"/>
  <c r="AN61" i="149"/>
  <c r="AM61" i="149"/>
  <c r="AL61" i="149"/>
  <c r="AK61" i="149"/>
  <c r="AJ61" i="149"/>
  <c r="AI61" i="149"/>
  <c r="AH61" i="149"/>
  <c r="AG61" i="149"/>
  <c r="AS60" i="149"/>
  <c r="AR60" i="149"/>
  <c r="AQ60" i="149"/>
  <c r="AP60" i="149"/>
  <c r="AO60" i="149"/>
  <c r="AN60" i="149"/>
  <c r="AM60" i="149"/>
  <c r="AL60" i="149"/>
  <c r="AK60" i="149"/>
  <c r="AJ60" i="149"/>
  <c r="AI60" i="149"/>
  <c r="AH60" i="149"/>
  <c r="AG60" i="149"/>
  <c r="AT60" i="149" s="1"/>
  <c r="AS59" i="149"/>
  <c r="AR59" i="149"/>
  <c r="AQ59" i="149"/>
  <c r="AP59" i="149"/>
  <c r="AO59" i="149"/>
  <c r="AN59" i="149"/>
  <c r="AM59" i="149"/>
  <c r="AL59" i="149"/>
  <c r="AK59" i="149"/>
  <c r="AJ59" i="149"/>
  <c r="AI59" i="149"/>
  <c r="AH59" i="149"/>
  <c r="AG59" i="149"/>
  <c r="AS58" i="149"/>
  <c r="AR58" i="149"/>
  <c r="AQ58" i="149"/>
  <c r="AP58" i="149"/>
  <c r="AO58" i="149"/>
  <c r="AN58" i="149"/>
  <c r="AM58" i="149"/>
  <c r="AL58" i="149"/>
  <c r="AK58" i="149"/>
  <c r="AJ58" i="149"/>
  <c r="AI58" i="149"/>
  <c r="AH58" i="149"/>
  <c r="AG58" i="149"/>
  <c r="AS57" i="149"/>
  <c r="AR57" i="149"/>
  <c r="AQ57" i="149"/>
  <c r="AP57" i="149"/>
  <c r="AO57" i="149"/>
  <c r="AN57" i="149"/>
  <c r="AM57" i="149"/>
  <c r="AL57" i="149"/>
  <c r="AK57" i="149"/>
  <c r="AJ57" i="149"/>
  <c r="AI57" i="149"/>
  <c r="AH57" i="149"/>
  <c r="AG57" i="149"/>
  <c r="AS56" i="149"/>
  <c r="AR56" i="149"/>
  <c r="AQ56" i="149"/>
  <c r="AP56" i="149"/>
  <c r="AO56" i="149"/>
  <c r="AN56" i="149"/>
  <c r="AM56" i="149"/>
  <c r="AL56" i="149"/>
  <c r="AK56" i="149"/>
  <c r="AJ56" i="149"/>
  <c r="AI56" i="149"/>
  <c r="AH56" i="149"/>
  <c r="AG56" i="149"/>
  <c r="AT56" i="149" s="1"/>
  <c r="AS55" i="149"/>
  <c r="AR55" i="149"/>
  <c r="AQ55" i="149"/>
  <c r="AP55" i="149"/>
  <c r="AO55" i="149"/>
  <c r="AN55" i="149"/>
  <c r="AM55" i="149"/>
  <c r="AL55" i="149"/>
  <c r="AK55" i="149"/>
  <c r="AJ55" i="149"/>
  <c r="AI55" i="149"/>
  <c r="AH55" i="149"/>
  <c r="AG55" i="149"/>
  <c r="AS54" i="149"/>
  <c r="AR54" i="149"/>
  <c r="AQ54" i="149"/>
  <c r="AP54" i="149"/>
  <c r="AO54" i="149"/>
  <c r="AN54" i="149"/>
  <c r="AM54" i="149"/>
  <c r="AL54" i="149"/>
  <c r="AK54" i="149"/>
  <c r="AJ54" i="149"/>
  <c r="AI54" i="149"/>
  <c r="AH54" i="149"/>
  <c r="AG54" i="149"/>
  <c r="AS53" i="149"/>
  <c r="AR53" i="149"/>
  <c r="AQ53" i="149"/>
  <c r="AP53" i="149"/>
  <c r="AO53" i="149"/>
  <c r="AN53" i="149"/>
  <c r="AM53" i="149"/>
  <c r="AL53" i="149"/>
  <c r="AK53" i="149"/>
  <c r="AJ53" i="149"/>
  <c r="AI53" i="149"/>
  <c r="AH53" i="149"/>
  <c r="AG53" i="149"/>
  <c r="AS52" i="149"/>
  <c r="AR52" i="149"/>
  <c r="AQ52" i="149"/>
  <c r="AP52" i="149"/>
  <c r="AO52" i="149"/>
  <c r="AN52" i="149"/>
  <c r="AM52" i="149"/>
  <c r="AL52" i="149"/>
  <c r="AK52" i="149"/>
  <c r="AJ52" i="149"/>
  <c r="AI52" i="149"/>
  <c r="AH52" i="149"/>
  <c r="AG52" i="149"/>
  <c r="AT52" i="149" s="1"/>
  <c r="AS51" i="149"/>
  <c r="AR51" i="149"/>
  <c r="AQ51" i="149"/>
  <c r="AP51" i="149"/>
  <c r="AO51" i="149"/>
  <c r="AN51" i="149"/>
  <c r="AM51" i="149"/>
  <c r="AL51" i="149"/>
  <c r="AK51" i="149"/>
  <c r="AJ51" i="149"/>
  <c r="AI51" i="149"/>
  <c r="AH51" i="149"/>
  <c r="AG51" i="149"/>
  <c r="AS50" i="149"/>
  <c r="AR50" i="149"/>
  <c r="AQ50" i="149"/>
  <c r="AP50" i="149"/>
  <c r="AO50" i="149"/>
  <c r="AN50" i="149"/>
  <c r="AM50" i="149"/>
  <c r="AL50" i="149"/>
  <c r="AK50" i="149"/>
  <c r="AJ50" i="149"/>
  <c r="AI50" i="149"/>
  <c r="AH50" i="149"/>
  <c r="AG50" i="149"/>
  <c r="AS49" i="149"/>
  <c r="AR49" i="149"/>
  <c r="AQ49" i="149"/>
  <c r="AP49" i="149"/>
  <c r="AO49" i="149"/>
  <c r="AN49" i="149"/>
  <c r="AM49" i="149"/>
  <c r="AL49" i="149"/>
  <c r="AK49" i="149"/>
  <c r="AJ49" i="149"/>
  <c r="AI49" i="149"/>
  <c r="AH49" i="149"/>
  <c r="AG49" i="149"/>
  <c r="AS48" i="149"/>
  <c r="AR48" i="149"/>
  <c r="AQ48" i="149"/>
  <c r="AP48" i="149"/>
  <c r="AO48" i="149"/>
  <c r="AN48" i="149"/>
  <c r="AM48" i="149"/>
  <c r="AL48" i="149"/>
  <c r="AK48" i="149"/>
  <c r="AJ48" i="149"/>
  <c r="AI48" i="149"/>
  <c r="AH48" i="149"/>
  <c r="AG48" i="149"/>
  <c r="AT48" i="149" s="1"/>
  <c r="AS47" i="149"/>
  <c r="AR47" i="149"/>
  <c r="AQ47" i="149"/>
  <c r="AP47" i="149"/>
  <c r="AO47" i="149"/>
  <c r="AN47" i="149"/>
  <c r="AM47" i="149"/>
  <c r="AL47" i="149"/>
  <c r="AK47" i="149"/>
  <c r="AJ47" i="149"/>
  <c r="AI47" i="149"/>
  <c r="AH47" i="149"/>
  <c r="AG47" i="149"/>
  <c r="AS46" i="149"/>
  <c r="AR46" i="149"/>
  <c r="AQ46" i="149"/>
  <c r="AP46" i="149"/>
  <c r="AO46" i="149"/>
  <c r="AN46" i="149"/>
  <c r="AM46" i="149"/>
  <c r="AL46" i="149"/>
  <c r="AK46" i="149"/>
  <c r="AJ46" i="149"/>
  <c r="AI46" i="149"/>
  <c r="AH46" i="149"/>
  <c r="AG46" i="149"/>
  <c r="AS45" i="149"/>
  <c r="AR45" i="149"/>
  <c r="AQ45" i="149"/>
  <c r="AP45" i="149"/>
  <c r="AO45" i="149"/>
  <c r="AN45" i="149"/>
  <c r="AM45" i="149"/>
  <c r="AL45" i="149"/>
  <c r="AK45" i="149"/>
  <c r="AJ45" i="149"/>
  <c r="AI45" i="149"/>
  <c r="AH45" i="149"/>
  <c r="AG45" i="149"/>
  <c r="AS44" i="149"/>
  <c r="AR44" i="149"/>
  <c r="AQ44" i="149"/>
  <c r="AP44" i="149"/>
  <c r="AO44" i="149"/>
  <c r="AN44" i="149"/>
  <c r="AM44" i="149"/>
  <c r="AL44" i="149"/>
  <c r="AK44" i="149"/>
  <c r="AJ44" i="149"/>
  <c r="AI44" i="149"/>
  <c r="AH44" i="149"/>
  <c r="AG44" i="149"/>
  <c r="AT44" i="149" s="1"/>
  <c r="AS43" i="149"/>
  <c r="AR43" i="149"/>
  <c r="AQ43" i="149"/>
  <c r="AP43" i="149"/>
  <c r="AO43" i="149"/>
  <c r="AN43" i="149"/>
  <c r="AM43" i="149"/>
  <c r="AL43" i="149"/>
  <c r="AK43" i="149"/>
  <c r="AJ43" i="149"/>
  <c r="AI43" i="149"/>
  <c r="AH43" i="149"/>
  <c r="AG43" i="149"/>
  <c r="AS42" i="149"/>
  <c r="AR42" i="149"/>
  <c r="AQ42" i="149"/>
  <c r="AP42" i="149"/>
  <c r="AO42" i="149"/>
  <c r="AN42" i="149"/>
  <c r="AM42" i="149"/>
  <c r="AL42" i="149"/>
  <c r="AK42" i="149"/>
  <c r="AJ42" i="149"/>
  <c r="AI42" i="149"/>
  <c r="AH42" i="149"/>
  <c r="AG42" i="149"/>
  <c r="AS41" i="149"/>
  <c r="AR41" i="149"/>
  <c r="AQ41" i="149"/>
  <c r="AP41" i="149"/>
  <c r="AO41" i="149"/>
  <c r="AN41" i="149"/>
  <c r="AM41" i="149"/>
  <c r="AL41" i="149"/>
  <c r="AK41" i="149"/>
  <c r="AJ41" i="149"/>
  <c r="AI41" i="149"/>
  <c r="AH41" i="149"/>
  <c r="AG41" i="149"/>
  <c r="AS40" i="149"/>
  <c r="AR40" i="149"/>
  <c r="AQ40" i="149"/>
  <c r="AP40" i="149"/>
  <c r="AO40" i="149"/>
  <c r="AN40" i="149"/>
  <c r="AM40" i="149"/>
  <c r="AL40" i="149"/>
  <c r="AK40" i="149"/>
  <c r="AJ40" i="149"/>
  <c r="AI40" i="149"/>
  <c r="AH40" i="149"/>
  <c r="AG40" i="149"/>
  <c r="AT40" i="149" s="1"/>
  <c r="AS39" i="149"/>
  <c r="AR39" i="149"/>
  <c r="AQ39" i="149"/>
  <c r="AP39" i="149"/>
  <c r="AO39" i="149"/>
  <c r="AN39" i="149"/>
  <c r="AM39" i="149"/>
  <c r="AL39" i="149"/>
  <c r="AK39" i="149"/>
  <c r="AJ39" i="149"/>
  <c r="AI39" i="149"/>
  <c r="AH39" i="149"/>
  <c r="AG39" i="149"/>
  <c r="AS38" i="149"/>
  <c r="AR38" i="149"/>
  <c r="AQ38" i="149"/>
  <c r="AP38" i="149"/>
  <c r="AO38" i="149"/>
  <c r="AN38" i="149"/>
  <c r="AM38" i="149"/>
  <c r="AL38" i="149"/>
  <c r="AK38" i="149"/>
  <c r="AJ38" i="149"/>
  <c r="AI38" i="149"/>
  <c r="AH38" i="149"/>
  <c r="AG38" i="149"/>
  <c r="AS37" i="149"/>
  <c r="AR37" i="149"/>
  <c r="AQ37" i="149"/>
  <c r="AP37" i="149"/>
  <c r="AO37" i="149"/>
  <c r="AN37" i="149"/>
  <c r="AM37" i="149"/>
  <c r="AL37" i="149"/>
  <c r="AK37" i="149"/>
  <c r="AJ37" i="149"/>
  <c r="AI37" i="149"/>
  <c r="AH37" i="149"/>
  <c r="AG37" i="149"/>
  <c r="AS36" i="149"/>
  <c r="AR36" i="149"/>
  <c r="AQ36" i="149"/>
  <c r="AP36" i="149"/>
  <c r="AO36" i="149"/>
  <c r="AN36" i="149"/>
  <c r="AM36" i="149"/>
  <c r="AL36" i="149"/>
  <c r="AK36" i="149"/>
  <c r="AJ36" i="149"/>
  <c r="AI36" i="149"/>
  <c r="AH36" i="149"/>
  <c r="AG36" i="149"/>
  <c r="AT36" i="149" s="1"/>
  <c r="AS35" i="149"/>
  <c r="AR35" i="149"/>
  <c r="AQ35" i="149"/>
  <c r="AP35" i="149"/>
  <c r="AO35" i="149"/>
  <c r="AN35" i="149"/>
  <c r="AM35" i="149"/>
  <c r="AL35" i="149"/>
  <c r="AK35" i="149"/>
  <c r="AJ35" i="149"/>
  <c r="AI35" i="149"/>
  <c r="AH35" i="149"/>
  <c r="AG35" i="149"/>
  <c r="AS34" i="149"/>
  <c r="AR34" i="149"/>
  <c r="AQ34" i="149"/>
  <c r="AP34" i="149"/>
  <c r="AO34" i="149"/>
  <c r="AN34" i="149"/>
  <c r="AM34" i="149"/>
  <c r="AL34" i="149"/>
  <c r="AK34" i="149"/>
  <c r="AJ34" i="149"/>
  <c r="AI34" i="149"/>
  <c r="AH34" i="149"/>
  <c r="AG34" i="149"/>
  <c r="AS33" i="149"/>
  <c r="AR33" i="149"/>
  <c r="AQ33" i="149"/>
  <c r="AP33" i="149"/>
  <c r="AO33" i="149"/>
  <c r="AN33" i="149"/>
  <c r="AM33" i="149"/>
  <c r="AL33" i="149"/>
  <c r="AK33" i="149"/>
  <c r="AJ33" i="149"/>
  <c r="AI33" i="149"/>
  <c r="AH33" i="149"/>
  <c r="AG33" i="149"/>
  <c r="AS32" i="149"/>
  <c r="AR32" i="149"/>
  <c r="AQ32" i="149"/>
  <c r="AP32" i="149"/>
  <c r="AO32" i="149"/>
  <c r="AN32" i="149"/>
  <c r="AM32" i="149"/>
  <c r="AL32" i="149"/>
  <c r="AK32" i="149"/>
  <c r="AJ32" i="149"/>
  <c r="AI32" i="149"/>
  <c r="AH32" i="149"/>
  <c r="AG32" i="149"/>
  <c r="AT32" i="149" s="1"/>
  <c r="AS31" i="149"/>
  <c r="AR31" i="149"/>
  <c r="AQ31" i="149"/>
  <c r="AP31" i="149"/>
  <c r="AO31" i="149"/>
  <c r="AN31" i="149"/>
  <c r="AM31" i="149"/>
  <c r="AL31" i="149"/>
  <c r="AK31" i="149"/>
  <c r="AJ31" i="149"/>
  <c r="AI31" i="149"/>
  <c r="AH31" i="149"/>
  <c r="AG31" i="149"/>
  <c r="AS30" i="149"/>
  <c r="AR30" i="149"/>
  <c r="AQ30" i="149"/>
  <c r="AP30" i="149"/>
  <c r="AO30" i="149"/>
  <c r="AN30" i="149"/>
  <c r="AM30" i="149"/>
  <c r="AL30" i="149"/>
  <c r="AK30" i="149"/>
  <c r="AJ30" i="149"/>
  <c r="AI30" i="149"/>
  <c r="AH30" i="149"/>
  <c r="AG30" i="149"/>
  <c r="AS29" i="149"/>
  <c r="AR29" i="149"/>
  <c r="AQ29" i="149"/>
  <c r="AP29" i="149"/>
  <c r="AO29" i="149"/>
  <c r="AN29" i="149"/>
  <c r="AM29" i="149"/>
  <c r="AL29" i="149"/>
  <c r="AK29" i="149"/>
  <c r="AJ29" i="149"/>
  <c r="AI29" i="149"/>
  <c r="AH29" i="149"/>
  <c r="AG29" i="149"/>
  <c r="AS28" i="149"/>
  <c r="AR28" i="149"/>
  <c r="AQ28" i="149"/>
  <c r="AP28" i="149"/>
  <c r="AO28" i="149"/>
  <c r="AN28" i="149"/>
  <c r="AM28" i="149"/>
  <c r="AL28" i="149"/>
  <c r="AK28" i="149"/>
  <c r="AJ28" i="149"/>
  <c r="AI28" i="149"/>
  <c r="AH28" i="149"/>
  <c r="AG28" i="149"/>
  <c r="AT28" i="149" s="1"/>
  <c r="AS27" i="149"/>
  <c r="AR27" i="149"/>
  <c r="AQ27" i="149"/>
  <c r="AP27" i="149"/>
  <c r="AO27" i="149"/>
  <c r="AN27" i="149"/>
  <c r="AM27" i="149"/>
  <c r="AL27" i="149"/>
  <c r="AK27" i="149"/>
  <c r="AJ27" i="149"/>
  <c r="AI27" i="149"/>
  <c r="AH27" i="149"/>
  <c r="AG27" i="149"/>
  <c r="AS26" i="149"/>
  <c r="AR26" i="149"/>
  <c r="AQ26" i="149"/>
  <c r="AP26" i="149"/>
  <c r="AO26" i="149"/>
  <c r="AN26" i="149"/>
  <c r="AM26" i="149"/>
  <c r="AL26" i="149"/>
  <c r="AK26" i="149"/>
  <c r="AJ26" i="149"/>
  <c r="AI26" i="149"/>
  <c r="AH26" i="149"/>
  <c r="AG26" i="149"/>
  <c r="AS25" i="149"/>
  <c r="AR25" i="149"/>
  <c r="AQ25" i="149"/>
  <c r="AP25" i="149"/>
  <c r="AO25" i="149"/>
  <c r="AN25" i="149"/>
  <c r="AM25" i="149"/>
  <c r="AL25" i="149"/>
  <c r="AK25" i="149"/>
  <c r="AJ25" i="149"/>
  <c r="AI25" i="149"/>
  <c r="AH25" i="149"/>
  <c r="AG25" i="149"/>
  <c r="AS24" i="149"/>
  <c r="AR24" i="149"/>
  <c r="AQ24" i="149"/>
  <c r="AP24" i="149"/>
  <c r="AO24" i="149"/>
  <c r="AN24" i="149"/>
  <c r="AM24" i="149"/>
  <c r="AL24" i="149"/>
  <c r="AK24" i="149"/>
  <c r="AJ24" i="149"/>
  <c r="AI24" i="149"/>
  <c r="AH24" i="149"/>
  <c r="AG24" i="149"/>
  <c r="AT24" i="149" s="1"/>
  <c r="AS23" i="149"/>
  <c r="AR23" i="149"/>
  <c r="AQ23" i="149"/>
  <c r="AP23" i="149"/>
  <c r="AO23" i="149"/>
  <c r="AN23" i="149"/>
  <c r="AM23" i="149"/>
  <c r="AL23" i="149"/>
  <c r="AK23" i="149"/>
  <c r="AJ23" i="149"/>
  <c r="AI23" i="149"/>
  <c r="AH23" i="149"/>
  <c r="AG23" i="149"/>
  <c r="AS22" i="149"/>
  <c r="AR22" i="149"/>
  <c r="AQ22" i="149"/>
  <c r="AP22" i="149"/>
  <c r="AO22" i="149"/>
  <c r="AN22" i="149"/>
  <c r="AM22" i="149"/>
  <c r="AL22" i="149"/>
  <c r="AK22" i="149"/>
  <c r="AJ22" i="149"/>
  <c r="AI22" i="149"/>
  <c r="AH22" i="149"/>
  <c r="AG22" i="149"/>
  <c r="AS21" i="149"/>
  <c r="AR21" i="149"/>
  <c r="AQ21" i="149"/>
  <c r="AP21" i="149"/>
  <c r="AO21" i="149"/>
  <c r="AN21" i="149"/>
  <c r="AM21" i="149"/>
  <c r="AL21" i="149"/>
  <c r="AK21" i="149"/>
  <c r="AJ21" i="149"/>
  <c r="AI21" i="149"/>
  <c r="AH21" i="149"/>
  <c r="AG21" i="149"/>
  <c r="AS20" i="149"/>
  <c r="AR20" i="149"/>
  <c r="AQ20" i="149"/>
  <c r="AP20" i="149"/>
  <c r="AO20" i="149"/>
  <c r="AN20" i="149"/>
  <c r="AM20" i="149"/>
  <c r="AL20" i="149"/>
  <c r="AK20" i="149"/>
  <c r="AJ20" i="149"/>
  <c r="AI20" i="149"/>
  <c r="AH20" i="149"/>
  <c r="AG20" i="149"/>
  <c r="AT20" i="149" s="1"/>
  <c r="AS19" i="149"/>
  <c r="AR19" i="149"/>
  <c r="AQ19" i="149"/>
  <c r="AP19" i="149"/>
  <c r="AO19" i="149"/>
  <c r="AN19" i="149"/>
  <c r="AM19" i="149"/>
  <c r="AL19" i="149"/>
  <c r="AK19" i="149"/>
  <c r="AJ19" i="149"/>
  <c r="AI19" i="149"/>
  <c r="AH19" i="149"/>
  <c r="AG19" i="149"/>
  <c r="AS18" i="149"/>
  <c r="AR18" i="149"/>
  <c r="AQ18" i="149"/>
  <c r="AP18" i="149"/>
  <c r="AO18" i="149"/>
  <c r="AN18" i="149"/>
  <c r="AM18" i="149"/>
  <c r="AL18" i="149"/>
  <c r="AK18" i="149"/>
  <c r="AJ18" i="149"/>
  <c r="AI18" i="149"/>
  <c r="AH18" i="149"/>
  <c r="AG18" i="149"/>
  <c r="AS17" i="149"/>
  <c r="AR17" i="149"/>
  <c r="AQ17" i="149"/>
  <c r="AP17" i="149"/>
  <c r="AO17" i="149"/>
  <c r="AN17" i="149"/>
  <c r="AM17" i="149"/>
  <c r="AL17" i="149"/>
  <c r="AK17" i="149"/>
  <c r="AJ17" i="149"/>
  <c r="AI17" i="149"/>
  <c r="AH17" i="149"/>
  <c r="AG17" i="149"/>
  <c r="AS16" i="149"/>
  <c r="AR16" i="149"/>
  <c r="AQ16" i="149"/>
  <c r="AP16" i="149"/>
  <c r="AO16" i="149"/>
  <c r="AN16" i="149"/>
  <c r="AM16" i="149"/>
  <c r="AL16" i="149"/>
  <c r="AK16" i="149"/>
  <c r="AJ16" i="149"/>
  <c r="AI16" i="149"/>
  <c r="AH16" i="149"/>
  <c r="AG16" i="149"/>
  <c r="AT16" i="149" s="1"/>
  <c r="AS15" i="149"/>
  <c r="AR15" i="149"/>
  <c r="AQ15" i="149"/>
  <c r="AP15" i="149"/>
  <c r="AO15" i="149"/>
  <c r="AN15" i="149"/>
  <c r="AM15" i="149"/>
  <c r="AL15" i="149"/>
  <c r="AK15" i="149"/>
  <c r="AJ15" i="149"/>
  <c r="AI15" i="149"/>
  <c r="AH15" i="149"/>
  <c r="AG15" i="149"/>
  <c r="AS14" i="149"/>
  <c r="AR14" i="149"/>
  <c r="AQ14" i="149"/>
  <c r="AP14" i="149"/>
  <c r="AO14" i="149"/>
  <c r="AN14" i="149"/>
  <c r="AM14" i="149"/>
  <c r="AL14" i="149"/>
  <c r="AK14" i="149"/>
  <c r="AJ14" i="149"/>
  <c r="AI14" i="149"/>
  <c r="AH14" i="149"/>
  <c r="AG14" i="149"/>
  <c r="AS13" i="149"/>
  <c r="AR13" i="149"/>
  <c r="AQ13" i="149"/>
  <c r="AP13" i="149"/>
  <c r="AO13" i="149"/>
  <c r="AN13" i="149"/>
  <c r="AM13" i="149"/>
  <c r="AL13" i="149"/>
  <c r="AK13" i="149"/>
  <c r="AJ13" i="149"/>
  <c r="AI13" i="149"/>
  <c r="AH13" i="149"/>
  <c r="AG13" i="149"/>
  <c r="AS12" i="149"/>
  <c r="AR12" i="149"/>
  <c r="AQ12" i="149"/>
  <c r="AP12" i="149"/>
  <c r="AO12" i="149"/>
  <c r="AN12" i="149"/>
  <c r="AM12" i="149"/>
  <c r="AL12" i="149"/>
  <c r="AK12" i="149"/>
  <c r="AJ12" i="149"/>
  <c r="AI12" i="149"/>
  <c r="AH12" i="149"/>
  <c r="AG12" i="149"/>
  <c r="AT12" i="149" s="1"/>
  <c r="AS11" i="149"/>
  <c r="AR11" i="149"/>
  <c r="AQ11" i="149"/>
  <c r="AP11" i="149"/>
  <c r="AO11" i="149"/>
  <c r="AN11" i="149"/>
  <c r="AM11" i="149"/>
  <c r="AL11" i="149"/>
  <c r="AK11" i="149"/>
  <c r="AJ11" i="149"/>
  <c r="AI11" i="149"/>
  <c r="AH11" i="149"/>
  <c r="AG11" i="149"/>
  <c r="AS10" i="149"/>
  <c r="AR10" i="149"/>
  <c r="AQ10" i="149"/>
  <c r="AP10" i="149"/>
  <c r="AO10" i="149"/>
  <c r="AN10" i="149"/>
  <c r="AM10" i="149"/>
  <c r="AL10" i="149"/>
  <c r="AK10" i="149"/>
  <c r="AJ10" i="149"/>
  <c r="AI10" i="149"/>
  <c r="AH10" i="149"/>
  <c r="AG10" i="149"/>
  <c r="AS9" i="149"/>
  <c r="AR9" i="149"/>
  <c r="AQ9" i="149"/>
  <c r="AP9" i="149"/>
  <c r="AO9" i="149"/>
  <c r="AN9" i="149"/>
  <c r="AM9" i="149"/>
  <c r="AL9" i="149"/>
  <c r="AK9" i="149"/>
  <c r="AJ9" i="149"/>
  <c r="AI9" i="149"/>
  <c r="AH9" i="149"/>
  <c r="AG9" i="149"/>
  <c r="AS8" i="149"/>
  <c r="AS68" i="149" s="1"/>
  <c r="AR8" i="149"/>
  <c r="AQ8" i="149"/>
  <c r="AP8" i="149"/>
  <c r="AO8" i="149"/>
  <c r="AO68" i="149" s="1"/>
  <c r="AN8" i="149"/>
  <c r="AM8" i="149"/>
  <c r="AL8" i="149"/>
  <c r="AK8" i="149"/>
  <c r="AK68" i="149" s="1"/>
  <c r="AJ8" i="149"/>
  <c r="AI8" i="149"/>
  <c r="AH8" i="149"/>
  <c r="AG8" i="149"/>
  <c r="AG68" i="149" s="1"/>
  <c r="AD67" i="148"/>
  <c r="AC67" i="148"/>
  <c r="AB67" i="148"/>
  <c r="AA67" i="148"/>
  <c r="Z67" i="148"/>
  <c r="Y67" i="148"/>
  <c r="X67" i="148"/>
  <c r="W67" i="148"/>
  <c r="V67" i="148"/>
  <c r="U67" i="148"/>
  <c r="T67" i="148"/>
  <c r="S67" i="148"/>
  <c r="R67" i="148"/>
  <c r="AS66" i="148"/>
  <c r="AR66" i="148"/>
  <c r="AQ66" i="148"/>
  <c r="AP66" i="148"/>
  <c r="AO66" i="148"/>
  <c r="AN66" i="148"/>
  <c r="AM66" i="148"/>
  <c r="AL66" i="148"/>
  <c r="AK66" i="148"/>
  <c r="AJ66" i="148"/>
  <c r="AI66" i="148"/>
  <c r="AH66" i="148"/>
  <c r="AG66" i="148"/>
  <c r="AS65" i="148"/>
  <c r="AR65" i="148"/>
  <c r="AQ65" i="148"/>
  <c r="AP65" i="148"/>
  <c r="AO65" i="148"/>
  <c r="AN65" i="148"/>
  <c r="AM65" i="148"/>
  <c r="AL65" i="148"/>
  <c r="AK65" i="148"/>
  <c r="AJ65" i="148"/>
  <c r="AI65" i="148"/>
  <c r="AH65" i="148"/>
  <c r="AG65" i="148"/>
  <c r="AS64" i="148"/>
  <c r="AR64" i="148"/>
  <c r="AQ64" i="148"/>
  <c r="AP64" i="148"/>
  <c r="AO64" i="148"/>
  <c r="AN64" i="148"/>
  <c r="AM64" i="148"/>
  <c r="AL64" i="148"/>
  <c r="AK64" i="148"/>
  <c r="AJ64" i="148"/>
  <c r="AI64" i="148"/>
  <c r="AH64" i="148"/>
  <c r="AG64" i="148"/>
  <c r="AT64" i="148" s="1"/>
  <c r="AS63" i="148"/>
  <c r="AR63" i="148"/>
  <c r="AQ63" i="148"/>
  <c r="AP63" i="148"/>
  <c r="AO63" i="148"/>
  <c r="AN63" i="148"/>
  <c r="AM63" i="148"/>
  <c r="AL63" i="148"/>
  <c r="AK63" i="148"/>
  <c r="AJ63" i="148"/>
  <c r="AI63" i="148"/>
  <c r="AH63" i="148"/>
  <c r="AG63" i="148"/>
  <c r="AS62" i="148"/>
  <c r="AR62" i="148"/>
  <c r="AQ62" i="148"/>
  <c r="AP62" i="148"/>
  <c r="AO62" i="148"/>
  <c r="AN62" i="148"/>
  <c r="AM62" i="148"/>
  <c r="AL62" i="148"/>
  <c r="AK62" i="148"/>
  <c r="AJ62" i="148"/>
  <c r="AI62" i="148"/>
  <c r="AH62" i="148"/>
  <c r="AG62" i="148"/>
  <c r="AS61" i="148"/>
  <c r="AR61" i="148"/>
  <c r="AQ61" i="148"/>
  <c r="AP61" i="148"/>
  <c r="AO61" i="148"/>
  <c r="AN61" i="148"/>
  <c r="AM61" i="148"/>
  <c r="AL61" i="148"/>
  <c r="AK61" i="148"/>
  <c r="AJ61" i="148"/>
  <c r="AI61" i="148"/>
  <c r="AH61" i="148"/>
  <c r="AG61" i="148"/>
  <c r="AS60" i="148"/>
  <c r="AR60" i="148"/>
  <c r="AQ60" i="148"/>
  <c r="AP60" i="148"/>
  <c r="AO60" i="148"/>
  <c r="AN60" i="148"/>
  <c r="AM60" i="148"/>
  <c r="AL60" i="148"/>
  <c r="AK60" i="148"/>
  <c r="AJ60" i="148"/>
  <c r="AI60" i="148"/>
  <c r="AH60" i="148"/>
  <c r="AG60" i="148"/>
  <c r="AT60" i="148" s="1"/>
  <c r="AS59" i="148"/>
  <c r="AR59" i="148"/>
  <c r="AQ59" i="148"/>
  <c r="AP59" i="148"/>
  <c r="AO59" i="148"/>
  <c r="AN59" i="148"/>
  <c r="AM59" i="148"/>
  <c r="AL59" i="148"/>
  <c r="AK59" i="148"/>
  <c r="AJ59" i="148"/>
  <c r="AI59" i="148"/>
  <c r="AH59" i="148"/>
  <c r="AG59" i="148"/>
  <c r="AS58" i="148"/>
  <c r="AR58" i="148"/>
  <c r="AQ58" i="148"/>
  <c r="AP58" i="148"/>
  <c r="AO58" i="148"/>
  <c r="AN58" i="148"/>
  <c r="AM58" i="148"/>
  <c r="AL58" i="148"/>
  <c r="AK58" i="148"/>
  <c r="AJ58" i="148"/>
  <c r="AI58" i="148"/>
  <c r="AH58" i="148"/>
  <c r="AG58" i="148"/>
  <c r="AS57" i="148"/>
  <c r="AR57" i="148"/>
  <c r="AQ57" i="148"/>
  <c r="AP57" i="148"/>
  <c r="AO57" i="148"/>
  <c r="AN57" i="148"/>
  <c r="AM57" i="148"/>
  <c r="AL57" i="148"/>
  <c r="AK57" i="148"/>
  <c r="AJ57" i="148"/>
  <c r="AI57" i="148"/>
  <c r="AH57" i="148"/>
  <c r="AG57" i="148"/>
  <c r="AS56" i="148"/>
  <c r="AR56" i="148"/>
  <c r="AQ56" i="148"/>
  <c r="AP56" i="148"/>
  <c r="AO56" i="148"/>
  <c r="AN56" i="148"/>
  <c r="AM56" i="148"/>
  <c r="AL56" i="148"/>
  <c r="AK56" i="148"/>
  <c r="AJ56" i="148"/>
  <c r="AI56" i="148"/>
  <c r="AH56" i="148"/>
  <c r="AG56" i="148"/>
  <c r="AT56" i="148" s="1"/>
  <c r="AS55" i="148"/>
  <c r="AR55" i="148"/>
  <c r="AQ55" i="148"/>
  <c r="AP55" i="148"/>
  <c r="AO55" i="148"/>
  <c r="AN55" i="148"/>
  <c r="AM55" i="148"/>
  <c r="AL55" i="148"/>
  <c r="AK55" i="148"/>
  <c r="AJ55" i="148"/>
  <c r="AI55" i="148"/>
  <c r="AH55" i="148"/>
  <c r="AG55" i="148"/>
  <c r="AS54" i="148"/>
  <c r="AR54" i="148"/>
  <c r="AQ54" i="148"/>
  <c r="AP54" i="148"/>
  <c r="AO54" i="148"/>
  <c r="AN54" i="148"/>
  <c r="AM54" i="148"/>
  <c r="AL54" i="148"/>
  <c r="AK54" i="148"/>
  <c r="AJ54" i="148"/>
  <c r="AI54" i="148"/>
  <c r="AH54" i="148"/>
  <c r="AG54" i="148"/>
  <c r="AS53" i="148"/>
  <c r="AR53" i="148"/>
  <c r="AQ53" i="148"/>
  <c r="AP53" i="148"/>
  <c r="AO53" i="148"/>
  <c r="AN53" i="148"/>
  <c r="AM53" i="148"/>
  <c r="AL53" i="148"/>
  <c r="AK53" i="148"/>
  <c r="AJ53" i="148"/>
  <c r="AI53" i="148"/>
  <c r="AH53" i="148"/>
  <c r="AG53" i="148"/>
  <c r="AS52" i="148"/>
  <c r="AR52" i="148"/>
  <c r="AQ52" i="148"/>
  <c r="AP52" i="148"/>
  <c r="AO52" i="148"/>
  <c r="AN52" i="148"/>
  <c r="AM52" i="148"/>
  <c r="AL52" i="148"/>
  <c r="AK52" i="148"/>
  <c r="AJ52" i="148"/>
  <c r="AI52" i="148"/>
  <c r="AH52" i="148"/>
  <c r="AG52" i="148"/>
  <c r="AT52" i="148" s="1"/>
  <c r="AS51" i="148"/>
  <c r="AR51" i="148"/>
  <c r="AQ51" i="148"/>
  <c r="AP51" i="148"/>
  <c r="AO51" i="148"/>
  <c r="AN51" i="148"/>
  <c r="AM51" i="148"/>
  <c r="AL51" i="148"/>
  <c r="AK51" i="148"/>
  <c r="AJ51" i="148"/>
  <c r="AI51" i="148"/>
  <c r="AH51" i="148"/>
  <c r="AG51" i="148"/>
  <c r="AS50" i="148"/>
  <c r="AR50" i="148"/>
  <c r="AQ50" i="148"/>
  <c r="AP50" i="148"/>
  <c r="AO50" i="148"/>
  <c r="AN50" i="148"/>
  <c r="AM50" i="148"/>
  <c r="AL50" i="148"/>
  <c r="AK50" i="148"/>
  <c r="AJ50" i="148"/>
  <c r="AI50" i="148"/>
  <c r="AH50" i="148"/>
  <c r="AG50" i="148"/>
  <c r="AS49" i="148"/>
  <c r="AR49" i="148"/>
  <c r="AQ49" i="148"/>
  <c r="AP49" i="148"/>
  <c r="AO49" i="148"/>
  <c r="AN49" i="148"/>
  <c r="AM49" i="148"/>
  <c r="AL49" i="148"/>
  <c r="AK49" i="148"/>
  <c r="AJ49" i="148"/>
  <c r="AI49" i="148"/>
  <c r="AH49" i="148"/>
  <c r="AG49" i="148"/>
  <c r="AS48" i="148"/>
  <c r="AR48" i="148"/>
  <c r="AQ48" i="148"/>
  <c r="AP48" i="148"/>
  <c r="AO48" i="148"/>
  <c r="AN48" i="148"/>
  <c r="AM48" i="148"/>
  <c r="AL48" i="148"/>
  <c r="AK48" i="148"/>
  <c r="AJ48" i="148"/>
  <c r="AI48" i="148"/>
  <c r="AH48" i="148"/>
  <c r="AG48" i="148"/>
  <c r="AT48" i="148" s="1"/>
  <c r="AS47" i="148"/>
  <c r="AR47" i="148"/>
  <c r="AQ47" i="148"/>
  <c r="AP47" i="148"/>
  <c r="AO47" i="148"/>
  <c r="AN47" i="148"/>
  <c r="AM47" i="148"/>
  <c r="AL47" i="148"/>
  <c r="AK47" i="148"/>
  <c r="AJ47" i="148"/>
  <c r="AI47" i="148"/>
  <c r="AH47" i="148"/>
  <c r="AG47" i="148"/>
  <c r="AS46" i="148"/>
  <c r="AR46" i="148"/>
  <c r="AQ46" i="148"/>
  <c r="AP46" i="148"/>
  <c r="AO46" i="148"/>
  <c r="AN46" i="148"/>
  <c r="AM46" i="148"/>
  <c r="AL46" i="148"/>
  <c r="AK46" i="148"/>
  <c r="AJ46" i="148"/>
  <c r="AI46" i="148"/>
  <c r="AH46" i="148"/>
  <c r="AG46" i="148"/>
  <c r="AS45" i="148"/>
  <c r="AR45" i="148"/>
  <c r="AQ45" i="148"/>
  <c r="AP45" i="148"/>
  <c r="AO45" i="148"/>
  <c r="AN45" i="148"/>
  <c r="AM45" i="148"/>
  <c r="AL45" i="148"/>
  <c r="AK45" i="148"/>
  <c r="AJ45" i="148"/>
  <c r="AI45" i="148"/>
  <c r="AH45" i="148"/>
  <c r="AG45" i="148"/>
  <c r="AS44" i="148"/>
  <c r="AR44" i="148"/>
  <c r="AQ44" i="148"/>
  <c r="AP44" i="148"/>
  <c r="AO44" i="148"/>
  <c r="AN44" i="148"/>
  <c r="AM44" i="148"/>
  <c r="AL44" i="148"/>
  <c r="AK44" i="148"/>
  <c r="AJ44" i="148"/>
  <c r="AI44" i="148"/>
  <c r="AH44" i="148"/>
  <c r="AG44" i="148"/>
  <c r="AT44" i="148" s="1"/>
  <c r="AS43" i="148"/>
  <c r="AR43" i="148"/>
  <c r="AQ43" i="148"/>
  <c r="AP43" i="148"/>
  <c r="AO43" i="148"/>
  <c r="AN43" i="148"/>
  <c r="AM43" i="148"/>
  <c r="AL43" i="148"/>
  <c r="AK43" i="148"/>
  <c r="AJ43" i="148"/>
  <c r="AI43" i="148"/>
  <c r="AH43" i="148"/>
  <c r="AT43" i="148" s="1"/>
  <c r="AG43" i="148"/>
  <c r="AS42" i="148"/>
  <c r="AR42" i="148"/>
  <c r="AQ42" i="148"/>
  <c r="AP42" i="148"/>
  <c r="AO42" i="148"/>
  <c r="AN42" i="148"/>
  <c r="AM42" i="148"/>
  <c r="AL42" i="148"/>
  <c r="AK42" i="148"/>
  <c r="AJ42" i="148"/>
  <c r="AI42" i="148"/>
  <c r="AH42" i="148"/>
  <c r="AG42" i="148"/>
  <c r="AS41" i="148"/>
  <c r="AR41" i="148"/>
  <c r="AQ41" i="148"/>
  <c r="AP41" i="148"/>
  <c r="AO41" i="148"/>
  <c r="AN41" i="148"/>
  <c r="AM41" i="148"/>
  <c r="AL41" i="148"/>
  <c r="AK41" i="148"/>
  <c r="AJ41" i="148"/>
  <c r="AI41" i="148"/>
  <c r="AH41" i="148"/>
  <c r="AG41" i="148"/>
  <c r="AS40" i="148"/>
  <c r="AR40" i="148"/>
  <c r="AQ40" i="148"/>
  <c r="AP40" i="148"/>
  <c r="AO40" i="148"/>
  <c r="AN40" i="148"/>
  <c r="AM40" i="148"/>
  <c r="AL40" i="148"/>
  <c r="AK40" i="148"/>
  <c r="AJ40" i="148"/>
  <c r="AI40" i="148"/>
  <c r="AH40" i="148"/>
  <c r="AG40" i="148"/>
  <c r="AS39" i="148"/>
  <c r="AR39" i="148"/>
  <c r="AQ39" i="148"/>
  <c r="AP39" i="148"/>
  <c r="AO39" i="148"/>
  <c r="AN39" i="148"/>
  <c r="AM39" i="148"/>
  <c r="AL39" i="148"/>
  <c r="AK39" i="148"/>
  <c r="AJ39" i="148"/>
  <c r="AI39" i="148"/>
  <c r="AH39" i="148"/>
  <c r="AG39" i="148"/>
  <c r="AS38" i="148"/>
  <c r="AR38" i="148"/>
  <c r="AQ38" i="148"/>
  <c r="AP38" i="148"/>
  <c r="AO38" i="148"/>
  <c r="AN38" i="148"/>
  <c r="AM38" i="148"/>
  <c r="AL38" i="148"/>
  <c r="AK38" i="148"/>
  <c r="AJ38" i="148"/>
  <c r="AI38" i="148"/>
  <c r="AH38" i="148"/>
  <c r="AG38" i="148"/>
  <c r="AS37" i="148"/>
  <c r="AR37" i="148"/>
  <c r="AQ37" i="148"/>
  <c r="AP37" i="148"/>
  <c r="AO37" i="148"/>
  <c r="AN37" i="148"/>
  <c r="AM37" i="148"/>
  <c r="AL37" i="148"/>
  <c r="AK37" i="148"/>
  <c r="AJ37" i="148"/>
  <c r="AI37" i="148"/>
  <c r="AH37" i="148"/>
  <c r="AG37" i="148"/>
  <c r="AS36" i="148"/>
  <c r="AR36" i="148"/>
  <c r="AQ36" i="148"/>
  <c r="AP36" i="148"/>
  <c r="AO36" i="148"/>
  <c r="AN36" i="148"/>
  <c r="AM36" i="148"/>
  <c r="AL36" i="148"/>
  <c r="AK36" i="148"/>
  <c r="AJ36" i="148"/>
  <c r="AI36" i="148"/>
  <c r="AH36" i="148"/>
  <c r="AG36" i="148"/>
  <c r="AS35" i="148"/>
  <c r="AR35" i="148"/>
  <c r="AQ35" i="148"/>
  <c r="AP35" i="148"/>
  <c r="AO35" i="148"/>
  <c r="AN35" i="148"/>
  <c r="AM35" i="148"/>
  <c r="AL35" i="148"/>
  <c r="AK35" i="148"/>
  <c r="AJ35" i="148"/>
  <c r="AI35" i="148"/>
  <c r="AH35" i="148"/>
  <c r="AG35" i="148"/>
  <c r="AS34" i="148"/>
  <c r="AR34" i="148"/>
  <c r="AQ34" i="148"/>
  <c r="AP34" i="148"/>
  <c r="AO34" i="148"/>
  <c r="AN34" i="148"/>
  <c r="AM34" i="148"/>
  <c r="AL34" i="148"/>
  <c r="AK34" i="148"/>
  <c r="AJ34" i="148"/>
  <c r="AI34" i="148"/>
  <c r="AH34" i="148"/>
  <c r="AG34" i="148"/>
  <c r="AS33" i="148"/>
  <c r="AR33" i="148"/>
  <c r="AQ33" i="148"/>
  <c r="AP33" i="148"/>
  <c r="AO33" i="148"/>
  <c r="AN33" i="148"/>
  <c r="AM33" i="148"/>
  <c r="AL33" i="148"/>
  <c r="AK33" i="148"/>
  <c r="AJ33" i="148"/>
  <c r="AI33" i="148"/>
  <c r="AH33" i="148"/>
  <c r="AG33" i="148"/>
  <c r="AS32" i="148"/>
  <c r="AR32" i="148"/>
  <c r="AQ32" i="148"/>
  <c r="AP32" i="148"/>
  <c r="AO32" i="148"/>
  <c r="AN32" i="148"/>
  <c r="AM32" i="148"/>
  <c r="AL32" i="148"/>
  <c r="AK32" i="148"/>
  <c r="AJ32" i="148"/>
  <c r="AI32" i="148"/>
  <c r="AH32" i="148"/>
  <c r="AG32" i="148"/>
  <c r="AS31" i="148"/>
  <c r="AR31" i="148"/>
  <c r="AQ31" i="148"/>
  <c r="AP31" i="148"/>
  <c r="AO31" i="148"/>
  <c r="AN31" i="148"/>
  <c r="AM31" i="148"/>
  <c r="AL31" i="148"/>
  <c r="AK31" i="148"/>
  <c r="AJ31" i="148"/>
  <c r="AI31" i="148"/>
  <c r="AH31" i="148"/>
  <c r="AG31" i="148"/>
  <c r="AS30" i="148"/>
  <c r="AR30" i="148"/>
  <c r="AQ30" i="148"/>
  <c r="AP30" i="148"/>
  <c r="AO30" i="148"/>
  <c r="AN30" i="148"/>
  <c r="AM30" i="148"/>
  <c r="AL30" i="148"/>
  <c r="AK30" i="148"/>
  <c r="AJ30" i="148"/>
  <c r="AI30" i="148"/>
  <c r="AH30" i="148"/>
  <c r="AG30" i="148"/>
  <c r="AS29" i="148"/>
  <c r="AR29" i="148"/>
  <c r="AQ29" i="148"/>
  <c r="AP29" i="148"/>
  <c r="AO29" i="148"/>
  <c r="AN29" i="148"/>
  <c r="AM29" i="148"/>
  <c r="AL29" i="148"/>
  <c r="AK29" i="148"/>
  <c r="AJ29" i="148"/>
  <c r="AI29" i="148"/>
  <c r="AH29" i="148"/>
  <c r="AG29" i="148"/>
  <c r="AS28" i="148"/>
  <c r="AR28" i="148"/>
  <c r="AQ28" i="148"/>
  <c r="AP28" i="148"/>
  <c r="AO28" i="148"/>
  <c r="AN28" i="148"/>
  <c r="AM28" i="148"/>
  <c r="AL28" i="148"/>
  <c r="AK28" i="148"/>
  <c r="AJ28" i="148"/>
  <c r="AI28" i="148"/>
  <c r="AH28" i="148"/>
  <c r="AG28" i="148"/>
  <c r="AS27" i="148"/>
  <c r="AR27" i="148"/>
  <c r="AQ27" i="148"/>
  <c r="AP27" i="148"/>
  <c r="AO27" i="148"/>
  <c r="AN27" i="148"/>
  <c r="AM27" i="148"/>
  <c r="AL27" i="148"/>
  <c r="AK27" i="148"/>
  <c r="AJ27" i="148"/>
  <c r="AI27" i="148"/>
  <c r="AH27" i="148"/>
  <c r="AG27" i="148"/>
  <c r="AS26" i="148"/>
  <c r="AR26" i="148"/>
  <c r="AQ26" i="148"/>
  <c r="AP26" i="148"/>
  <c r="AO26" i="148"/>
  <c r="AN26" i="148"/>
  <c r="AM26" i="148"/>
  <c r="AL26" i="148"/>
  <c r="AK26" i="148"/>
  <c r="AJ26" i="148"/>
  <c r="AI26" i="148"/>
  <c r="AH26" i="148"/>
  <c r="AG26" i="148"/>
  <c r="AS25" i="148"/>
  <c r="AR25" i="148"/>
  <c r="AQ25" i="148"/>
  <c r="AP25" i="148"/>
  <c r="AO25" i="148"/>
  <c r="AN25" i="148"/>
  <c r="AM25" i="148"/>
  <c r="AL25" i="148"/>
  <c r="AK25" i="148"/>
  <c r="AJ25" i="148"/>
  <c r="AI25" i="148"/>
  <c r="AH25" i="148"/>
  <c r="AG25" i="148"/>
  <c r="AS24" i="148"/>
  <c r="AR24" i="148"/>
  <c r="AQ24" i="148"/>
  <c r="AP24" i="148"/>
  <c r="AO24" i="148"/>
  <c r="AN24" i="148"/>
  <c r="AM24" i="148"/>
  <c r="AL24" i="148"/>
  <c r="AK24" i="148"/>
  <c r="AJ24" i="148"/>
  <c r="AI24" i="148"/>
  <c r="AH24" i="148"/>
  <c r="AG24" i="148"/>
  <c r="AS23" i="148"/>
  <c r="AR23" i="148"/>
  <c r="AQ23" i="148"/>
  <c r="AP23" i="148"/>
  <c r="AO23" i="148"/>
  <c r="AN23" i="148"/>
  <c r="AM23" i="148"/>
  <c r="AL23" i="148"/>
  <c r="AK23" i="148"/>
  <c r="AJ23" i="148"/>
  <c r="AI23" i="148"/>
  <c r="AH23" i="148"/>
  <c r="AT23" i="148" s="1"/>
  <c r="AG23" i="148"/>
  <c r="AS22" i="148"/>
  <c r="AR22" i="148"/>
  <c r="AQ22" i="148"/>
  <c r="AP22" i="148"/>
  <c r="AO22" i="148"/>
  <c r="AN22" i="148"/>
  <c r="AM22" i="148"/>
  <c r="AL22" i="148"/>
  <c r="AK22" i="148"/>
  <c r="AJ22" i="148"/>
  <c r="AI22" i="148"/>
  <c r="AH22" i="148"/>
  <c r="AG22" i="148"/>
  <c r="AS21" i="148"/>
  <c r="AR21" i="148"/>
  <c r="AQ21" i="148"/>
  <c r="AP21" i="148"/>
  <c r="AO21" i="148"/>
  <c r="AN21" i="148"/>
  <c r="AM21" i="148"/>
  <c r="AL21" i="148"/>
  <c r="AK21" i="148"/>
  <c r="AJ21" i="148"/>
  <c r="AI21" i="148"/>
  <c r="AH21" i="148"/>
  <c r="AG21" i="148"/>
  <c r="AS20" i="148"/>
  <c r="AR20" i="148"/>
  <c r="AQ20" i="148"/>
  <c r="AP20" i="148"/>
  <c r="AO20" i="148"/>
  <c r="AN20" i="148"/>
  <c r="AM20" i="148"/>
  <c r="AL20" i="148"/>
  <c r="AK20" i="148"/>
  <c r="AJ20" i="148"/>
  <c r="AI20" i="148"/>
  <c r="AH20" i="148"/>
  <c r="AG20" i="148"/>
  <c r="AS19" i="148"/>
  <c r="AR19" i="148"/>
  <c r="AQ19" i="148"/>
  <c r="AP19" i="148"/>
  <c r="AO19" i="148"/>
  <c r="AN19" i="148"/>
  <c r="AM19" i="148"/>
  <c r="AL19" i="148"/>
  <c r="AK19" i="148"/>
  <c r="AJ19" i="148"/>
  <c r="AI19" i="148"/>
  <c r="AH19" i="148"/>
  <c r="AT19" i="148" s="1"/>
  <c r="AG19" i="148"/>
  <c r="AS18" i="148"/>
  <c r="AR18" i="148"/>
  <c r="AQ18" i="148"/>
  <c r="AP18" i="148"/>
  <c r="AO18" i="148"/>
  <c r="AN18" i="148"/>
  <c r="AM18" i="148"/>
  <c r="AL18" i="148"/>
  <c r="AK18" i="148"/>
  <c r="AJ18" i="148"/>
  <c r="AI18" i="148"/>
  <c r="AH18" i="148"/>
  <c r="AG18" i="148"/>
  <c r="AS17" i="148"/>
  <c r="AR17" i="148"/>
  <c r="AQ17" i="148"/>
  <c r="AP17" i="148"/>
  <c r="AO17" i="148"/>
  <c r="AN17" i="148"/>
  <c r="AM17" i="148"/>
  <c r="AL17" i="148"/>
  <c r="AK17" i="148"/>
  <c r="AJ17" i="148"/>
  <c r="AI17" i="148"/>
  <c r="AH17" i="148"/>
  <c r="AG17" i="148"/>
  <c r="AS16" i="148"/>
  <c r="AR16" i="148"/>
  <c r="AQ16" i="148"/>
  <c r="AP16" i="148"/>
  <c r="AO16" i="148"/>
  <c r="AN16" i="148"/>
  <c r="AM16" i="148"/>
  <c r="AL16" i="148"/>
  <c r="AK16" i="148"/>
  <c r="AJ16" i="148"/>
  <c r="AI16" i="148"/>
  <c r="AH16" i="148"/>
  <c r="AG16" i="148"/>
  <c r="AS15" i="148"/>
  <c r="AR15" i="148"/>
  <c r="AQ15" i="148"/>
  <c r="AP15" i="148"/>
  <c r="AO15" i="148"/>
  <c r="AN15" i="148"/>
  <c r="AM15" i="148"/>
  <c r="AL15" i="148"/>
  <c r="AK15" i="148"/>
  <c r="AJ15" i="148"/>
  <c r="AI15" i="148"/>
  <c r="AH15" i="148"/>
  <c r="AT15" i="148" s="1"/>
  <c r="AG15" i="148"/>
  <c r="AS14" i="148"/>
  <c r="AR14" i="148"/>
  <c r="AQ14" i="148"/>
  <c r="AP14" i="148"/>
  <c r="AO14" i="148"/>
  <c r="AN14" i="148"/>
  <c r="AM14" i="148"/>
  <c r="AL14" i="148"/>
  <c r="AK14" i="148"/>
  <c r="AJ14" i="148"/>
  <c r="AI14" i="148"/>
  <c r="AH14" i="148"/>
  <c r="AG14" i="148"/>
  <c r="AS13" i="148"/>
  <c r="AR13" i="148"/>
  <c r="AQ13" i="148"/>
  <c r="AP13" i="148"/>
  <c r="AO13" i="148"/>
  <c r="AN13" i="148"/>
  <c r="AM13" i="148"/>
  <c r="AL13" i="148"/>
  <c r="AK13" i="148"/>
  <c r="AJ13" i="148"/>
  <c r="AI13" i="148"/>
  <c r="AH13" i="148"/>
  <c r="AG13" i="148"/>
  <c r="AS12" i="148"/>
  <c r="AR12" i="148"/>
  <c r="AQ12" i="148"/>
  <c r="AP12" i="148"/>
  <c r="AO12" i="148"/>
  <c r="AN12" i="148"/>
  <c r="AM12" i="148"/>
  <c r="AL12" i="148"/>
  <c r="AK12" i="148"/>
  <c r="AJ12" i="148"/>
  <c r="AI12" i="148"/>
  <c r="AH12" i="148"/>
  <c r="AG12" i="148"/>
  <c r="AS11" i="148"/>
  <c r="AR11" i="148"/>
  <c r="AQ11" i="148"/>
  <c r="AP11" i="148"/>
  <c r="AO11" i="148"/>
  <c r="AN11" i="148"/>
  <c r="AM11" i="148"/>
  <c r="AL11" i="148"/>
  <c r="AK11" i="148"/>
  <c r="AJ11" i="148"/>
  <c r="AI11" i="148"/>
  <c r="AH11" i="148"/>
  <c r="AT11" i="148" s="1"/>
  <c r="AG11" i="148"/>
  <c r="AS10" i="148"/>
  <c r="AR10" i="148"/>
  <c r="AQ10" i="148"/>
  <c r="AP10" i="148"/>
  <c r="AO10" i="148"/>
  <c r="AN10" i="148"/>
  <c r="AM10" i="148"/>
  <c r="AL10" i="148"/>
  <c r="AK10" i="148"/>
  <c r="AJ10" i="148"/>
  <c r="AI10" i="148"/>
  <c r="AH10" i="148"/>
  <c r="AG10" i="148"/>
  <c r="AS9" i="148"/>
  <c r="AR9" i="148"/>
  <c r="AQ9" i="148"/>
  <c r="AP9" i="148"/>
  <c r="AO9" i="148"/>
  <c r="AN9" i="148"/>
  <c r="AM9" i="148"/>
  <c r="AL9" i="148"/>
  <c r="AK9" i="148"/>
  <c r="AJ9" i="148"/>
  <c r="AI9" i="148"/>
  <c r="AH9" i="148"/>
  <c r="AG9" i="148"/>
  <c r="AS8" i="148"/>
  <c r="AR8" i="148"/>
  <c r="AQ8" i="148"/>
  <c r="AP8" i="148"/>
  <c r="AO8" i="148"/>
  <c r="AN8" i="148"/>
  <c r="AM8" i="148"/>
  <c r="AL8" i="148"/>
  <c r="AK8" i="148"/>
  <c r="AJ8" i="148"/>
  <c r="AI8" i="148"/>
  <c r="AH8" i="148"/>
  <c r="AG8" i="148"/>
  <c r="AS7" i="148"/>
  <c r="AR7" i="148"/>
  <c r="AQ7" i="148"/>
  <c r="AP7" i="148"/>
  <c r="AP67" i="148" s="1"/>
  <c r="AO7" i="148"/>
  <c r="AN7" i="148"/>
  <c r="AM7" i="148"/>
  <c r="AL7" i="148"/>
  <c r="AL67" i="148" s="1"/>
  <c r="AK7" i="148"/>
  <c r="AJ7" i="148"/>
  <c r="AI7" i="148"/>
  <c r="AH7" i="148"/>
  <c r="AH67" i="148" s="1"/>
  <c r="AG7" i="148"/>
  <c r="AT27" i="148" l="1"/>
  <c r="AT31" i="148"/>
  <c r="AT35" i="148"/>
  <c r="AT39" i="148"/>
  <c r="AT66" i="151"/>
  <c r="AM67" i="148"/>
  <c r="AT8" i="148"/>
  <c r="AT12" i="148"/>
  <c r="AT16" i="148"/>
  <c r="AT20" i="148"/>
  <c r="AT24" i="148"/>
  <c r="AT28" i="148"/>
  <c r="AT32" i="148"/>
  <c r="AT36" i="148"/>
  <c r="AT40" i="148"/>
  <c r="AL68" i="149"/>
  <c r="AT68" i="149" s="1"/>
  <c r="AT9" i="149"/>
  <c r="AT13" i="149"/>
  <c r="AT65" i="149"/>
  <c r="AJ68" i="151"/>
  <c r="AR68" i="151"/>
  <c r="AT11" i="151"/>
  <c r="AT27" i="151"/>
  <c r="AT31" i="151"/>
  <c r="AT35" i="151"/>
  <c r="AT39" i="151"/>
  <c r="AT43" i="151"/>
  <c r="AT47" i="151"/>
  <c r="AT51" i="151"/>
  <c r="AT67" i="151"/>
  <c r="AJ67" i="148"/>
  <c r="AN67" i="148"/>
  <c r="AR67" i="148"/>
  <c r="AT9" i="148"/>
  <c r="AT13" i="148"/>
  <c r="AT17" i="148"/>
  <c r="AT21" i="148"/>
  <c r="AT25" i="148"/>
  <c r="AT29" i="148"/>
  <c r="AT33" i="148"/>
  <c r="AT37" i="148"/>
  <c r="AT41" i="148"/>
  <c r="AT46" i="148"/>
  <c r="AT50" i="148"/>
  <c r="AT54" i="148"/>
  <c r="AT58" i="148"/>
  <c r="AT62" i="148"/>
  <c r="AT66" i="148"/>
  <c r="AI68" i="149"/>
  <c r="AM68" i="149"/>
  <c r="AQ68" i="149"/>
  <c r="AT10" i="149"/>
  <c r="AT14" i="149"/>
  <c r="AT18" i="149"/>
  <c r="AT22" i="149"/>
  <c r="AT26" i="149"/>
  <c r="AT30" i="149"/>
  <c r="AT34" i="149"/>
  <c r="AT38" i="149"/>
  <c r="AT42" i="149"/>
  <c r="AT46" i="149"/>
  <c r="AT50" i="149"/>
  <c r="AT54" i="149"/>
  <c r="AT58" i="149"/>
  <c r="AT62" i="149"/>
  <c r="AT66" i="149"/>
  <c r="AG68" i="151"/>
  <c r="AK68" i="151"/>
  <c r="AO68" i="151"/>
  <c r="AS68" i="151"/>
  <c r="AT12" i="151"/>
  <c r="AT16" i="151"/>
  <c r="AT20" i="151"/>
  <c r="AT24" i="151"/>
  <c r="AT28" i="151"/>
  <c r="AT32" i="151"/>
  <c r="AT36" i="151"/>
  <c r="AT40" i="151"/>
  <c r="AT44" i="151"/>
  <c r="AT48" i="151"/>
  <c r="AT52" i="151"/>
  <c r="AT56" i="151"/>
  <c r="AT60" i="151"/>
  <c r="AT64" i="151"/>
  <c r="AI67" i="148"/>
  <c r="AQ67" i="148"/>
  <c r="AT45" i="148"/>
  <c r="AT49" i="148"/>
  <c r="AT53" i="148"/>
  <c r="AT57" i="148"/>
  <c r="AT61" i="148"/>
  <c r="AT65" i="148"/>
  <c r="AH68" i="149"/>
  <c r="AP68" i="149"/>
  <c r="AT17" i="149"/>
  <c r="AT21" i="149"/>
  <c r="AT25" i="149"/>
  <c r="AT29" i="149"/>
  <c r="AT33" i="149"/>
  <c r="AT37" i="149"/>
  <c r="AT41" i="149"/>
  <c r="AT45" i="149"/>
  <c r="AT49" i="149"/>
  <c r="AT53" i="149"/>
  <c r="AT57" i="149"/>
  <c r="AT61" i="149"/>
  <c r="F47" i="150"/>
  <c r="AN68" i="151"/>
  <c r="AT15" i="151"/>
  <c r="AT19" i="151"/>
  <c r="AT23" i="151"/>
  <c r="AT55" i="151"/>
  <c r="AT59" i="151"/>
  <c r="AT63" i="151"/>
  <c r="AG67" i="148"/>
  <c r="AK67" i="148"/>
  <c r="AO67" i="148"/>
  <c r="AS67" i="148"/>
  <c r="AT10" i="148"/>
  <c r="AT14" i="148"/>
  <c r="AT18" i="148"/>
  <c r="AT22" i="148"/>
  <c r="AT26" i="148"/>
  <c r="AT30" i="148"/>
  <c r="AT34" i="148"/>
  <c r="AT38" i="148"/>
  <c r="AT42" i="148"/>
  <c r="AT47" i="148"/>
  <c r="AT51" i="148"/>
  <c r="AT55" i="148"/>
  <c r="AT59" i="148"/>
  <c r="AT63" i="148"/>
  <c r="AJ68" i="149"/>
  <c r="AN68" i="149"/>
  <c r="AR68" i="149"/>
  <c r="AT11" i="149"/>
  <c r="AT15" i="149"/>
  <c r="AT19" i="149"/>
  <c r="AT23" i="149"/>
  <c r="AT27" i="149"/>
  <c r="AT31" i="149"/>
  <c r="AT35" i="149"/>
  <c r="AT39" i="149"/>
  <c r="AT43" i="149"/>
  <c r="AT47" i="149"/>
  <c r="AT51" i="149"/>
  <c r="AT55" i="149"/>
  <c r="AT59" i="149"/>
  <c r="AT63" i="149"/>
  <c r="AT67" i="149"/>
  <c r="F29" i="150"/>
  <c r="AH68" i="151"/>
  <c r="AT68" i="151" s="1"/>
  <c r="AL68" i="151"/>
  <c r="AP68" i="151"/>
  <c r="AT9" i="151"/>
  <c r="AT13" i="151"/>
  <c r="AT17" i="151"/>
  <c r="AT21" i="151"/>
  <c r="AT25" i="151"/>
  <c r="AT29" i="151"/>
  <c r="AT33" i="151"/>
  <c r="AT37" i="151"/>
  <c r="AT41" i="151"/>
  <c r="AT45" i="151"/>
  <c r="AT49" i="151"/>
  <c r="AT53" i="151"/>
  <c r="AT57" i="151"/>
  <c r="AT61" i="151"/>
  <c r="AT65" i="151"/>
  <c r="AT8" i="151"/>
  <c r="AT8" i="149"/>
  <c r="AT7" i="148"/>
  <c r="AT67" i="148" l="1"/>
  <c r="E18" i="75"/>
  <c r="E19" i="84"/>
  <c r="C26" i="83"/>
  <c r="E30" i="102" l="1"/>
  <c r="F30" i="102" s="1"/>
  <c r="E26" i="102"/>
  <c r="F26" i="102" s="1"/>
  <c r="H45" i="141" l="1"/>
  <c r="H50" i="141"/>
  <c r="H49" i="141"/>
  <c r="H32" i="141"/>
  <c r="H33" i="141"/>
  <c r="H34" i="141"/>
  <c r="H35" i="141"/>
  <c r="H36" i="141"/>
  <c r="H37" i="141"/>
  <c r="H38" i="141"/>
  <c r="H39" i="141"/>
  <c r="H40" i="141"/>
  <c r="H41" i="141"/>
  <c r="H42" i="141"/>
  <c r="H31" i="141"/>
  <c r="H28" i="141"/>
  <c r="H27" i="141"/>
  <c r="H26" i="141"/>
  <c r="H25" i="141"/>
  <c r="H24" i="141"/>
  <c r="H23" i="141"/>
  <c r="H22" i="141"/>
  <c r="H21" i="141"/>
  <c r="H20" i="141"/>
  <c r="H19" i="141"/>
  <c r="H18" i="141"/>
  <c r="H17" i="141"/>
  <c r="H16" i="141"/>
  <c r="H15" i="141"/>
  <c r="H13" i="141"/>
  <c r="E22" i="75" l="1"/>
  <c r="E21" i="75"/>
  <c r="E20" i="75"/>
  <c r="J86" i="102" l="1"/>
  <c r="I86" i="102"/>
  <c r="H86" i="102"/>
  <c r="G86" i="102"/>
  <c r="J83" i="102"/>
  <c r="I83" i="102"/>
  <c r="H83" i="102"/>
  <c r="G83" i="102"/>
  <c r="J80" i="102"/>
  <c r="I80" i="102"/>
  <c r="H80" i="102"/>
  <c r="G80" i="102"/>
  <c r="G89" i="102" l="1"/>
  <c r="I89" i="102"/>
  <c r="H89" i="102"/>
  <c r="J89" i="102"/>
  <c r="B3" i="108" l="1"/>
  <c r="B1" i="108"/>
  <c r="E29" i="102" l="1"/>
  <c r="E24" i="102"/>
  <c r="F24" i="102" s="1"/>
  <c r="E27" i="102"/>
  <c r="F27" i="102" s="1"/>
  <c r="E31" i="102"/>
  <c r="F31" i="102" s="1"/>
  <c r="E32" i="102"/>
  <c r="H29" i="108" l="1"/>
  <c r="E28" i="102"/>
  <c r="F28" i="102" s="1"/>
  <c r="H31" i="108" l="1"/>
  <c r="J31" i="108" s="1"/>
  <c r="J29" i="108"/>
  <c r="E33" i="102"/>
  <c r="F33" i="102" s="1"/>
  <c r="F512" i="117"/>
  <c r="F511" i="117"/>
  <c r="F510" i="117"/>
  <c r="F509" i="117"/>
  <c r="F504" i="117"/>
  <c r="F503" i="117"/>
  <c r="F502" i="117"/>
  <c r="F501" i="117"/>
  <c r="F495" i="117"/>
  <c r="F493" i="117"/>
  <c r="B3" i="41"/>
  <c r="B3" i="67"/>
  <c r="B3" i="125"/>
  <c r="B3" i="110"/>
  <c r="B3" i="72"/>
  <c r="B3" i="141"/>
  <c r="B3" i="83"/>
  <c r="B3" i="89"/>
  <c r="B3" i="84"/>
  <c r="B3" i="90"/>
  <c r="B3" i="75"/>
  <c r="B3" i="121"/>
  <c r="B3" i="117"/>
  <c r="B1" i="41"/>
  <c r="B1" i="102"/>
  <c r="B1" i="67"/>
  <c r="B1" i="125"/>
  <c r="B1" i="110"/>
  <c r="B1" i="72"/>
  <c r="B1" i="141"/>
  <c r="B1" i="83"/>
  <c r="B1" i="89"/>
  <c r="B1" i="84"/>
  <c r="B1" i="90"/>
  <c r="B1" i="75"/>
  <c r="B1" i="121"/>
  <c r="B1" i="117"/>
  <c r="G46" i="141"/>
  <c r="E46" i="141"/>
  <c r="D46" i="141"/>
  <c r="G51" i="141"/>
  <c r="E51" i="141"/>
  <c r="I43" i="141"/>
  <c r="I47" i="141" s="1"/>
  <c r="G43" i="141"/>
  <c r="G47" i="141" s="1"/>
  <c r="E43" i="141"/>
  <c r="D43" i="141"/>
  <c r="E29" i="141"/>
  <c r="E47" i="141" s="1"/>
  <c r="D29" i="141"/>
  <c r="D47" i="141" s="1"/>
  <c r="C69" i="125"/>
  <c r="D60" i="125"/>
  <c r="D71" i="125" s="1"/>
  <c r="C60" i="125"/>
  <c r="C54" i="125"/>
  <c r="C43" i="125"/>
  <c r="C76" i="125" s="1"/>
  <c r="C79" i="125" s="1"/>
  <c r="C34" i="125"/>
  <c r="C28" i="125"/>
  <c r="F19" i="125"/>
  <c r="G19" i="125" s="1"/>
  <c r="C19" i="125"/>
  <c r="G18" i="125"/>
  <c r="G17" i="125"/>
  <c r="G14" i="125"/>
  <c r="G13" i="125"/>
  <c r="H31" i="121"/>
  <c r="H30" i="121"/>
  <c r="H29" i="121"/>
  <c r="H27" i="121"/>
  <c r="I20" i="121"/>
  <c r="H20" i="121"/>
  <c r="I19" i="121"/>
  <c r="H19" i="121"/>
  <c r="I18" i="121"/>
  <c r="D29" i="110"/>
  <c r="G29" i="110"/>
  <c r="E29" i="110"/>
  <c r="K29" i="110"/>
  <c r="L29" i="110"/>
  <c r="L49" i="110" s="1"/>
  <c r="M29" i="110"/>
  <c r="N29" i="110"/>
  <c r="O29" i="110"/>
  <c r="Q29" i="110"/>
  <c r="D47" i="110"/>
  <c r="F47" i="110"/>
  <c r="F49" i="110" s="1"/>
  <c r="E47" i="110"/>
  <c r="K47" i="110"/>
  <c r="M47" i="110"/>
  <c r="N47" i="110"/>
  <c r="O47" i="110"/>
  <c r="Q47" i="110"/>
  <c r="H28" i="102"/>
  <c r="H33" i="102" s="1"/>
  <c r="I23" i="90"/>
  <c r="D33" i="90" s="1"/>
  <c r="E23" i="41"/>
  <c r="E21" i="72"/>
  <c r="E16" i="72"/>
  <c r="C46" i="84"/>
  <c r="E45" i="84"/>
  <c r="E43" i="84"/>
  <c r="E42" i="84"/>
  <c r="E41" i="84"/>
  <c r="E40" i="84"/>
  <c r="C38" i="84"/>
  <c r="E31" i="84"/>
  <c r="E32" i="84"/>
  <c r="E33" i="84"/>
  <c r="D34" i="84"/>
  <c r="C34" i="84"/>
  <c r="E20" i="84"/>
  <c r="E22" i="84"/>
  <c r="E23" i="84"/>
  <c r="E24" i="84"/>
  <c r="F23" i="41"/>
  <c r="F35" i="41" s="1"/>
  <c r="F37" i="41" s="1"/>
  <c r="G23" i="41"/>
  <c r="G35" i="41" s="1"/>
  <c r="G37" i="41" s="1"/>
  <c r="H23" i="41"/>
  <c r="H35" i="41" s="1"/>
  <c r="H37" i="41" s="1"/>
  <c r="I23" i="41"/>
  <c r="I35" i="41" s="1"/>
  <c r="I37" i="41" s="1"/>
  <c r="J23" i="41"/>
  <c r="J35" i="41" s="1"/>
  <c r="J37" i="41" s="1"/>
  <c r="K23" i="41"/>
  <c r="K35" i="41" s="1"/>
  <c r="K37" i="41" s="1"/>
  <c r="L23" i="41"/>
  <c r="L35" i="41" s="1"/>
  <c r="L37" i="41" s="1"/>
  <c r="M23" i="41"/>
  <c r="M35" i="41" s="1"/>
  <c r="M37" i="41" s="1"/>
  <c r="N23" i="41"/>
  <c r="Q23" i="90"/>
  <c r="O23" i="90"/>
  <c r="E35" i="41" l="1"/>
  <c r="E37" i="41" s="1"/>
  <c r="N35" i="41"/>
  <c r="N37" i="41" s="1"/>
  <c r="D49" i="110"/>
  <c r="H51" i="141"/>
  <c r="E25" i="84"/>
  <c r="C45" i="125"/>
  <c r="H43" i="141"/>
  <c r="C71" i="125"/>
  <c r="E23" i="72"/>
  <c r="E49" i="110"/>
  <c r="H46" i="141"/>
  <c r="O49" i="110"/>
  <c r="N49" i="110"/>
  <c r="D23" i="72"/>
  <c r="E46" i="84"/>
  <c r="Q49" i="110"/>
  <c r="M49" i="110"/>
  <c r="K49" i="110"/>
  <c r="C17" i="84"/>
  <c r="C29" i="84"/>
  <c r="H29" i="141"/>
  <c r="D74" i="125"/>
  <c r="D48" i="125"/>
  <c r="D22" i="125"/>
  <c r="C83" i="125"/>
  <c r="C74" i="125"/>
  <c r="C48" i="125"/>
  <c r="C22" i="125"/>
  <c r="G49" i="110"/>
  <c r="E34" i="84"/>
  <c r="H47" i="141" l="1"/>
  <c r="H29" i="110"/>
  <c r="J29" i="110" s="1"/>
  <c r="H49" i="110" l="1"/>
  <c r="J49" i="110" s="1"/>
</calcChain>
</file>

<file path=xl/comments1.xml><?xml version="1.0" encoding="utf-8"?>
<comments xmlns="http://schemas.openxmlformats.org/spreadsheetml/2006/main">
  <authors>
    <author>abrya</author>
  </authors>
  <commentList>
    <comment ref="A46" authorId="0">
      <text>
        <r>
          <rPr>
            <b/>
            <sz val="8"/>
            <color indexed="81"/>
            <rFont val="Tahoma"/>
            <family val="2"/>
          </rPr>
          <t>abrya:</t>
        </r>
        <r>
          <rPr>
            <sz val="8"/>
            <color indexed="81"/>
            <rFont val="Tahoma"/>
            <family val="2"/>
          </rPr>
          <t xml:space="preserve">
From its September quarter 2012 CPI release the ABS used a new index reference period of 2011-12.</t>
        </r>
      </text>
    </comment>
  </commentList>
</comments>
</file>

<file path=xl/sharedStrings.xml><?xml version="1.0" encoding="utf-8"?>
<sst xmlns="http://schemas.openxmlformats.org/spreadsheetml/2006/main" count="2850" uniqueCount="1032">
  <si>
    <t>Unregulated Services</t>
  </si>
  <si>
    <t xml:space="preserve">Unregulated </t>
  </si>
  <si>
    <t>Meter investigation</t>
  </si>
  <si>
    <t>De-energisation of existing connections</t>
  </si>
  <si>
    <t>Energisation of existing connections</t>
  </si>
  <si>
    <t>Special meter reading</t>
  </si>
  <si>
    <t>Re-test of type 5 and 6 metering installations for first tier customers with annual consumption greater than 160 MWh</t>
  </si>
  <si>
    <t>Operation, repair, replacement and maintenance of DNSP public lighting assets</t>
  </si>
  <si>
    <t>Fault response - not DNSP fault</t>
  </si>
  <si>
    <t>Temporary disconnect/reconnect services</t>
  </si>
  <si>
    <t>Wasted attendance - not DNSP fault</t>
  </si>
  <si>
    <t>Service truck visits</t>
  </si>
  <si>
    <t>Reserve feeder</t>
  </si>
  <si>
    <t>PV installation</t>
  </si>
  <si>
    <t>Routine connections - customers below 100 amps</t>
  </si>
  <si>
    <t>Temporary supply services</t>
  </si>
  <si>
    <t>Rearrangement of network assets at customer request, excluding alteration and relocation of existing public lighting assets</t>
  </si>
  <si>
    <t>Supply enhancement at customer request</t>
  </si>
  <si>
    <t>Supply abolishment</t>
  </si>
  <si>
    <t>Emergency recoverable works (that is, emergency works where customer is at fault and immediate action needs to be taken by the DNSP)</t>
  </si>
  <si>
    <t>Auditing of design and construction</t>
  </si>
  <si>
    <t>Specification and design enquiry fees</t>
  </si>
  <si>
    <t>Elective underground service where an existing overhead service exists</t>
  </si>
  <si>
    <t>Damage to overhead service cables pulled down by high load vehicles</t>
  </si>
  <si>
    <t>High load escorts—lifting overhead lines</t>
  </si>
  <si>
    <t>Covering of low voltage mains for safety reasons</t>
  </si>
  <si>
    <t>Routine connections, for customers &gt; 100amps</t>
  </si>
  <si>
    <t>After hours truck by appointment</t>
  </si>
  <si>
    <t>Total fee based alternative control services</t>
  </si>
  <si>
    <t>Total quoted alternative control services</t>
  </si>
  <si>
    <t>Total public lighting</t>
  </si>
  <si>
    <t>Total non - regulated</t>
  </si>
  <si>
    <t>Overhead</t>
  </si>
  <si>
    <t>Table 1   Asset groups: Definitions, cost-allocation basis and methodology</t>
  </si>
  <si>
    <t>Table 7   Safety related other - ESL, non ESL and ESMS ($ nominal - margins and overheads)</t>
  </si>
  <si>
    <t>Table 9   Safety related other - ESL, non ESL and ESMS ($ unit cost)</t>
  </si>
  <si>
    <t>Safety Improvement Programme - outcomes</t>
  </si>
  <si>
    <r>
      <t xml:space="preserve">Category                          </t>
    </r>
    <r>
      <rPr>
        <b/>
        <i/>
        <sz val="10"/>
        <color indexed="9"/>
        <rFont val="Arial"/>
        <family val="2"/>
      </rPr>
      <t>i.e., bushfire, ESMS, ESL or non-ESL</t>
    </r>
  </si>
  <si>
    <t>Category</t>
  </si>
  <si>
    <t>Planned non-preferred service replacement</t>
  </si>
  <si>
    <t>Height replacement - non-preferred service replacement</t>
  </si>
  <si>
    <t>Identification and removal of public lighting switch wire</t>
  </si>
  <si>
    <t xml:space="preserve">Replacement of existing SWER lines with 22kV overhead bare conductor </t>
  </si>
  <si>
    <t xml:space="preserve">Installation of GFN and associated equipment at zone substations </t>
  </si>
  <si>
    <t xml:space="preserve">Replacement of crossarms - pole top fire mitigation </t>
  </si>
  <si>
    <t xml:space="preserve">Replacement of sets of insulators - pole top fire mitigation </t>
  </si>
  <si>
    <t xml:space="preserve">Inspections, cleaning, tightening, life extension - pole top fire mitigation </t>
  </si>
  <si>
    <t xml:space="preserve">Replacement of crossarms - based on age and condition </t>
  </si>
  <si>
    <t>Pole top structure - HV fuse replacement</t>
  </si>
  <si>
    <t>Pole top structure - surge diverter replacement</t>
  </si>
  <si>
    <t>Installation of HV ABC in HBRA</t>
  </si>
  <si>
    <t>Installation of LV ABC in HBRA</t>
  </si>
  <si>
    <t xml:space="preserve">Replacement of poles - based on age and condition </t>
  </si>
  <si>
    <t xml:space="preserve">Stake poles - based on age and condition </t>
  </si>
  <si>
    <t xml:space="preserve">Replacement of overhead steel conductors - HBRA </t>
  </si>
  <si>
    <t xml:space="preserve">Replacement of other conductors - HBRA </t>
  </si>
  <si>
    <t>Installation of backup protection schemes</t>
  </si>
  <si>
    <t>Service line clearance - overhead services requiring relocation</t>
  </si>
  <si>
    <t>Service line clearance - overhead services requiring undergrounding</t>
  </si>
  <si>
    <t xml:space="preserve">Overhanging trees (underground, line relocation, ABC etc) - HBRA </t>
  </si>
  <si>
    <t xml:space="preserve">Overhanging trees (underground, line relocation, ABC etc) - LBRA </t>
  </si>
  <si>
    <t>AER expected volumes</t>
  </si>
  <si>
    <t>no. of services</t>
  </si>
  <si>
    <t>no. of spans removed</t>
  </si>
  <si>
    <t>no. of kms of SWER</t>
  </si>
  <si>
    <t>no. of zone substations</t>
  </si>
  <si>
    <t>no. of sets</t>
  </si>
  <si>
    <t>no. of pole structures</t>
  </si>
  <si>
    <t>no. of fuses</t>
  </si>
  <si>
    <t>no. of diverters</t>
  </si>
  <si>
    <t>no. of metres</t>
  </si>
  <si>
    <t xml:space="preserve">no. of kms </t>
  </si>
  <si>
    <t xml:space="preserve">no. of spans </t>
  </si>
  <si>
    <t>Table 3   Safety related other - ESL, non ESL and ESMS (volumes)</t>
  </si>
  <si>
    <t>AER expected expenditure ($2010)</t>
  </si>
  <si>
    <r>
      <t>Note</t>
    </r>
    <r>
      <rPr>
        <sz val="10"/>
        <rFont val="Arial"/>
        <family val="2"/>
      </rPr>
      <t xml:space="preserve"> - Reported expenditure is to be entered EXCLUSIVE of any overheads, profit margins or management fees paid directly or indirectly to related party contractors for the report period.                                                                     </t>
    </r>
  </si>
  <si>
    <t xml:space="preserve">Table 5   Safety related other - ESL, non ESL and ESMS ($ nominal - excluding margins and overheads) </t>
  </si>
  <si>
    <t xml:space="preserve">Median unit costs should be used. Where unit costs are not recorded at the asset category level - provide the best estimates of the unit cost using the cost allocation method outlined in table 1. 
As a transitional measure, the unit cost may be based on a statistically significant annual sample of actual work orders at a 5% or better confidence interval.  </t>
  </si>
  <si>
    <t>Number of meters read monthly - accumulation</t>
  </si>
  <si>
    <t>Number of meters read quarterly - accumulation</t>
  </si>
  <si>
    <t>Number of meters read monthly - interval</t>
  </si>
  <si>
    <t>Number of meters read quarterly - interval</t>
  </si>
  <si>
    <t>Number of meters read remotely</t>
  </si>
  <si>
    <t>Capex</t>
  </si>
  <si>
    <t>Name of related party</t>
  </si>
  <si>
    <t>Services Provided</t>
  </si>
  <si>
    <t>Description of how this transaction amount was determined</t>
  </si>
  <si>
    <t>Description of how this amount is reflected in the Regulatory Accounting Statements, including the asset class or cost category</t>
  </si>
  <si>
    <t>Where the related party costs have been allocated to different asset classes or cost categories, the description of the basis of allocation and the quantum of the allocator</t>
  </si>
  <si>
    <t>Debt raising costs</t>
  </si>
  <si>
    <t>Self insurance</t>
  </si>
  <si>
    <t>Superannuation defined benefit schemes</t>
  </si>
  <si>
    <t>Non network alternatives costs</t>
  </si>
  <si>
    <t>DMIA costs</t>
  </si>
  <si>
    <t>Pass through event costs</t>
  </si>
  <si>
    <t>GSL payments</t>
  </si>
  <si>
    <t>Total opex adjustment for EBSS purposes</t>
  </si>
  <si>
    <t>Total opex for EBSS purposes</t>
  </si>
  <si>
    <t>Name of project</t>
  </si>
  <si>
    <t>[Project 1]</t>
  </si>
  <si>
    <t>[Project 2]</t>
  </si>
  <si>
    <t>[Project 3]</t>
  </si>
  <si>
    <t>[Project 4]</t>
  </si>
  <si>
    <t>[Project 5]</t>
  </si>
  <si>
    <t>[Project 6]</t>
  </si>
  <si>
    <t>Total jurisdictional scheme payments</t>
  </si>
  <si>
    <t>Costs covered by external funding</t>
  </si>
  <si>
    <t>Total actual cost of self insurance</t>
  </si>
  <si>
    <t>Number of events</t>
  </si>
  <si>
    <t>Costs of the events that relate to regulated assets</t>
  </si>
  <si>
    <t>Costs that do not relate to regulated assets</t>
  </si>
  <si>
    <t>Total self insurance</t>
  </si>
  <si>
    <t>Licence fee</t>
  </si>
  <si>
    <t>Negotiated services</t>
  </si>
  <si>
    <t>Total</t>
  </si>
  <si>
    <t>Other</t>
  </si>
  <si>
    <t>Description</t>
  </si>
  <si>
    <t>Account code or reference to account code</t>
  </si>
  <si>
    <t>Adjustments</t>
  </si>
  <si>
    <t>Total revenue</t>
  </si>
  <si>
    <t>Income Statement</t>
  </si>
  <si>
    <t>Quoted service</t>
  </si>
  <si>
    <t>AMI</t>
  </si>
  <si>
    <t>Self Insurance</t>
  </si>
  <si>
    <t xml:space="preserve">Jurisdictional Scheme Payments </t>
  </si>
  <si>
    <t>Change of Accounting Policy</t>
  </si>
  <si>
    <t>Related Party Transactions</t>
  </si>
  <si>
    <t>Efficiency Benefits Sharing Schemes</t>
  </si>
  <si>
    <t>Avoided Cost Payments</t>
  </si>
  <si>
    <t>Advanced Metering Infrastructure</t>
  </si>
  <si>
    <t>Public Lighting</t>
  </si>
  <si>
    <t>Subtransmission</t>
  </si>
  <si>
    <t>Non-network general assets - IT</t>
  </si>
  <si>
    <t>Regulatory</t>
  </si>
  <si>
    <t>Alternative control -other</t>
  </si>
  <si>
    <t>Indirect O&amp;M costs</t>
  </si>
  <si>
    <t>Opex</t>
  </si>
  <si>
    <t>Accumulation Meters</t>
  </si>
  <si>
    <t>New customer connection</t>
  </si>
  <si>
    <t>Reliability &amp; quality maintained</t>
  </si>
  <si>
    <t>Environmental, safety &amp; legal</t>
  </si>
  <si>
    <t>Non network general - IT</t>
  </si>
  <si>
    <t>Non network general - other</t>
  </si>
  <si>
    <t>Remotely read interval meters &amp; transformers</t>
  </si>
  <si>
    <t>AMI communication</t>
  </si>
  <si>
    <t>Metering data services (IT)</t>
  </si>
  <si>
    <t>Metering data services (other)</t>
  </si>
  <si>
    <t>Other Alternative Control Services</t>
  </si>
  <si>
    <t>Negotiated Services</t>
  </si>
  <si>
    <t>Energy efficient</t>
  </si>
  <si>
    <t>Capitalised Finance Charges Included in above Total</t>
  </si>
  <si>
    <t>Total Customer Contributions</t>
  </si>
  <si>
    <t>Non energy efficient</t>
  </si>
  <si>
    <t>Demand Related</t>
  </si>
  <si>
    <t>Non Demand Related</t>
  </si>
  <si>
    <t>Standard Control -  Total Additions</t>
  </si>
  <si>
    <t>Other Alternative Control - Total Additions</t>
  </si>
  <si>
    <t>CPI applied to convert expenditure in real $2010 to nominal based on lagged September CPI index</t>
  </si>
  <si>
    <t>Safety and Bushfire Related Expenditure</t>
  </si>
  <si>
    <t>Remote meter re-configuration</t>
  </si>
  <si>
    <t>Remote de-energisation</t>
  </si>
  <si>
    <t>Remote re-energisation</t>
  </si>
  <si>
    <t>Table 3  Foregone revenue in the regulatory reporting year</t>
  </si>
  <si>
    <t xml:space="preserve">Accumulation meters </t>
  </si>
  <si>
    <t xml:space="preserve">Transitional Feed In Tariff </t>
  </si>
  <si>
    <t>Public Lighting Revenue</t>
  </si>
  <si>
    <t xml:space="preserve">Public Lighting Revenue </t>
  </si>
  <si>
    <t>Regulatory Reset</t>
  </si>
  <si>
    <t>Instructions</t>
  </si>
  <si>
    <t xml:space="preserve">a) the amounts that have been directly attributed to each distribution service </t>
  </si>
  <si>
    <t>b) the amounts that have been allocated to each distribution service</t>
  </si>
  <si>
    <t>Finance Charges</t>
  </si>
  <si>
    <t>Operating Expenses</t>
  </si>
  <si>
    <t>Profit from sale of Fixed Assets</t>
  </si>
  <si>
    <t>Customer Contributions</t>
  </si>
  <si>
    <t xml:space="preserve">Other Revenue </t>
  </si>
  <si>
    <t>Loss from sale of Fixed Assets</t>
  </si>
  <si>
    <t>Sub Total</t>
  </si>
  <si>
    <t>Unregulated services</t>
  </si>
  <si>
    <t xml:space="preserve">Opening value
</t>
  </si>
  <si>
    <t xml:space="preserve">Actual capital expenditure –
as incurred 
</t>
  </si>
  <si>
    <t xml:space="preserve">Actual asset disposals –
as incurred
</t>
  </si>
  <si>
    <t xml:space="preserve">Actual capital contributions – 
as incurred 
</t>
  </si>
  <si>
    <t xml:space="preserve">Actual net capital expenditure – 
as incurred 
</t>
  </si>
  <si>
    <t xml:space="preserve">Sub Total </t>
  </si>
  <si>
    <t xml:space="preserve">Avoided Cost Payment </t>
  </si>
  <si>
    <t>Asset group</t>
  </si>
  <si>
    <t>Additions by Tax</t>
  </si>
  <si>
    <t>Reinforcement</t>
  </si>
  <si>
    <t>Metering - TOTAL ADDITIONS</t>
  </si>
  <si>
    <t>Definitions</t>
  </si>
  <si>
    <t>Replacement of SWER with ABC/underground cabling</t>
  </si>
  <si>
    <t>Replacement of 22kV distribution feeders with ABC/underground cabling</t>
  </si>
  <si>
    <t>Units</t>
  </si>
  <si>
    <t>no. of crossarms</t>
  </si>
  <si>
    <t>no. of poles</t>
  </si>
  <si>
    <t>no. of km</t>
  </si>
  <si>
    <t>no. of feeders</t>
  </si>
  <si>
    <r>
      <t>Note</t>
    </r>
    <r>
      <rPr>
        <sz val="10"/>
        <rFont val="Arial"/>
        <family val="2"/>
      </rPr>
      <t xml:space="preserve"> -Reported expenditure to be entered is the sum of overheads, profit margins or management fees paid directly or indirectly to related party contractors for the report period.                                                                 </t>
    </r>
  </si>
  <si>
    <t>Safety Improvement Target</t>
  </si>
  <si>
    <t xml:space="preserve">Please populate table 1 where the asset categories definitions differ from the "Asset Installation"' worksheet. </t>
  </si>
  <si>
    <t>The definitions in table 1 are not limited or restricted. Please include additional definitions where necessary.</t>
  </si>
  <si>
    <t>Non-network alternatives costs</t>
  </si>
  <si>
    <t>Dark blue = AER instructions/headings</t>
  </si>
  <si>
    <t>Table 1 The aggregate effect of the change in accounting policy on the balance sheet and income statements</t>
  </si>
  <si>
    <t xml:space="preserve">Table 1 Self Insurance Events with an Incurred Cost of Greater than $100 000 per Event. </t>
  </si>
  <si>
    <t xml:space="preserve">Table 2 Self insurance events with an incurred cost of less than $100 000 per event </t>
  </si>
  <si>
    <t>Table 3 Total self insurance that relate to regulated assets</t>
  </si>
  <si>
    <t>Public Lighting - Total Additions</t>
  </si>
  <si>
    <t>Other Activities - Non Regulated</t>
  </si>
  <si>
    <t>Description of Cost Recovery Method</t>
  </si>
  <si>
    <t>Instructions:</t>
  </si>
  <si>
    <t xml:space="preserve">Asset group </t>
  </si>
  <si>
    <t xml:space="preserve">Actual Units </t>
  </si>
  <si>
    <t>Basis for allocation of cost to asset group</t>
  </si>
  <si>
    <t>&lt;DNSP to input as appropriate&gt;</t>
  </si>
  <si>
    <t xml:space="preserve">Forecast quantity </t>
  </si>
  <si>
    <t>Actual quantity</t>
  </si>
  <si>
    <t>Forgone quantity</t>
  </si>
  <si>
    <t xml:space="preserve">Price </t>
  </si>
  <si>
    <t>Demand management incentive scheme</t>
  </si>
  <si>
    <t>Alternative Control Services and Other Services</t>
  </si>
  <si>
    <t>Table 1 Opex for EBSS Purposes</t>
  </si>
  <si>
    <t>Table 2 Explanation of Capitalisation Policy Changes</t>
  </si>
  <si>
    <t>Table 1 Operating Expenditure</t>
  </si>
  <si>
    <t>Table 1 Standard control asset base - metering</t>
  </si>
  <si>
    <t>Table 2 Metering</t>
  </si>
  <si>
    <t>Table 2. Composition of margins in relation to table 1.</t>
  </si>
  <si>
    <t xml:space="preserve">Direct O&amp;M Costs </t>
  </si>
  <si>
    <t>Direct Capex</t>
  </si>
  <si>
    <t>Indirect Capex</t>
  </si>
  <si>
    <t>Alternative Control Services - Fee Based</t>
  </si>
  <si>
    <t>Alternative Control Services - Quoted</t>
  </si>
  <si>
    <t>Note: this should include a description of any items that have previously been considered as opex items, but are now being considered capex items.</t>
  </si>
  <si>
    <t xml:space="preserve">          b) Only self insurance cost categories approved in the AER's determination are to be reported</t>
  </si>
  <si>
    <t>Capitalisation Policy Change</t>
  </si>
  <si>
    <t>Total Actual Opex</t>
  </si>
  <si>
    <t>Scheme Payment Name</t>
  </si>
  <si>
    <t>Date DNSP Became Subject to Scheme</t>
  </si>
  <si>
    <t>Date of Event</t>
  </si>
  <si>
    <t>Description of Event</t>
  </si>
  <si>
    <t>workpaper that includes the following:</t>
  </si>
  <si>
    <t xml:space="preserve">c) a description of the allocation basis </t>
  </si>
  <si>
    <t>d) the numeric quantity of each allocator.</t>
  </si>
  <si>
    <t>Total Revenue and Demand</t>
  </si>
  <si>
    <t xml:space="preserve">Public lighting - energy efficient </t>
  </si>
  <si>
    <t xml:space="preserve">Public lighting - non energy efficient </t>
  </si>
  <si>
    <t>Other - quoted services</t>
  </si>
  <si>
    <t>Other - fee based services</t>
  </si>
  <si>
    <t>Standard Control Services</t>
  </si>
  <si>
    <t xml:space="preserve">Table 1 Standard Control Service </t>
  </si>
  <si>
    <t>Asset Class</t>
  </si>
  <si>
    <t>Demand related capital expenditure</t>
  </si>
  <si>
    <t>Replacement expenditure (Group 1)</t>
  </si>
  <si>
    <t>Replacement expenditure (Group 2)</t>
  </si>
  <si>
    <t>Replacement expenditure (Group 3)</t>
  </si>
  <si>
    <t>SCADA/Network control</t>
  </si>
  <si>
    <t>Non-network general assets - Other</t>
  </si>
  <si>
    <t>RBPC - Excl Metering - TOTAL ADDITIONS</t>
  </si>
  <si>
    <t>Tax Depreciation - Rate (Post Ralph 10 May 2006 onwards)</t>
  </si>
  <si>
    <t>Condition based</t>
  </si>
  <si>
    <t>Emergency</t>
  </si>
  <si>
    <t xml:space="preserve">Total </t>
  </si>
  <si>
    <t>Transmission Connection Fee</t>
  </si>
  <si>
    <t>Operating Costs</t>
  </si>
  <si>
    <t>Billing &amp; Revenue Collection</t>
  </si>
  <si>
    <t>Advertising/Marketing</t>
  </si>
  <si>
    <t>Customer Service</t>
  </si>
  <si>
    <t>Deferral of Augmentation to Transmission Networks</t>
  </si>
  <si>
    <t>Embedded generators</t>
  </si>
  <si>
    <t>Related party embedded generators</t>
  </si>
  <si>
    <t>Customers</t>
  </si>
  <si>
    <t>Deferral of Augmentation to Distribution Networks</t>
  </si>
  <si>
    <t>Avoided TUOS</t>
  </si>
  <si>
    <t>TOTAL</t>
  </si>
  <si>
    <t>Revenue</t>
  </si>
  <si>
    <t>[other activities to be listed and aggregate total reported]</t>
  </si>
  <si>
    <t>Distribution Revenue</t>
  </si>
  <si>
    <t>Tariff categories</t>
  </si>
  <si>
    <t>Number of Meters\NMIs\Lights</t>
  </si>
  <si>
    <t>Metering Revenue</t>
  </si>
  <si>
    <t>Previously Stated</t>
  </si>
  <si>
    <t>Adjustment</t>
  </si>
  <si>
    <t>Restated</t>
  </si>
  <si>
    <t>Balance Sheet</t>
  </si>
  <si>
    <t>HV</t>
  </si>
  <si>
    <t>LV</t>
  </si>
  <si>
    <t>Meters and transformers (Group 1) (Unit cost &lt; $1,000)</t>
  </si>
  <si>
    <t>SCADA/Network Control</t>
  </si>
  <si>
    <t>Note:</t>
  </si>
  <si>
    <t>Maintenance</t>
  </si>
  <si>
    <t xml:space="preserve">Depreciation </t>
  </si>
  <si>
    <t xml:space="preserve">Other </t>
  </si>
  <si>
    <t>Profit before Tax (PBT)</t>
  </si>
  <si>
    <t>Income Tax Expenses /(Benefit)</t>
  </si>
  <si>
    <t>Profit after tax</t>
  </si>
  <si>
    <t>Fee based service</t>
  </si>
  <si>
    <t>Number of Meters</t>
  </si>
  <si>
    <t>Number of Lights</t>
  </si>
  <si>
    <t>Table 5 Public lighting- Current Year</t>
  </si>
  <si>
    <t>Table 6 Public lighting - Prior Year</t>
  </si>
  <si>
    <t>Distribution Network Service Provider</t>
  </si>
  <si>
    <t>Annual reporting template</t>
  </si>
  <si>
    <t xml:space="preserve">This template is to be used by a DNSP to fulfil its annual reporting obligations to the AER. </t>
  </si>
  <si>
    <t>Distribution system assets</t>
  </si>
  <si>
    <t>Non network - IT</t>
  </si>
  <si>
    <t>Non network - other</t>
  </si>
  <si>
    <t>Colour coding of input sheets:</t>
  </si>
  <si>
    <t>Yellow = Input cells</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</si>
  <si>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</si>
  <si>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</si>
  <si>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</si>
  <si>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</si>
  <si>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</si>
  <si>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</si>
  <si>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</si>
  <si>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</si>
  <si>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</si>
  <si>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</si>
  <si>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</si>
  <si>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</si>
  <si>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</si>
  <si>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</si>
  <si>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</si>
  <si>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Electricity Distribution Network Service Provider Annual Reporting Template</t>
  </si>
  <si>
    <t>Table of contents</t>
  </si>
  <si>
    <t>Cover sheet</t>
  </si>
  <si>
    <t>Statutory Account code or reference to account code</t>
  </si>
  <si>
    <t>Tax Depreciation - Rate (Post Ralph 10 May 2006)</t>
  </si>
  <si>
    <t>Table 1 Standard Control Services Revenue - Current Year</t>
  </si>
  <si>
    <t>Table 2 Standard Control Revenue - Prior Year</t>
  </si>
  <si>
    <t>Table 3 AMI - Current Year</t>
  </si>
  <si>
    <t>Table 4 AMI - Prior Year</t>
  </si>
  <si>
    <t>Network Operating Costs</t>
  </si>
  <si>
    <t>Routine</t>
  </si>
  <si>
    <t>Premium Feed In Tariff</t>
  </si>
  <si>
    <t>Public lighting</t>
  </si>
  <si>
    <t>Manually read interval meters</t>
  </si>
  <si>
    <t>Remotely read interval meters and transformers</t>
  </si>
  <si>
    <t>IT</t>
  </si>
  <si>
    <t>Communications</t>
  </si>
  <si>
    <t>Public Lighting - Alternative Control</t>
  </si>
  <si>
    <t xml:space="preserve">Public Lighting - Alternative Control </t>
  </si>
  <si>
    <t>Residual</t>
  </si>
  <si>
    <t xml:space="preserve">Number of Projects </t>
  </si>
  <si>
    <t>Note: insert additional rows as necessary</t>
  </si>
  <si>
    <t xml:space="preserve">Note: for transactions with a Related Party that is related to the provision of standard control services, alternative control services, Advanced Metering Infrastructure or negotiated distribution services and greater than $500,000 </t>
  </si>
  <si>
    <t xml:space="preserve">Provide basis of allocation where applicable </t>
  </si>
  <si>
    <t xml:space="preserve">Note: This section is not intended to reconcile with EBSS data </t>
  </si>
  <si>
    <t xml:space="preserve">If allocating based on assumptions then provide method.  </t>
  </si>
  <si>
    <t>Metering - Non AMI</t>
  </si>
  <si>
    <t>Additions per Taxation Category Exclusive of Related Party Margin</t>
  </si>
  <si>
    <t>Additions per Taxation Category Inclusive of Related Party Margin</t>
  </si>
  <si>
    <t>Net Cross Boundary Network Charges</t>
  </si>
  <si>
    <t>Jurisdictional Scheme Amounts</t>
  </si>
  <si>
    <t>Accumulation meters</t>
  </si>
  <si>
    <t>Single phase non off peak</t>
  </si>
  <si>
    <t>Single phase off peak</t>
  </si>
  <si>
    <t>Multi phase direct connect</t>
  </si>
  <si>
    <t>Multi phase current transformers</t>
  </si>
  <si>
    <t>MRIM meters</t>
  </si>
  <si>
    <t>Total MRIM meters installed</t>
  </si>
  <si>
    <t>AMI meters</t>
  </si>
  <si>
    <t>Single phase single element</t>
  </si>
  <si>
    <t>Single phase single element with contactor</t>
  </si>
  <si>
    <t>Single phase two element with contactor</t>
  </si>
  <si>
    <t>Three phase</t>
  </si>
  <si>
    <t>Three phase direct connected meter</t>
  </si>
  <si>
    <t>Three phase direct connected meter with contactor</t>
  </si>
  <si>
    <t>Three phase Current transformer connected meter</t>
  </si>
  <si>
    <t>Total AMI meters installed</t>
  </si>
  <si>
    <t>Total meters installed</t>
  </si>
  <si>
    <t>Total accumulation meters</t>
  </si>
  <si>
    <t>Total MRIM meters</t>
  </si>
  <si>
    <t>Total AMI meters</t>
  </si>
  <si>
    <t>Total meters</t>
  </si>
  <si>
    <t>Opening number of meters</t>
  </si>
  <si>
    <t>Installs</t>
  </si>
  <si>
    <t>AMI meter for AMI meter replacements</t>
  </si>
  <si>
    <t>Closing number of meters</t>
  </si>
  <si>
    <t>Table 2a Number of meters installed</t>
  </si>
  <si>
    <t>Table 2b Cumulative number of meters</t>
  </si>
  <si>
    <t>Table 3 AMI meter reconciliation</t>
  </si>
  <si>
    <t>Table 4 Number of  meter read quantity - end of year</t>
  </si>
  <si>
    <t>Table 10   Safety improvement outcomes reported to ESV (volumes)</t>
  </si>
  <si>
    <t xml:space="preserve">Table 4    Bushfire related expenditure ($ nominal - excluding margins and overheads) </t>
  </si>
  <si>
    <t>Table 2   Bushfire related expenditure (volumes)</t>
  </si>
  <si>
    <t>Table 6    Bush fire related expenditure ($ nominal - margins and overheads)</t>
  </si>
  <si>
    <t xml:space="preserve">Table 8   Bush fire related expenditure ($ unit cost) </t>
  </si>
  <si>
    <t>Table 11   Reconciliation of safety improvement outcomes reported to ESV and AER (volumes)</t>
  </si>
  <si>
    <t xml:space="preserve">AER expected volumes means the bushfire related expenditure in volumes as submitted under the AER Determination for 2011-15 as well as approved by ESV. </t>
  </si>
  <si>
    <t>AER expected volumes means the ESL and non ESL and ESMS related volumes as approved under the AER Determination for 2011-15</t>
  </si>
  <si>
    <t xml:space="preserve">AER expected expenditure ($2010) means bushfire related expenditure as approved under the AER Determination for 2011-15 </t>
  </si>
  <si>
    <t xml:space="preserve">In addition it is mandatory to produce for each cost or revenue item that has been allocated to the distribution services/AMI a supporting </t>
  </si>
  <si>
    <t>Non-energy efficient</t>
  </si>
  <si>
    <t>&lt;insert future jurisdictional scheme payment&gt;</t>
  </si>
  <si>
    <t>AEMO shared TUOS Charges</t>
  </si>
  <si>
    <t>Avoided TUoS charges/transmission costs</t>
  </si>
  <si>
    <t>Jurisdictional Scheme Amounts:</t>
  </si>
  <si>
    <t>Designated Pricing Proposal Charges:</t>
  </si>
  <si>
    <t>Note: Total opex for EBSS purposes has not been adjusted for movement in provisions</t>
  </si>
  <si>
    <t>Table 1  DMIA undertaken</t>
  </si>
  <si>
    <t>AER expected expenditure ($'000 2010)</t>
  </si>
  <si>
    <t>United Energy</t>
  </si>
  <si>
    <t>Table 1. Payments made by United Energy to Related Party under CONTROL or INFLUENCING Ownership</t>
  </si>
  <si>
    <t>United Energy Category</t>
  </si>
  <si>
    <t>Table 12   Bushfire-related expenditure - approved under pass-through applications (volumes)</t>
  </si>
  <si>
    <t xml:space="preserve">As approved under pass through applications </t>
  </si>
  <si>
    <t xml:space="preserve">Table 13   Bushfire-related expenditure pass-through applications ($ nominal - excluding margins and overheads) </t>
  </si>
  <si>
    <r>
      <t xml:space="preserve">Category                          </t>
    </r>
    <r>
      <rPr>
        <b/>
        <i/>
        <sz val="10"/>
        <color indexed="9"/>
        <rFont val="Arial"/>
        <family val="2"/>
      </rPr>
      <t>i.e., bushfire</t>
    </r>
  </si>
  <si>
    <t>Table 14    Bushfire-related expenditure pass-through applications ($ nominal - margins and overheads)</t>
  </si>
  <si>
    <t>Note: 'Number of Meters\NMIs refers to end of year figures</t>
  </si>
  <si>
    <t xml:space="preserve">Note: Provide, if separately identifiable the proportion of margins related to overhead costs and the proportion if any, that is related to assets used but not in the Distribution Businesses regulatory asset base.  </t>
  </si>
  <si>
    <t>Abolishment</t>
  </si>
  <si>
    <t>Total accumulation meters installed</t>
  </si>
  <si>
    <t>12. Cost categories</t>
  </si>
  <si>
    <t xml:space="preserve">Pricing proposal </t>
  </si>
  <si>
    <t>Overheads</t>
  </si>
  <si>
    <t>Operating activities</t>
  </si>
  <si>
    <t>The accounting terms used in this template have the same meaning as is used for the prepartion of the statutory accounts.</t>
  </si>
  <si>
    <t>The service classifications have the same meaning as that used in the 2011-15 Distribution determination.</t>
  </si>
  <si>
    <t>Audited statutory accounts:</t>
  </si>
  <si>
    <t xml:space="preserve">The information on sheets 5 and 6 is necessary for monitoring capex and will be used to inform the AER's assessment of capex and its underlying drivers at the next reset. It will also be used to assist in any comparative analysis undertaken by the AER within the current and future regulatory control periods. </t>
  </si>
  <si>
    <t>SCS Capex by purpose</t>
  </si>
  <si>
    <t>SCS Capex by asset class</t>
  </si>
  <si>
    <t>Capex by service</t>
  </si>
  <si>
    <t>Voltage level - HV</t>
  </si>
  <si>
    <t>Voltage level - subtransmission</t>
  </si>
  <si>
    <t xml:space="preserve">Assets that distribute electricity at voltage levels between the transmission system and the HV section of the network.  </t>
  </si>
  <si>
    <t>Voltage level - LV</t>
  </si>
  <si>
    <t>Assets that distribute electricity at low voltage.  The connection boundaries are the LV terminals of the HV to LV distribution transformers to the supply point.</t>
  </si>
  <si>
    <t>Voltage level - other</t>
  </si>
  <si>
    <t>Customer contributions</t>
  </si>
  <si>
    <t>Disposals</t>
  </si>
  <si>
    <t xml:space="preserve">This information will be used to allow the roll forward of the regulated asset base. </t>
  </si>
  <si>
    <t xml:space="preserve">The information on sheets 8 and 9 is necessary for monitoring maintenance expenditure and will be used to inform the AER's assessment of maintenance expenditure and its underlying drivers at the next reset. It will also be used to assist in any comparative analysis undertaken by the AER within the current and future regulatory control periods. </t>
  </si>
  <si>
    <t>Maintenance categories are as defined in the 2011-15 Distribution determination</t>
  </si>
  <si>
    <t xml:space="preserve">The information on sheets 10 and 11 is necessary for monitoring operating activities, and will be used to inform the AER’s assessment of operating costs and its underlying drivers at the next reset. It will also be used to assist in any comparative analysis undertaken by the AER within the current and future regulatory control periods. </t>
  </si>
  <si>
    <t>Operating expenditure</t>
  </si>
  <si>
    <t>Capital expenditure</t>
  </si>
  <si>
    <t>Definition</t>
  </si>
  <si>
    <t xml:space="preserve">This information is necessary for monitoring avoided cost payments, and will be used to inform the AER’s assessment of expenditure and its underlying drivers at the next reset. It will also be used to assist in any comparative analysis undertaken by the AER within the current and future regulatory control periods. </t>
  </si>
  <si>
    <t>Avoided cost payments</t>
  </si>
  <si>
    <t>A person that owns, controls or operates an embedded generating unit.</t>
  </si>
  <si>
    <t>A related party that owns, controls or operates an embedded generating unit.</t>
  </si>
  <si>
    <t>A Distribution Customer (with active and/or inactive accounts) with an active National Metering Identifier (NMI).</t>
  </si>
  <si>
    <t>Cost of using another distribution network service provider’s distribution network.</t>
  </si>
  <si>
    <t xml:space="preserve">This information is necessary for monitoring Alternative control &amp; other services, and will be used to inform the AER’s assessment of expenditure and its underlying drivers at the next reset. It will also be used to assist in any comparative analysis undertaken by the AER within the current and future regulatory control periods. </t>
  </si>
  <si>
    <t>Alternative control services are as defined in the 2011-15 distribution determination.</t>
  </si>
  <si>
    <t>EBSS information is used by the AER to monitor EBSS scheme throughout the regulatory control period.</t>
  </si>
  <si>
    <t>EBSS exclusions have the meaning used in the 2011-15 Distribution determination</t>
  </si>
  <si>
    <t>Jurisdictional scheme information is used by the AER to monitor approved Jurisdictional schemes throughout the regulatory control period.</t>
  </si>
  <si>
    <t>Jurisdictional Scheme Payment</t>
  </si>
  <si>
    <t xml:space="preserve">In respect of a Jurisdictional Scheme, the amounts a DNSP is required under the Jurisdictional Scheme obligations to:
(a) pay to a person
(b) pay into a fund established under an Act of a participating jurisdiction
(c) credit against charges payable by a person
(d) reimburse a person
less any amounts recovered by the DNSP from any person in respect of those amounts other than under the NER.
</t>
  </si>
  <si>
    <t>Jurisdictional Scheme</t>
  </si>
  <si>
    <t xml:space="preserve">Jurisdictional scheme has the meaning given in clause 6.18.7A(d) of the NER. </t>
  </si>
  <si>
    <t>This information will form the basis of the AER’s assessment of the DNSP’s compliance with the DMIS, and its entitlement to recover expenditure under the DMIS. The information will also assist the AER in assessing proposals for demand management expenditure in opex and capex forecasts submitted in a DNSP’s regulatory proposals, and in the development and implementation of DMEGCIS, in future regulatory control periods.</t>
  </si>
  <si>
    <t>The AER’s Demand Management Incentive Scheme – CitiPower, Powercor, Jemena, SP AusNet and United Energy 2011–15: Part A – Demand Management Innovation Allowance, dated April 2010</t>
  </si>
  <si>
    <t>The terms used in this template have the same meaning as in the Demand management incentive scheme</t>
  </si>
  <si>
    <t>Information on actual, audited costs incurred by DNSPs on self insurance events (collected annually) will assist the AER with determining an appropriate self insurance allowance for DNSPs at the next regulatory reset.
The information is required to be reported annually so that DNSPs can clearly demonstrate (to the AER) that their business processes and reporting systems properly account for self insurance events. This includes correctly accounting for the risks insured and costs to the DNSP.</t>
  </si>
  <si>
    <t>Self Insurance event</t>
  </si>
  <si>
    <t>Meaning is the same as used in the 2011-15 Distribution Determination</t>
  </si>
  <si>
    <t>This information is required by the AER to assess forecast expenditure proposed by DNSPs at their next reset. It captures changes in accounting policies made from year to year and the effect on the Financial Statements. This information will increase transparency and accountability to stakeholders.</t>
  </si>
  <si>
    <t>The AER will use information on related party transactions to understand of the financial impacts of the such transactions on the costs of the DNSP  and will be used to inform the AER’s assessment of expenditure and its underlying drivers at the next reset.</t>
  </si>
  <si>
    <t>Related Party Transaction</t>
  </si>
  <si>
    <t>Any transaction between the related party and the regulated distribution business.</t>
  </si>
  <si>
    <t>Related Party Transaction - Contract Charge</t>
  </si>
  <si>
    <t>The charge specified in the contract for the related party transaction</t>
  </si>
  <si>
    <t>Related Party Transaction - Actual Cost</t>
  </si>
  <si>
    <t>The actual cost of the related party transaction</t>
  </si>
  <si>
    <t>AMI information is used by the AER to monitor AMI throughout the regulatory control period.</t>
  </si>
  <si>
    <t>AMI services and assets are as defined in the 2011-15 distribution determination.</t>
  </si>
  <si>
    <t>Bushfire and safety related expenditure information is used by the AER to monitor the expenditures throughout the regulatory control period.</t>
  </si>
  <si>
    <t>f-factor scheme</t>
  </si>
  <si>
    <t>The AER's Final determinations and explanatory statement, F-factor scheme determinations 2012-15 for Victorian electricity distribution network service providers, 22 December 2011</t>
  </si>
  <si>
    <t>All terms have the meaning used in the AER's f-factor scheme</t>
  </si>
  <si>
    <t>Distribution business</t>
  </si>
  <si>
    <t>TUOS revenue</t>
  </si>
  <si>
    <t>TUOS costs</t>
  </si>
  <si>
    <t>Audited Statutory Accounts</t>
  </si>
  <si>
    <t>Cross boundary revenue</t>
  </si>
  <si>
    <t>Cross boundary costs</t>
  </si>
  <si>
    <t>Interest income</t>
  </si>
  <si>
    <t>Revenue from use of RAB assets for non-SCS purposes</t>
  </si>
  <si>
    <t>Costs from use of RAB assets for non-SCS purposes</t>
  </si>
  <si>
    <t>Table 7 Total annual retailer charges</t>
  </si>
  <si>
    <t>TARC</t>
  </si>
  <si>
    <t>Forecast</t>
  </si>
  <si>
    <t xml:space="preserve">Actual </t>
  </si>
  <si>
    <t>Difference (%)</t>
  </si>
  <si>
    <r>
      <t>Reported expenditure must</t>
    </r>
    <r>
      <rPr>
        <b/>
        <sz val="10"/>
        <rFont val="Arial"/>
        <family val="2"/>
      </rPr>
      <t xml:space="preserve"> INCLUDE</t>
    </r>
    <r>
      <rPr>
        <sz val="10"/>
        <rFont val="Arial"/>
        <family val="2"/>
      </rPr>
      <t xml:space="preserve"> any profit margins or management fees paid directly or indirectly to related party contractors (which is not an actual incurred cost of the related party contractor) for the regulatory reporting period.  </t>
    </r>
  </si>
  <si>
    <t xml:space="preserve">Table 2: Material difference explanation </t>
  </si>
  <si>
    <t>Reason for material difference</t>
  </si>
  <si>
    <t>Actual</t>
  </si>
  <si>
    <t>Difference</t>
  </si>
  <si>
    <t>Explanation</t>
  </si>
  <si>
    <t>Table 2:  Explanation of material difference</t>
  </si>
  <si>
    <t>Table 4 Operating Expenditure - Non-Recurrent Network Operating Costs</t>
  </si>
  <si>
    <r>
      <t>Reported operating charges and costs must</t>
    </r>
    <r>
      <rPr>
        <b/>
        <sz val="10"/>
        <rFont val="Arial"/>
        <family val="2"/>
      </rPr>
      <t xml:space="preserve"> INCLUDE</t>
    </r>
    <r>
      <rPr>
        <sz val="10"/>
        <rFont val="Arial"/>
        <family val="2"/>
      </rPr>
      <t xml:space="preserve"> any profit margins or management fees paid directly or indirectly to related party contractors (which is not an actual incurred cost of the related party contractor) for the regulatory reporting period.  </t>
    </r>
  </si>
  <si>
    <t>Table 3: Other network operating costs</t>
  </si>
  <si>
    <r>
      <t>Note</t>
    </r>
    <r>
      <rPr>
        <sz val="10"/>
        <rFont val="Arial"/>
        <family val="2"/>
      </rPr>
      <t>: List any items included in "other - standard control services' which are more than 5 per cent of the total standard control services operating costs.</t>
    </r>
  </si>
  <si>
    <r>
      <t>Note</t>
    </r>
    <r>
      <rPr>
        <sz val="10"/>
        <rFont val="Arial"/>
        <family val="2"/>
      </rPr>
      <t>: List any items that are more than 5 per cent of the total standard control services operating costs.</t>
    </r>
  </si>
  <si>
    <t>Operating Activities - total</t>
  </si>
  <si>
    <t>Distribution Business</t>
  </si>
  <si>
    <t>Audited statutory accounts</t>
  </si>
  <si>
    <t>Colour coding:</t>
  </si>
  <si>
    <t>Dollar unit used in this sheet</t>
  </si>
  <si>
    <t>nominal $'000</t>
  </si>
  <si>
    <t>Grey = No inputs required</t>
  </si>
  <si>
    <t xml:space="preserve">Table 1:  Maintenance expenditure </t>
  </si>
  <si>
    <t>Other - Standard Control Services</t>
  </si>
  <si>
    <t>Unregulated service</t>
  </si>
  <si>
    <t>Table 3:  Other network maintenance costs</t>
  </si>
  <si>
    <r>
      <t>Note</t>
    </r>
    <r>
      <rPr>
        <sz val="10"/>
        <rFont val="Arial"/>
        <family val="2"/>
      </rPr>
      <t>: List any items included in "other - standard control services' which are more than 5 per cent of the total standard control services maintenance costs</t>
    </r>
  </si>
  <si>
    <t>Statutory account code or reference to account code</t>
  </si>
  <si>
    <t>Maintenance Costs Total</t>
  </si>
  <si>
    <t>Table 1: Tax standard lives and Capex Additions - Standard control services</t>
  </si>
  <si>
    <t>Asset class</t>
  </si>
  <si>
    <t>Tax standard lives</t>
  </si>
  <si>
    <t>Capex additions</t>
  </si>
  <si>
    <t>System Assets</t>
  </si>
  <si>
    <t>Metering</t>
  </si>
  <si>
    <t xml:space="preserve">Sub-total </t>
  </si>
  <si>
    <t>Non-System Assets</t>
  </si>
  <si>
    <t>Equity Raising Costs</t>
  </si>
  <si>
    <t>Total (system and non system)</t>
  </si>
  <si>
    <t>Table 2 Standard Control Services - excl metering</t>
  </si>
  <si>
    <t>Capex total</t>
  </si>
  <si>
    <t>Table 4 Other Capex</t>
  </si>
  <si>
    <t>AMI total</t>
  </si>
  <si>
    <t>Total other capex</t>
  </si>
  <si>
    <t>Table 3 Capex by asset class</t>
  </si>
  <si>
    <t>Equity raising costs</t>
  </si>
  <si>
    <t>Table 5 Customer Contributions by asset class</t>
  </si>
  <si>
    <t>Table 6 Disposals by asset class</t>
  </si>
  <si>
    <t>Total Disposals</t>
  </si>
  <si>
    <t>Neutral Screen Services</t>
  </si>
  <si>
    <t>Distribution Transformers upgrades</t>
  </si>
  <si>
    <r>
      <rPr>
        <b/>
        <sz val="10"/>
        <rFont val="Arial"/>
        <family val="2"/>
      </rPr>
      <t>Note:</t>
    </r>
    <r>
      <rPr>
        <sz val="10"/>
        <rFont val="Arial"/>
        <family val="2"/>
      </rPr>
      <t xml:space="preserve"> 
a) Only list those items where the adjustment amount for the item meets the materiality threshold applied in the statutory financial accounts
b) Tables 1 and 2 capture both the changes in the application of accounting standards and changes in the accounting standards themselves.</t>
    </r>
  </si>
  <si>
    <t>Table 2: Description and reason for the change in accounting policy</t>
  </si>
  <si>
    <t>Description of change</t>
  </si>
  <si>
    <t>Reason for the change of accounting policy</t>
  </si>
  <si>
    <t>Items impacted</t>
  </si>
  <si>
    <t>&lt;Item&gt;</t>
  </si>
  <si>
    <t>Balancing is required at distribution business level: Distribution business = SCS+AMI+ACS+Negotiated services; and Audited Statutory accounts + Adjustments = Distribution business</t>
  </si>
  <si>
    <t>The payments made by United Energy to represent costs that United Energy would have incurred in the provision of distribution services, but for the actions of another party, which may include a Related Party, embedded generator, third party or customer.</t>
  </si>
  <si>
    <r>
      <t>Replacement information to be reported concern the</t>
    </r>
    <r>
      <rPr>
        <i/>
        <sz val="10"/>
        <rFont val="Arial"/>
        <family val="2"/>
      </rPr>
      <t xml:space="preserve"> asset that has replaced </t>
    </r>
    <r>
      <rPr>
        <sz val="10"/>
        <rFont val="Arial"/>
        <family val="2"/>
      </rPr>
      <t>an existing asset for bushfire and safety purposes.</t>
    </r>
  </si>
  <si>
    <t>Reasons for Difference</t>
  </si>
  <si>
    <t>Amount of Electricity Distributed (GWh)</t>
  </si>
  <si>
    <t>Contract Charge</t>
  </si>
  <si>
    <t>Actual Cost</t>
  </si>
  <si>
    <t>Margin</t>
  </si>
  <si>
    <t>Margins</t>
  </si>
  <si>
    <t>Cost of the Event that Relates to Regulated Assets</t>
  </si>
  <si>
    <t xml:space="preserve">Other Costs (eg Costs Related to Non-regulated Assets) </t>
  </si>
  <si>
    <t xml:space="preserve">Total Cost of Self Insurance Event </t>
  </si>
  <si>
    <t xml:space="preserve">Costs Covered by External Funding </t>
  </si>
  <si>
    <t xml:space="preserve">Costs to be passed through </t>
  </si>
  <si>
    <t>Is information held that verifies the event?</t>
  </si>
  <si>
    <t xml:space="preserve">Total expenditure </t>
  </si>
  <si>
    <t>Total expenditure</t>
  </si>
  <si>
    <t xml:space="preserve">Total Scheme Payments
  </t>
  </si>
  <si>
    <t xml:space="preserve">Total 
 </t>
  </si>
  <si>
    <t xml:space="preserve">Actual  </t>
  </si>
  <si>
    <t xml:space="preserve">Difference
  </t>
  </si>
  <si>
    <t xml:space="preserve">Actual
  </t>
  </si>
  <si>
    <t xml:space="preserve">As approved pass through   </t>
  </si>
  <si>
    <t xml:space="preserve">As approved under pass through  </t>
  </si>
  <si>
    <t xml:space="preserve">  Impact on forecast opex
  </t>
  </si>
  <si>
    <t>Total expendiutre</t>
  </si>
  <si>
    <t>AER expected expenditure ($2010) means ESL and non ESL, ESMS related expenditure as approved under the AER Determination for 2011-15</t>
  </si>
  <si>
    <t>Where the difference between forecast and actual expenditure shown in table 1, column E is greater than ±10%, please explain the main factors driving the difference.</t>
  </si>
  <si>
    <t>Grey = Not applicable/No inputs required</t>
  </si>
  <si>
    <t xml:space="preserve">Actual
</t>
  </si>
  <si>
    <t>Table 2  DMIA expenditure in the previous reporting year</t>
  </si>
  <si>
    <t xml:space="preserve">Unmetered Supply Tariff Quantity Data Template (Actual t-2) </t>
  </si>
  <si>
    <t>Qt-2</t>
  </si>
  <si>
    <t>NMIs</t>
  </si>
  <si>
    <t>Meters</t>
  </si>
  <si>
    <t>Lights</t>
  </si>
  <si>
    <t>Proposed tariff</t>
  </si>
  <si>
    <t>ActVolComp1</t>
  </si>
  <si>
    <t>ActVolComp2</t>
  </si>
  <si>
    <t>ActVolComp3</t>
  </si>
  <si>
    <t>metering data services - unmetered supplies</t>
  </si>
  <si>
    <t>Tariff Quantity Data Template (Actual t-2) Distribution Tariff Revenue</t>
  </si>
  <si>
    <t>Distribution Tariffs (Pt-2)</t>
  </si>
  <si>
    <t>Actual Quantities (Qt-2)</t>
  </si>
  <si>
    <t>Actual Revenue (P-2)*(Qt-2)</t>
  </si>
  <si>
    <t>Tariffs t-2</t>
  </si>
  <si>
    <t>(t-2)Tar
Fixed</t>
  </si>
  <si>
    <t>(t-2)Tar
PkBlk1</t>
  </si>
  <si>
    <t>(t-2)Tar
PkBlk2</t>
  </si>
  <si>
    <t>(t-2)Tar
PkBlk3</t>
  </si>
  <si>
    <t>(t-2)Tar
PkBlk4</t>
  </si>
  <si>
    <t>(t-2)Tar
OPkBlk1</t>
  </si>
  <si>
    <t>(t-2)Tar
OPkBlk2</t>
  </si>
  <si>
    <t>(t-2)Tar
OPkBlk3</t>
  </si>
  <si>
    <t>(t-2)Tar
OPkBlk4</t>
  </si>
  <si>
    <t>(t-2)Tar
DemBlk1</t>
  </si>
  <si>
    <t>(t-2)Tar
DemBlk2</t>
  </si>
  <si>
    <t>(t-2)Tar
DemBlk3</t>
  </si>
  <si>
    <t>(t-2)Tar
DemBlk4</t>
  </si>
  <si>
    <t>ActVol
Fixed</t>
  </si>
  <si>
    <t>ActVol
PkBlk1</t>
  </si>
  <si>
    <t>ActVol
PkBlk2</t>
  </si>
  <si>
    <t>ActVol
PkBlk3</t>
  </si>
  <si>
    <t>ActVol
PkBlk4</t>
  </si>
  <si>
    <t>ActVol
OPkBlk1</t>
  </si>
  <si>
    <t>ActVol
OPkBlk2</t>
  </si>
  <si>
    <t>ActVol
OPkBlk3</t>
  </si>
  <si>
    <t>ActVol
OPkBlk4</t>
  </si>
  <si>
    <t>ActVol
DemBlk1</t>
  </si>
  <si>
    <t>ActVol
DemBlk2</t>
  </si>
  <si>
    <t>ActVol
DemBlk3</t>
  </si>
  <si>
    <t>ActVol
DemBlk4</t>
  </si>
  <si>
    <t>ActRev
Fixed</t>
  </si>
  <si>
    <t>ActRev
PkBlk1</t>
  </si>
  <si>
    <t>ActRev
PkBlk2</t>
  </si>
  <si>
    <t>ActRev
PkBlk3</t>
  </si>
  <si>
    <t>ActRev
PkBlk4</t>
  </si>
  <si>
    <t>ActRev
OPkBlk1</t>
  </si>
  <si>
    <t>ActRev
OPkBlk2</t>
  </si>
  <si>
    <t>ActRev
OPkBlk3</t>
  </si>
  <si>
    <t>ActRev
OPkBlk4</t>
  </si>
  <si>
    <t>ActRev
DemBlk1</t>
  </si>
  <si>
    <t>ActRev
DemBlk2</t>
  </si>
  <si>
    <t>ActRev
DemBlk3</t>
  </si>
  <si>
    <t>ActRev
DemBlk4</t>
  </si>
  <si>
    <t>ActRev
Total</t>
  </si>
  <si>
    <t>Tariff Quantity Data Template (Actual t-2) Transmission Tariff Revenue</t>
  </si>
  <si>
    <t>Transmission Tariffs (Pt-2)</t>
  </si>
  <si>
    <t>TUoS cost audit template (t-2)</t>
  </si>
  <si>
    <t>TUOS charges (AEMO)</t>
  </si>
  <si>
    <t>t-2 actual</t>
  </si>
  <si>
    <t>Transmission connection fees (SPI Powernet)</t>
  </si>
  <si>
    <t>Cross boundary network charges (internetwork charges)</t>
  </si>
  <si>
    <t>Amount (payable)/receivable</t>
  </si>
  <si>
    <t>HV crossings</t>
  </si>
  <si>
    <t>Subtransmission crossings</t>
  </si>
  <si>
    <t>TUoS Adjustment</t>
  </si>
  <si>
    <t>Payments to embedded generators</t>
  </si>
  <si>
    <t>Avoided transmission costs</t>
  </si>
  <si>
    <t>Avoided TUoS usage charges</t>
  </si>
  <si>
    <t>Total payments to embedded generators</t>
  </si>
  <si>
    <t>Where the following definitions apply</t>
  </si>
  <si>
    <t>HV Crossings</t>
  </si>
  <si>
    <t>Payments/Receipts for energy transferred utilising the distributor’s HV and LV line assets.</t>
  </si>
  <si>
    <t>Sub-transmission Crossings</t>
  </si>
  <si>
    <t>Payments/Receipts for the Sub-transmission assets in shared loops that support each distributor’s Zone Substation capacity to ensure N-1 reliability is maintained.</t>
  </si>
  <si>
    <t xml:space="preserve">TuoS Adjustment </t>
  </si>
  <si>
    <t>Payments/Receipts for the adjustment of TuoS paid by a distributor for energy delivered to another distribution business through a shared loop.</t>
  </si>
  <si>
    <t xml:space="preserve">Tariff Quantity Data Template (Actual t-2) Jurisdictional Scheme Tariff Revenue </t>
  </si>
  <si>
    <t>Jurisdictional Scheme Tariffs (Pt-2)</t>
  </si>
  <si>
    <t>Tariff (t-2)</t>
  </si>
  <si>
    <t>Jurisdictional amount cost audit template</t>
  </si>
  <si>
    <t>Jurisdictional scheme amounts</t>
  </si>
  <si>
    <t>PFIT</t>
  </si>
  <si>
    <t>TFIT</t>
  </si>
  <si>
    <t>&lt;DNSP to insert for future schemes&gt;</t>
  </si>
  <si>
    <t>Premium feed-in tariff payments</t>
  </si>
  <si>
    <t>Transitional feed-in tariff payments</t>
  </si>
  <si>
    <t>Note: a) Only superannuation costs related to defined benefit schemes are to be reported</t>
  </si>
  <si>
    <t>Shared assets</t>
  </si>
  <si>
    <t>This information is used to monitor outcomes compared to forecasts used to determine customer benefits under the AER's Shared Asset Guideline.</t>
  </si>
  <si>
    <t>Table 1: Total unregulated revenue earned with shared assets</t>
  </si>
  <si>
    <t>Total shared asset unregulated revenue</t>
  </si>
  <si>
    <t>Table 2:  Shared asset unregulated services and apportioned revenue</t>
  </si>
  <si>
    <t>Note: All services for which an unregulated revenue is earned must be listed in column B. Apportioned revenue and Apportionment methodology are only required where a "Yes" response is returned in column C.</t>
  </si>
  <si>
    <t>Name of shared asset unregulated service</t>
  </si>
  <si>
    <t>Were the revenues for this service derived using apportionment?</t>
  </si>
  <si>
    <t>Apportioned revenue</t>
  </si>
  <si>
    <t>Apportionment methodology</t>
  </si>
  <si>
    <t>Assets used to provide both standard control services and unregulated services.</t>
  </si>
  <si>
    <t>Shared asset unregulated services</t>
  </si>
  <si>
    <t>Unregulated services provided, in part or in whole, by use of shared assets.</t>
  </si>
  <si>
    <t>Shared asset unregulated revenue</t>
  </si>
  <si>
    <t>Revenue earned by charging for unregulated services provided with shared assets. In some circumstances this may reflect revenue apportionment in line with the AER’s Shared Asset Guideline.</t>
  </si>
  <si>
    <t>Apportionment</t>
  </si>
  <si>
    <t>The allocation of unregulated revenues reflecting the proportionate use of the shared asset, in line with the AER's Shared Asset Guideline.</t>
  </si>
  <si>
    <t>The written down value (WDV) of assets disposed or proceeds from the sale of assets.</t>
  </si>
  <si>
    <t>The assets classes must align with asset classes used in the PTRM for the 2011-15 distribution determination.</t>
  </si>
  <si>
    <t>Assets with a nominal voltage above 1 kV and not exceeding 35 kV used to distribute electricity from a (zone) substation.</t>
  </si>
  <si>
    <t>Cash or in kind contributions to Capex projects and gifted assets.</t>
  </si>
  <si>
    <t>Related party</t>
  </si>
  <si>
    <t>In relation to the provision of distribution services by United Energy, any other Entity that, at any time during each Relevant Regulatory Year: 
(a)          has control or significant influence over United Energy; 
(b)          is subject to control or significant influence by United Energy; 
(c)           is controlled by the same Entity that controls or which has common control over, United Energy; 
(d)          is controlled by the same Entity that significantly influences United Energy; 
(e)          is significantly influenced by the same Entity that controls United Energy; or 
(f)            has been novated or assigned a contract or arrangement by United Energy with any of the Entities identified in subparagraphs (a)–(e), 
but excludes any other where the relationship arises solely from normal dealings with the following Entities: 
(i)          financial institutions;
(ii)         authorised trustee corporations;
(iii)        fund managers;
(iv)        trade unions;
(v)          statutory authorities;
(vi)         government departments; or
(vii)        local governments</t>
  </si>
  <si>
    <t>* Above CPI is used to adjust forecasts from 2011-15 determination.</t>
  </si>
  <si>
    <t>CPI (per cent)</t>
  </si>
  <si>
    <t>Reonstructed index (2014 = 100)</t>
  </si>
  <si>
    <t>Reonstructed index (2015 = 100)</t>
  </si>
  <si>
    <t>Sub-transmission</t>
  </si>
  <si>
    <t>ABS CPI</t>
  </si>
  <si>
    <t xml:space="preserve">Consumer Price Index </t>
  </si>
  <si>
    <t>Sub-total</t>
  </si>
  <si>
    <t>The forecast expenditure derived for the 2011-2015 Distribution determination.</t>
  </si>
  <si>
    <t>ABS CPI (Pub No: 6401.0, All groups, 8 Capital Cities, September)</t>
  </si>
  <si>
    <t>the audited set of accounts prepared in accordance with the requirements of the Australian Securities and Investments Commission (ASIC) and the Corporations Act 2001 (Cth).</t>
  </si>
  <si>
    <t>Operating expenditure categories are as defined in the 2011-15 Distribution determination</t>
  </si>
  <si>
    <t>All information must be reported consistent the terms used in the DNSPs pricing proposal</t>
  </si>
  <si>
    <t>ABS CPI (Pub No: 6401.0, All groups, 8 Capital Cities, Sept)</t>
  </si>
  <si>
    <t>Efficient luminaires</t>
  </si>
  <si>
    <t>Non-energy efficient luminaires</t>
  </si>
  <si>
    <t xml:space="preserve">Public Lighting (amounts also included above)  </t>
  </si>
  <si>
    <t>The expenditure reported for the relevant regulatory year.</t>
  </si>
  <si>
    <t>The forecast adjusted to be in equivalent dollar terms to the actual expenditure for the relevant regulatory year</t>
  </si>
  <si>
    <t>Assets that distribute electricity at a voltage level that is not subtransmission, HV or LV.</t>
  </si>
  <si>
    <t>Impairment Losses (Nature)</t>
  </si>
  <si>
    <t>Movements in provisions allocated to as-incurred capex</t>
  </si>
  <si>
    <t>18. Self Insurance</t>
  </si>
  <si>
    <t>8a. Operating Activities (T)</t>
  </si>
  <si>
    <t>8b. Operating Activities  (M)</t>
  </si>
  <si>
    <t>19. CHAP</t>
  </si>
  <si>
    <t>1a. Income Statement</t>
  </si>
  <si>
    <t>20. Related Party</t>
  </si>
  <si>
    <t>2. Demand and Revenue</t>
  </si>
  <si>
    <t>21. AMI</t>
  </si>
  <si>
    <t>22. Safety and Bushfire</t>
  </si>
  <si>
    <t>3a. Capex - total</t>
  </si>
  <si>
    <t>3b. Capex - margins</t>
  </si>
  <si>
    <t>23. Shared assets</t>
  </si>
  <si>
    <t>Other information</t>
  </si>
  <si>
    <t>24. Unmetered supply</t>
  </si>
  <si>
    <t>5. Capex for tax depreciation</t>
  </si>
  <si>
    <t>13. Avoided Cost Payments</t>
  </si>
  <si>
    <t>25. Actual t-2 Distr Tariff</t>
  </si>
  <si>
    <t>14. Alt Control&amp;Others</t>
  </si>
  <si>
    <t>26. Actual t-2 Trans Tariff</t>
  </si>
  <si>
    <t>6a. Maintenance - total</t>
  </si>
  <si>
    <t>6b. Maintenance - margin</t>
  </si>
  <si>
    <t>15. EBSS</t>
  </si>
  <si>
    <t>27. TUoS cost audit (t-2)</t>
  </si>
  <si>
    <t>16. Juris Scheme</t>
  </si>
  <si>
    <t>28. Actual t-2 Juris Revenue</t>
  </si>
  <si>
    <t>17. DMIS-DMIA</t>
  </si>
  <si>
    <t>29. Juris cost audit template</t>
  </si>
  <si>
    <t>11. Total Overheads</t>
  </si>
  <si>
    <t>This information is used to monitor revenues for each service classification. Elements of the information are used to calculate financial ratios, intra and inter-business comparison and reconcile statutory amounts with regulatory amounts.</t>
  </si>
  <si>
    <t>Templates 24 to 29 collect data required for annual pricing proposals. T-2 requires actual information for the reporting year.</t>
  </si>
  <si>
    <t xml:space="preserve">Forecast expenditure is to be taken from the 2011-15 distribution determination. This forecast is adjusted using the CPI calculations on the cover sheet. </t>
  </si>
  <si>
    <t>All adjustments identified in tables 3, 5 &amp; 6 must be explained with supporting documentation attached.</t>
  </si>
  <si>
    <t>Adjusted Forecast</t>
  </si>
  <si>
    <t>Capex by purpose is defined in Appendix G of the RIN.</t>
  </si>
  <si>
    <t>Capex for non-SCS distribution services is defined in Appendix G of the RIN, or in the 2011-15 distribution determination.</t>
  </si>
  <si>
    <r>
      <t xml:space="preserve">Reported expenditure must </t>
    </r>
    <r>
      <rPr>
        <b/>
        <sz val="10"/>
        <color indexed="8"/>
        <rFont val="Arial"/>
        <family val="2"/>
      </rPr>
      <t>EXCLUDE</t>
    </r>
    <r>
      <rPr>
        <sz val="10"/>
        <color indexed="8"/>
        <rFont val="Arial"/>
        <family val="2"/>
      </rPr>
      <t xml:space="preserve"> capital contributions, except for Table 5.</t>
    </r>
  </si>
  <si>
    <t>Meters and transformers (Group 2) (Unit cost ≥ $1,000)</t>
  </si>
  <si>
    <t>All adjustments must be explained with supporting documentation attached.</t>
  </si>
  <si>
    <t>Where the difference between forecast and actual overheads shown in table 1, column J is greater than ±10 per cent, please explain the main factors driving the difference.</t>
  </si>
  <si>
    <t>Where the difference between forecast and actual expenditure shown in table 1, column J is greater than ±10 per cent, please explain the main factors driving the difference.</t>
  </si>
  <si>
    <t>Amendments - RIN rationalisation</t>
  </si>
  <si>
    <t>Information no longer required from Annual Reporting RIN</t>
  </si>
  <si>
    <t>Reasoning</t>
  </si>
  <si>
    <t>(workbook/worksheet/table/row-column-cell)</t>
  </si>
  <si>
    <t>Financial information templates</t>
  </si>
  <si>
    <t xml:space="preserve">1b. Provisions </t>
  </si>
  <si>
    <t>Entire worksheet</t>
  </si>
  <si>
    <t>Information in Benchmarking RIN T3.3</t>
  </si>
  <si>
    <t>T1/T2 Standard control services revenue, yr t,t-1</t>
  </si>
  <si>
    <t>Information in Benchmarking RIN Worksheet 2</t>
  </si>
  <si>
    <t>T5/T6 Public lighting revenue, yr t,t-1</t>
  </si>
  <si>
    <t>4a. Capex overheads</t>
  </si>
  <si>
    <t>Entire worksheets</t>
  </si>
  <si>
    <t>Information in Category analysis RIN  Worksheets 2.10</t>
  </si>
  <si>
    <t>4b. Capex O’head margins</t>
  </si>
  <si>
    <t>7a. Maintenance O’head</t>
  </si>
  <si>
    <t>7b. Main O’head margins</t>
  </si>
  <si>
    <t>9a. Operating O’head</t>
  </si>
  <si>
    <t>9b. Opex O’head margins</t>
  </si>
  <si>
    <t>10. Overheads allocation</t>
  </si>
  <si>
    <t>Information in Category analysis RIN  Worksheet 2.10</t>
  </si>
  <si>
    <t>Information in Category analysis RIN  Worksheet 2.12</t>
  </si>
  <si>
    <t>Click here for details.</t>
  </si>
  <si>
    <t>1b. Provisions (deleted)</t>
  </si>
  <si>
    <t>4a. Capex overheads - total (deleted)</t>
  </si>
  <si>
    <t>4b. Capex overheads - Margins (deleted)</t>
  </si>
  <si>
    <t>7a. Maintenance overhead -total (deleted)</t>
  </si>
  <si>
    <t>7b. Maintenance  ohead - margin (deleted)</t>
  </si>
  <si>
    <t>9a. Operating Oheads (T) (deleted)</t>
  </si>
  <si>
    <t>9b. Operating Oheads (M) (deleted)</t>
  </si>
  <si>
    <t>10. Overheads Allocation (deleted)</t>
  </si>
  <si>
    <t>11. Total Overheads (deleted)</t>
  </si>
  <si>
    <t>12. Cost categories (deleted)</t>
  </si>
  <si>
    <t>Reconciliation (deleted)</t>
  </si>
  <si>
    <t>Amendments made on 6 August 2014.</t>
  </si>
  <si>
    <t>District Energy Services Scheme (DESS)</t>
  </si>
  <si>
    <t>Virtual Power Plant Stage 1 (VPP)</t>
  </si>
  <si>
    <t>Summer Saver Trial</t>
  </si>
  <si>
    <t>Solar Rebate</t>
  </si>
  <si>
    <t>Full recovery via tariff submission</t>
  </si>
  <si>
    <t xml:space="preserve">DED </t>
  </si>
  <si>
    <t xml:space="preserve">HV-KVA </t>
  </si>
  <si>
    <t>HV-KVA-H</t>
  </si>
  <si>
    <t xml:space="preserve">KW-TOU </t>
  </si>
  <si>
    <t>KW-TOU-H</t>
  </si>
  <si>
    <t xml:space="preserve">L1 </t>
  </si>
  <si>
    <t xml:space="preserve">L2 </t>
  </si>
  <si>
    <t>L2-KVA</t>
  </si>
  <si>
    <t>L2-KVA-H</t>
  </si>
  <si>
    <t>M1</t>
  </si>
  <si>
    <t>M25</t>
  </si>
  <si>
    <t>M27</t>
  </si>
  <si>
    <t>S1</t>
  </si>
  <si>
    <t xml:space="preserve">S1WET </t>
  </si>
  <si>
    <t>S2</t>
  </si>
  <si>
    <t>ST22-KVA</t>
  </si>
  <si>
    <t>TOD</t>
  </si>
  <si>
    <t>TOD9</t>
  </si>
  <si>
    <t>TODFLEX</t>
  </si>
  <si>
    <t>TOU</t>
  </si>
  <si>
    <t>UNM</t>
  </si>
  <si>
    <t>NUOS Revenue</t>
  </si>
  <si>
    <t>PFIT Solar Recovery</t>
  </si>
  <si>
    <t>Rebates</t>
  </si>
  <si>
    <t>F Factor</t>
  </si>
  <si>
    <t>Grid fees</t>
  </si>
  <si>
    <t>Unmetered revenue adjustment</t>
  </si>
  <si>
    <t>Pole rental</t>
  </si>
  <si>
    <t>No</t>
  </si>
  <si>
    <t>DED</t>
  </si>
  <si>
    <t>HV-KVA</t>
  </si>
  <si>
    <t>KW-TOU</t>
  </si>
  <si>
    <t>L1</t>
  </si>
  <si>
    <t>L2</t>
  </si>
  <si>
    <t>S1WET</t>
  </si>
  <si>
    <t>Meter data quarterly</t>
  </si>
  <si>
    <t>Meter data monthly</t>
  </si>
  <si>
    <t>Single phase non off-peak meter (single element)</t>
  </si>
  <si>
    <t>Single phase off-peak meter (two element)</t>
  </si>
  <si>
    <t>Three phase CT connected meter</t>
  </si>
  <si>
    <t>2X20W FLUORO P/L STAN</t>
  </si>
  <si>
    <t>3X20W FLUORO P/L STAN</t>
  </si>
  <si>
    <t>50W MERC P/L STAN</t>
  </si>
  <si>
    <t>80W MERC P/L STAN</t>
  </si>
  <si>
    <t>125W MERC P/L STAN</t>
  </si>
  <si>
    <t>250W MERC P/L STAN</t>
  </si>
  <si>
    <t>400W MERC P/L STAN</t>
  </si>
  <si>
    <t>700W MERC P/L STAN</t>
  </si>
  <si>
    <t>70W SOD P/L STAN</t>
  </si>
  <si>
    <t>100W SOD P/L STAN</t>
  </si>
  <si>
    <t>150W SOD P/L STAN</t>
  </si>
  <si>
    <t>250W SOD P/L STAN</t>
  </si>
  <si>
    <t>400W SOD P/L STAN</t>
  </si>
  <si>
    <t>70W METAL HALIDE</t>
  </si>
  <si>
    <t>100W METAL HALIDE</t>
  </si>
  <si>
    <t>150W METAL HALIDE</t>
  </si>
  <si>
    <t>250W METAL HALIDE</t>
  </si>
  <si>
    <t>400W METAL HALIDE</t>
  </si>
  <si>
    <t>Twin 14w Fluorescent</t>
  </si>
  <si>
    <t>Twin 24w Fluorescent</t>
  </si>
  <si>
    <t>32W Compact Fluorescent</t>
  </si>
  <si>
    <t>42w Compact Fluorescent</t>
  </si>
  <si>
    <t>2X20W FLUORO</t>
  </si>
  <si>
    <t>3X20W FLUORO</t>
  </si>
  <si>
    <t>50W MERC</t>
  </si>
  <si>
    <t>80W MERC</t>
  </si>
  <si>
    <t>125W MERC</t>
  </si>
  <si>
    <t>250W MERC</t>
  </si>
  <si>
    <t>400W MERC</t>
  </si>
  <si>
    <t>70W SOD</t>
  </si>
  <si>
    <t>100W SOD</t>
  </si>
  <si>
    <t>150W SOD</t>
  </si>
  <si>
    <t>250W SOD</t>
  </si>
  <si>
    <t>400W SOD</t>
  </si>
  <si>
    <t>Overspend for year was driven by increasing replacement of assets at their end of life; as can be seen in the network performance data with assets failure the leading cause of outages in 2014</t>
  </si>
  <si>
    <t>Catch up for underspend in previous years.  Total variance for CY 2011-14 is 1.6% over the allowance.</t>
  </si>
  <si>
    <t>Delay in the Contents Management System and GIS upgrade projects offset by timing of expenditure on DMS upgrade, Electricity Metering System upgrade and System Rationalisation project.</t>
  </si>
  <si>
    <t>Overspend was mainly driven by property projects, in particular the Network Control Centre, with a lesser amount attributable to trucks, offset with tools which was underspent.</t>
  </si>
  <si>
    <t>Environment, safety &amp; legal (Group 1)</t>
  </si>
  <si>
    <t>6 Nexus Court</t>
  </si>
  <si>
    <t>Mulgrave</t>
  </si>
  <si>
    <t>VIC</t>
  </si>
  <si>
    <t>PO Box 449</t>
  </si>
  <si>
    <t>Mount Waverley</t>
  </si>
  <si>
    <t>Mathew Abraham</t>
  </si>
  <si>
    <t>03 8846 9758</t>
  </si>
  <si>
    <t>mathew.abraham@ue.com.au</t>
  </si>
  <si>
    <t>70 064 651 029</t>
  </si>
  <si>
    <t>Other - Standard Control Services (a) FC - Fixed Charges</t>
  </si>
  <si>
    <t>N/A</t>
  </si>
  <si>
    <t>Other - Standard Control Services (a) FX - Recoverable Work Expenses</t>
  </si>
  <si>
    <t>All</t>
  </si>
  <si>
    <t>Other - Standard Control Services - taxes</t>
  </si>
  <si>
    <t>Other - Standard Control Services - management fee</t>
  </si>
  <si>
    <t>Other - Standard Control Services - Payroll</t>
  </si>
  <si>
    <t>Other - Standard Control Services - Insurance</t>
  </si>
  <si>
    <t>Other - Standard Control Services - Consulting &amp; Audit fee</t>
  </si>
  <si>
    <t>Zinfra</t>
  </si>
  <si>
    <t>OMSA</t>
  </si>
  <si>
    <t>UEM</t>
  </si>
  <si>
    <t>shared services</t>
  </si>
  <si>
    <t>UEDH</t>
  </si>
  <si>
    <t>Management Services</t>
  </si>
  <si>
    <t>Low voltage small 1 rate</t>
  </si>
  <si>
    <t>Winter economy tariff</t>
  </si>
  <si>
    <t>Reverse cycle airconditioning time of use</t>
  </si>
  <si>
    <t>Low voltage small 2 rate</t>
  </si>
  <si>
    <t>Dedicated circuit</t>
  </si>
  <si>
    <t>Low voltage medium 1 rate</t>
  </si>
  <si>
    <t>Low voltage medium 2 rate 5 day</t>
  </si>
  <si>
    <t>Low voltage medium 2 rate 7 day</t>
  </si>
  <si>
    <t>Unmetered supplies</t>
  </si>
  <si>
    <t>Low voltage large 1 rate</t>
  </si>
  <si>
    <t>Low voltage large 2 rate</t>
  </si>
  <si>
    <t>Low voltage KW time of use</t>
  </si>
  <si>
    <t>Low voltage KW time of use - HOT</t>
  </si>
  <si>
    <t>Low voltage large KVA time of use</t>
  </si>
  <si>
    <t>Low voltage large KVA time of use - HOT</t>
  </si>
  <si>
    <t>High voltage KVA time of use</t>
  </si>
  <si>
    <t>High voltage KVA time of use - HOT</t>
  </si>
  <si>
    <t>Subtransmission KVA time of use</t>
  </si>
  <si>
    <t xml:space="preserve">TOD9 </t>
  </si>
  <si>
    <t>AEMO (TUOS Locational Charge)</t>
  </si>
  <si>
    <t>AEMO (TUOS Non Locational and Common Service)</t>
  </si>
  <si>
    <t>Grid equalisation</t>
  </si>
  <si>
    <t>SPI Powernet (Connection)</t>
  </si>
  <si>
    <t>SPI Powernet &amp; AEMO (Augmentation)</t>
  </si>
  <si>
    <t>Citipower invoiced for 2011/12</t>
  </si>
  <si>
    <t>SP Ausnet invoiced for 2011/12</t>
  </si>
  <si>
    <t>Energex TUoS usage charges</t>
  </si>
  <si>
    <t>TARC is defined as the total annual amount of network charges (distribution service charges for electricity distributors) billed by the distributor to all retailers as most recently reported by the distributor to the AER, or total annual amount of network charges billed by the network provider to all retailers.</t>
  </si>
  <si>
    <t>Not applicable</t>
  </si>
  <si>
    <t>Immaterial</t>
  </si>
  <si>
    <t>The AER’s Final Decision opex allowance is not provided to the DNSP in the requested form either in the Final Decision document (incl. appendices) nor the Final Decision Opex Model.
United Energy has provided the AER with the total opex allowance as a single value in tab 8a. for:
- Standard Control
- AMI
- Public Lighting
Refer to Appendix G of United Energy's written response to the Annual RIN for reconciliation of forecast and actual.</t>
  </si>
  <si>
    <t>Less customer connections compared to forecast.</t>
  </si>
  <si>
    <t>Replacement of Doncaster Pillars</t>
  </si>
  <si>
    <t>Air Break Switch Replacement with Gas Insulated Switches</t>
  </si>
  <si>
    <t>Installation of 'P' Type Brackets</t>
  </si>
  <si>
    <t>Installation of Kaon Fuse Savers</t>
  </si>
  <si>
    <t>LiDAR Mapping</t>
  </si>
  <si>
    <t>Conductor Clashing Prevention</t>
  </si>
  <si>
    <t>Fitting of Armour Rods and Vibration Dampers</t>
  </si>
  <si>
    <t>Distribution Transformer Mounting Height</t>
  </si>
  <si>
    <t>Adjustment of Low Tramways</t>
  </si>
  <si>
    <t>Zone Substation Security</t>
  </si>
  <si>
    <t>Earthing Works</t>
  </si>
  <si>
    <t>DC System Management</t>
  </si>
  <si>
    <t>HV Conductor Clashing</t>
  </si>
  <si>
    <t>Bird and Animal Proofing</t>
  </si>
  <si>
    <t>ESL</t>
  </si>
  <si>
    <t>Bushfire</t>
  </si>
  <si>
    <t>ESMS</t>
  </si>
  <si>
    <t>End-of-life replacement of services, mostly these will be neutral screened services</t>
  </si>
  <si>
    <t>Defined under EDPR</t>
  </si>
  <si>
    <t>Repositioning of servicees that do not have sufficient ground clearance. May involve work at the customer POA, or the UE pole/crossarm</t>
  </si>
  <si>
    <t>This is an opportunistic program, coordinated with other maintenance, typically crossarm replacement.</t>
  </si>
  <si>
    <t>Replacement of SWER lines with single or three phase 22kV. Program is long lead time and will not be completed until latein the current regulatory period due to the protracted nature of the necessary customer consultaion regarding easements.</t>
  </si>
  <si>
    <t>Planning is in progress. Installations are not expected until later in the regulatory period</t>
  </si>
  <si>
    <t xml:space="preserve">Identification of candidate locations is underway. </t>
  </si>
  <si>
    <t>End-of -life replacement based on condition. It appears unlikely that the forecast volumes will be required.</t>
  </si>
  <si>
    <t>Investigation and prioritisation of projects is in progress</t>
  </si>
  <si>
    <t>End-of-life replacement program.</t>
  </si>
  <si>
    <t>Life extension program based on condition and suitability.</t>
  </si>
  <si>
    <t xml:space="preserve">Highest priority conductors have been replaced, additonal metallurgical testing is in progress to assess additional requiirements </t>
  </si>
  <si>
    <t>Design is in progress</t>
  </si>
  <si>
    <t>Relocation of services for vegatation clearance</t>
  </si>
  <si>
    <t>Undergrounding of services for vegatation clearance</t>
  </si>
  <si>
    <t>UE's preference is to prune trees rather than relocate services. It is unlikely that forecaast volumes will be achieved</t>
  </si>
  <si>
    <t>Replacement of SWER lines with single or three phase 22kV. Program is a long lead time and will not be completed until late in the current regulatory period due to the protracted nature of the necessary customer consultaion regarding easements. Some lines may be replaced with ABC</t>
  </si>
  <si>
    <t>Proposed  to ESV</t>
  </si>
  <si>
    <t>Replacement of metallic pillars on asbestos cement pillars in Doncaster area</t>
  </si>
  <si>
    <t>Replace air break switches with gas enclosed switches</t>
  </si>
  <si>
    <t>Replacement of pole top caps with 'P' type brackets</t>
  </si>
  <si>
    <t>Installation of Kaon fuse savers for transient faults</t>
  </si>
  <si>
    <t>LiDAR mapping of the distribution network to potentially identify conductor spacing and vegetation management clearance anomalies.</t>
  </si>
  <si>
    <t>Remedial work to prevent clashing of conductors</t>
  </si>
  <si>
    <t>Remedial work to fit armour rods and vibration dampers as directed by ESV</t>
  </si>
  <si>
    <t>Upgrade of Distribution Transformer Mounting Hieght</t>
  </si>
  <si>
    <t>Replace low conductors crossing tramway infrastructure</t>
  </si>
  <si>
    <t>Upgrade Fencing and access arrangements</t>
  </si>
  <si>
    <t>Work done on Earthing Infrastructure</t>
  </si>
  <si>
    <t>Improve secondary system performance and reduce risk of protection failure due to loss of DC supply.</t>
  </si>
  <si>
    <t>Bird or animal contact with HV is known cause of fire start.</t>
  </si>
  <si>
    <t>no. of pillars</t>
  </si>
  <si>
    <t>no. of switches</t>
  </si>
  <si>
    <t>no.of sets</t>
  </si>
  <si>
    <t>no. of business cases</t>
  </si>
  <si>
    <t>no. of sites</t>
  </si>
  <si>
    <t>no. of bays of conductor</t>
  </si>
  <si>
    <t>no. of transformers</t>
  </si>
  <si>
    <t>no. of batches</t>
  </si>
  <si>
    <t>no. of programs</t>
  </si>
  <si>
    <t>no. of spans</t>
  </si>
  <si>
    <t>no. of structures</t>
  </si>
  <si>
    <t>Not Applicable</t>
  </si>
  <si>
    <t>Project introduced in 2012 in order to address high risk fire start from poorly attached pole caps.</t>
  </si>
  <si>
    <t>Project introduced in 2012 in order to reduce energy delivered during fault (Fire start risk).</t>
  </si>
  <si>
    <t>Project introduced in 2012 in order to reduce risk of bird and animal related faults occuring that can lead to bushfires</t>
  </si>
  <si>
    <t>Service replacement is coordinated with asset inspection and services are replaced as identified</t>
  </si>
  <si>
    <t>This is an opportunistic program, coordinated with other maintenance activities</t>
  </si>
  <si>
    <t>Planning commenced but progress is slow due to easement issues</t>
  </si>
  <si>
    <t>Program is deferred due to trial installation not meeting expectations</t>
  </si>
  <si>
    <t xml:space="preserve">Additional requirements are being assessed. </t>
  </si>
  <si>
    <t>Based on condition, program on track</t>
  </si>
  <si>
    <t>Volume information not specifically captured and recorded</t>
  </si>
  <si>
    <t>Condition based program. Find rates are higher than originally forecast</t>
  </si>
  <si>
    <t>No projects have been identified to be undertaken during period</t>
  </si>
  <si>
    <t>Condition based program. Find rates are lower than originally forecast</t>
  </si>
  <si>
    <t>Replacement is based on condition as determined during scheduled inspection</t>
  </si>
  <si>
    <t>Program on schedule</t>
  </si>
  <si>
    <t>Emphasis on better vegetation management over service relocation</t>
  </si>
  <si>
    <t>Emphasis on better vegetation management over service undergrounding</t>
  </si>
  <si>
    <t>Preference is to cut or remove trees</t>
  </si>
  <si>
    <t>Project introduced in 2012 in order to reduce risk of electric shock to public and environmental concerns (asbestos)</t>
  </si>
  <si>
    <t>Project introduced in 2012 in order to reduce risk of fire start caused by ABS external flashovers</t>
  </si>
  <si>
    <t>Project introduced in 2012 in order to reduce risk of vehicle contact or flashover to low transformers</t>
  </si>
  <si>
    <t>Project introduced in 2012 in order to reduce cirecuit breaker or protection failure due to loss of DC supply</t>
  </si>
  <si>
    <t>Program introduced in 2012, no targets provided in 2010.</t>
  </si>
  <si>
    <t>Average unit cost higher than anticipated</t>
  </si>
  <si>
    <t>Cost captured in separate activity (Not specifically recorded)</t>
  </si>
  <si>
    <t>Lower volumes installed</t>
  </si>
  <si>
    <t>Program slightly behind target</t>
  </si>
  <si>
    <t>Expenditure not specifically captured.</t>
  </si>
  <si>
    <t>Increased number of volume complete and unit cost</t>
  </si>
  <si>
    <t>Limited number of cost vs risk justified projects have been identified</t>
  </si>
  <si>
    <t>No works completed</t>
  </si>
  <si>
    <t>No works completed, transferred to vegetation management</t>
  </si>
  <si>
    <t>Change in delivery model since 2010</t>
  </si>
  <si>
    <t>Program introduced in 2012</t>
  </si>
  <si>
    <t>No expenditure</t>
  </si>
  <si>
    <t>Higher unit prices underpinned by commercial contracts in place</t>
  </si>
  <si>
    <t>No volumes recorded to calculate unit cost</t>
  </si>
  <si>
    <t>Work in progress, no volumes complete to calculate unit cost</t>
  </si>
  <si>
    <t>No volumes or expenditure recorded to calculate unit cost</t>
  </si>
  <si>
    <t>Reflection of current commercial environment</t>
  </si>
  <si>
    <t>Lower unit prices underpinned by commercial contracts in place</t>
  </si>
  <si>
    <t>Higher ratio of HV poles to LV poles than anticipated (HV poles more expensive)</t>
  </si>
  <si>
    <t>Installation of Pole Top Capacitor 'P' Type Brackets</t>
  </si>
  <si>
    <t>Reported volumes updated after ESV submission</t>
  </si>
  <si>
    <t>No Variance</t>
  </si>
  <si>
    <t>Project introduced in 2012 in order to prevent conductor clashing causing bushfires (ESV directive)</t>
  </si>
  <si>
    <t>Project introduced in 2012 in order to reduce risk of conductor damage and failure (ESV directive)</t>
  </si>
  <si>
    <t>Replacement is coordinated with asset inspection and services are replaced as identified</t>
  </si>
  <si>
    <t>ESV directive, no targets provided in 2010.</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</si>
</sst>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quot;$&quot;* #,##0.00_-;_-&quot;$&quot;* &quot;-&quot;??_-;_-@_-"/>
    <numFmt numFmtId="43" formatCode="_-* #,##0.00_-;\-* #,##0.00_-;_-* &quot;-&quot;??_-;_-@_-"/>
    <numFmt numFmtId="164" formatCode="_(* #,##0.00_);_(* \(#,##0.00\);_(* &quot;-&quot;??_);_(@_)"/>
    <numFmt numFmtId="165" formatCode="_(* #,##0_);_(* \(#,##0\);_(* &quot;-&quot;?_);_(@_)"/>
    <numFmt numFmtId="166" formatCode="_(* #,##0_);_(* \(#,##0\);_(* &quot;-&quot;_);_(@_)"/>
    <numFmt numFmtId="167" formatCode="0.0"/>
    <numFmt numFmtId="168" formatCode="0.0000"/>
    <numFmt numFmtId="169" formatCode="_-* #,##0.0_-;\-* #,##0.0_-;_-* &quot;-&quot;??_-;_-@_-"/>
    <numFmt numFmtId="170" formatCode="#,##0,;\(#,##0,\)"/>
    <numFmt numFmtId="171" formatCode="#,##0.0;\(#,##0.0\)"/>
    <numFmt numFmtId="172" formatCode="#,##0;\(#,##0\)"/>
    <numFmt numFmtId="173" formatCode="_-* #,##0_-;\-* #,##0_-;_-* &quot;-&quot;??_-;_-@_-"/>
    <numFmt numFmtId="174" formatCode="_-* #,##0.000_-;\-* #,##0.000_-;_-* &quot;-&quot;??_-;_-@_-"/>
    <numFmt numFmtId="175" formatCode="0.0%"/>
    <numFmt numFmtId="176" formatCode="_(* #,##0_);_(* \(#,##0\);_(* &quot;-&quot;??_);_(@_)"/>
  </numFmts>
  <fonts count="8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family val="2"/>
    </font>
    <font>
      <sz val="18"/>
      <color indexed="62"/>
      <name val="Arial"/>
      <family val="2"/>
    </font>
    <font>
      <b/>
      <sz val="10"/>
      <color indexed="62"/>
      <name val="Arial"/>
      <family val="2"/>
    </font>
    <font>
      <b/>
      <sz val="16"/>
      <color indexed="8"/>
      <name val="Arial"/>
      <family val="2"/>
    </font>
    <font>
      <b/>
      <sz val="14"/>
      <color indexed="10"/>
      <name val="Arial"/>
      <family val="2"/>
    </font>
    <font>
      <b/>
      <sz val="12"/>
      <color indexed="8"/>
      <name val="Arial"/>
      <family val="2"/>
    </font>
    <font>
      <b/>
      <sz val="12"/>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0"/>
      <color indexed="10"/>
      <name val="Arial"/>
      <family val="2"/>
    </font>
    <font>
      <b/>
      <sz val="16"/>
      <color indexed="10"/>
      <name val="Arial"/>
      <family val="2"/>
    </font>
    <font>
      <sz val="12"/>
      <color indexed="9"/>
      <name val="Arial"/>
      <family val="2"/>
    </font>
    <font>
      <b/>
      <sz val="16"/>
      <color indexed="51"/>
      <name val="Arial"/>
      <family val="2"/>
    </font>
    <font>
      <b/>
      <sz val="22"/>
      <name val="Arial"/>
      <family val="2"/>
    </font>
    <font>
      <sz val="12"/>
      <color indexed="10"/>
      <name val="Arial"/>
      <family val="2"/>
    </font>
    <font>
      <b/>
      <sz val="9"/>
      <color indexed="9"/>
      <name val="Arial"/>
      <family val="2"/>
    </font>
    <font>
      <b/>
      <i/>
      <sz val="10"/>
      <color indexed="9"/>
      <name val="Arial"/>
      <family val="2"/>
    </font>
    <font>
      <sz val="10"/>
      <color rgb="FFFF0000"/>
      <name val="Arial"/>
      <family val="2"/>
    </font>
    <font>
      <sz val="10"/>
      <name val="Verdana"/>
      <family val="2"/>
    </font>
    <font>
      <sz val="10"/>
      <name val="Verdana"/>
      <family val="2"/>
    </font>
    <font>
      <sz val="10"/>
      <color theme="0"/>
      <name val="Arial"/>
      <family val="2"/>
    </font>
    <font>
      <b/>
      <sz val="10"/>
      <color theme="0"/>
      <name val="Arial"/>
      <family val="2"/>
    </font>
    <font>
      <b/>
      <sz val="14"/>
      <color indexed="62"/>
      <name val="Arial"/>
      <family val="2"/>
    </font>
    <font>
      <b/>
      <sz val="10"/>
      <color rgb="FFFFCC00"/>
      <name val="Arial"/>
      <family val="2"/>
    </font>
    <font>
      <sz val="10"/>
      <color rgb="FFFFC000"/>
      <name val="Arial"/>
      <family val="2"/>
    </font>
    <font>
      <i/>
      <sz val="10"/>
      <name val="Arial"/>
      <family val="2"/>
    </font>
    <font>
      <sz val="10"/>
      <color theme="1"/>
      <name val="Arial"/>
      <family val="2"/>
    </font>
    <font>
      <sz val="11"/>
      <color theme="1"/>
      <name val="Arial"/>
      <family val="2"/>
    </font>
    <font>
      <sz val="10"/>
      <color rgb="FF000000"/>
      <name val="Arial"/>
      <family val="2"/>
    </font>
    <font>
      <b/>
      <sz val="10"/>
      <color theme="0"/>
      <name val="Cambria"/>
      <family val="1"/>
    </font>
    <font>
      <i/>
      <sz val="10"/>
      <color theme="0"/>
      <name val="Cambria"/>
      <family val="1"/>
    </font>
    <font>
      <sz val="10"/>
      <color theme="0"/>
      <name val="Cambria"/>
      <family val="1"/>
    </font>
    <font>
      <sz val="8"/>
      <color theme="0"/>
      <name val="Cambria"/>
      <family val="1"/>
    </font>
    <font>
      <b/>
      <sz val="10"/>
      <name val="Verdana"/>
      <family val="2"/>
    </font>
    <font>
      <sz val="10"/>
      <color theme="0"/>
      <name val="Verdana"/>
      <family val="2"/>
    </font>
    <font>
      <b/>
      <u/>
      <sz val="11"/>
      <name val="Verdana"/>
      <family val="2"/>
    </font>
    <font>
      <sz val="10"/>
      <color rgb="FFFF0000"/>
      <name val="Verdana"/>
      <family val="2"/>
    </font>
    <font>
      <sz val="10"/>
      <name val="Arial"/>
      <family val="2"/>
    </font>
    <font>
      <sz val="8"/>
      <color indexed="81"/>
      <name val="Tahoma"/>
      <family val="2"/>
    </font>
    <font>
      <b/>
      <sz val="8"/>
      <color indexed="81"/>
      <name val="Tahoma"/>
      <family val="2"/>
    </font>
    <font>
      <b/>
      <sz val="8"/>
      <color rgb="FFFFCC00"/>
      <name val="Arial"/>
      <family val="2"/>
    </font>
    <font>
      <b/>
      <sz val="12"/>
      <color rgb="FFFFCC00"/>
      <name val="Arial"/>
      <family val="2"/>
    </font>
    <font>
      <u/>
      <sz val="10"/>
      <color theme="10"/>
      <name val="Arial"/>
      <family val="2"/>
    </font>
    <font>
      <u/>
      <sz val="11"/>
      <color theme="10"/>
      <name val="Calibri"/>
      <family val="2"/>
      <scheme val="minor"/>
    </font>
    <font>
      <sz val="16"/>
      <name val="Arial"/>
      <family val="2"/>
    </font>
    <font>
      <b/>
      <sz val="18"/>
      <color indexed="10"/>
      <name val="Arial"/>
      <family val="2"/>
    </font>
    <font>
      <b/>
      <sz val="14"/>
      <color rgb="FF0000FF"/>
      <name val="Arial"/>
      <family val="2"/>
    </font>
    <font>
      <sz val="10"/>
      <name val="Calibri"/>
      <family val="2"/>
    </font>
  </fonts>
  <fills count="37">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29"/>
        <bgColor indexed="64"/>
      </patternFill>
    </fill>
    <fill>
      <patternFill patternType="solid">
        <fgColor indexed="8"/>
        <bgColor indexed="64"/>
      </patternFill>
    </fill>
    <fill>
      <patternFill patternType="solid">
        <fgColor indexed="43"/>
        <bgColor indexed="64"/>
      </patternFill>
    </fill>
    <fill>
      <patternFill patternType="solid">
        <fgColor indexed="63"/>
        <bgColor indexed="64"/>
      </patternFill>
    </fill>
    <fill>
      <patternFill patternType="solid">
        <fgColor theme="0"/>
        <bgColor indexed="64"/>
      </patternFill>
    </fill>
    <fill>
      <patternFill patternType="solid">
        <fgColor rgb="FFFFFFCC"/>
        <bgColor indexed="64"/>
      </patternFill>
    </fill>
    <fill>
      <patternFill patternType="solid">
        <fgColor rgb="FF333399"/>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ABF8F"/>
        <bgColor indexed="64"/>
      </patternFill>
    </fill>
    <fill>
      <patternFill patternType="solid">
        <fgColor rgb="FFB2A1C7"/>
        <bgColor indexed="64"/>
      </patternFill>
    </fill>
    <fill>
      <patternFill patternType="solid">
        <fgColor rgb="FFEAEAEA"/>
        <bgColor indexed="64"/>
      </patternFill>
    </fill>
    <fill>
      <patternFill patternType="solid">
        <fgColor rgb="FFFFFF00"/>
        <bgColor indexed="64"/>
      </patternFill>
    </fill>
    <fill>
      <patternFill patternType="solid">
        <fgColor rgb="FFFFC000"/>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70">
    <xf numFmtId="0" fontId="0" fillId="2"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166" fontId="8" fillId="15" borderId="0" applyNumberFormat="0" applyFont="0" applyBorder="0" applyAlignment="0">
      <alignment horizontal="right"/>
    </xf>
    <xf numFmtId="0" fontId="9" fillId="6" borderId="1" applyNumberFormat="0" applyAlignment="0" applyProtection="0"/>
    <xf numFmtId="0" fontId="10" fillId="16" borderId="2" applyNumberFormat="0" applyAlignment="0" applyProtection="0"/>
    <xf numFmtId="164" fontId="4" fillId="0" borderId="0" applyFont="0" applyFill="0" applyBorder="0" applyAlignment="0" applyProtection="0"/>
    <xf numFmtId="164" fontId="4" fillId="0" borderId="0" applyFont="0" applyFill="0" applyBorder="0" applyAlignment="0" applyProtection="0"/>
    <xf numFmtId="0" fontId="11" fillId="0" borderId="0" applyNumberFormat="0" applyFill="0" applyBorder="0" applyAlignment="0" applyProtection="0"/>
    <xf numFmtId="0" fontId="12" fillId="17"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alignment vertical="top"/>
      <protection locked="0"/>
    </xf>
    <xf numFmtId="0" fontId="17" fillId="4" borderId="1" applyNumberFormat="0" applyAlignment="0" applyProtection="0"/>
    <xf numFmtId="166" fontId="4" fillId="18" borderId="0" applyFont="0" applyBorder="0" applyAlignment="0">
      <alignment horizontal="right"/>
      <protection locked="0"/>
    </xf>
    <xf numFmtId="165" fontId="8" fillId="19" borderId="0" applyFont="0" applyBorder="0">
      <alignment horizontal="right"/>
      <protection locked="0"/>
    </xf>
    <xf numFmtId="166" fontId="8" fillId="20" borderId="0" applyFont="0" applyBorder="0">
      <alignment horizontal="right"/>
      <protection locked="0"/>
    </xf>
    <xf numFmtId="0" fontId="18" fillId="0" borderId="6" applyNumberFormat="0" applyFill="0" applyAlignment="0" applyProtection="0"/>
    <xf numFmtId="0" fontId="19" fillId="7" borderId="0" applyNumberFormat="0" applyBorder="0" applyAlignment="0" applyProtection="0"/>
    <xf numFmtId="0" fontId="4" fillId="2" borderId="0"/>
    <xf numFmtId="0" fontId="4" fillId="2" borderId="0"/>
    <xf numFmtId="0" fontId="4" fillId="2" borderId="0"/>
    <xf numFmtId="0" fontId="4" fillId="2" borderId="0"/>
    <xf numFmtId="0" fontId="4" fillId="2" borderId="0"/>
    <xf numFmtId="0" fontId="4" fillId="2" borderId="0"/>
    <xf numFmtId="0" fontId="4" fillId="0" borderId="0"/>
    <xf numFmtId="0" fontId="4" fillId="0" borderId="0" applyFill="0"/>
    <xf numFmtId="0" fontId="4" fillId="0" borderId="0"/>
    <xf numFmtId="0" fontId="4" fillId="0" borderId="0"/>
    <xf numFmtId="0" fontId="4" fillId="0" borderId="0" applyFill="0"/>
    <xf numFmtId="0" fontId="8" fillId="5" borderId="7" applyNumberFormat="0" applyFont="0" applyAlignment="0" applyProtection="0"/>
    <xf numFmtId="0" fontId="20" fillId="6" borderId="8" applyNumberFormat="0" applyAlignment="0" applyProtection="0"/>
    <xf numFmtId="0" fontId="4" fillId="0" borderId="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58" fillId="0" borderId="0"/>
    <xf numFmtId="164" fontId="59" fillId="0" borderId="0" applyFont="0" applyFill="0" applyBorder="0" applyAlignment="0" applyProtection="0"/>
    <xf numFmtId="164" fontId="59" fillId="0" borderId="0" applyFont="0" applyFill="0" applyBorder="0" applyAlignment="0" applyProtection="0"/>
    <xf numFmtId="0" fontId="4" fillId="2" borderId="0"/>
    <xf numFmtId="0" fontId="4" fillId="2" borderId="0"/>
    <xf numFmtId="0" fontId="4" fillId="0" borderId="0"/>
    <xf numFmtId="0" fontId="4" fillId="0" borderId="0"/>
    <xf numFmtId="0" fontId="3" fillId="0" borderId="0"/>
    <xf numFmtId="0" fontId="4" fillId="0" borderId="0"/>
    <xf numFmtId="0" fontId="4" fillId="2" borderId="0"/>
    <xf numFmtId="9" fontId="2"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applyProtection="0"/>
    <xf numFmtId="0" fontId="4" fillId="0" borderId="0"/>
    <xf numFmtId="0" fontId="4" fillId="2" borderId="0"/>
    <xf numFmtId="0" fontId="4" fillId="2" borderId="0"/>
    <xf numFmtId="0" fontId="2" fillId="0" borderId="0"/>
    <xf numFmtId="0" fontId="4" fillId="0" borderId="0" applyFill="0"/>
    <xf numFmtId="166" fontId="4" fillId="15" borderId="0" applyNumberFormat="0" applyFont="0" applyBorder="0" applyAlignment="0">
      <alignment horizontal="right"/>
    </xf>
    <xf numFmtId="0" fontId="4" fillId="0" borderId="0"/>
    <xf numFmtId="9" fontId="1" fillId="0" borderId="0" applyFont="0" applyFill="0" applyBorder="0" applyAlignment="0" applyProtection="0"/>
    <xf numFmtId="0" fontId="4" fillId="2" borderId="0"/>
    <xf numFmtId="0" fontId="4" fillId="0" borderId="0"/>
    <xf numFmtId="0" fontId="4" fillId="0" borderId="0"/>
    <xf numFmtId="0" fontId="4" fillId="0" borderId="0"/>
    <xf numFmtId="44" fontId="77" fillId="0" borderId="0" applyFont="0" applyFill="0" applyBorder="0" applyAlignment="0" applyProtection="0"/>
    <xf numFmtId="9" fontId="77" fillId="0" borderId="0" applyFont="0" applyFill="0" applyBorder="0" applyAlignment="0" applyProtection="0"/>
    <xf numFmtId="0" fontId="4" fillId="2"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166" fontId="4" fillId="15" borderId="0" applyNumberFormat="0" applyFont="0" applyBorder="0" applyAlignment="0">
      <alignment horizontal="right"/>
    </xf>
    <xf numFmtId="0" fontId="9" fillId="6" borderId="1" applyNumberFormat="0" applyAlignment="0" applyProtection="0"/>
    <xf numFmtId="0" fontId="10" fillId="16" borderId="2" applyNumberFormat="0" applyAlignment="0" applyProtection="0"/>
    <xf numFmtId="43" fontId="4" fillId="0" borderId="0" applyFont="0" applyFill="0" applyBorder="0" applyAlignment="0" applyProtection="0"/>
    <xf numFmtId="164" fontId="4" fillId="0" borderId="0" applyFont="0" applyFill="0" applyBorder="0" applyAlignment="0" applyProtection="0"/>
    <xf numFmtId="164" fontId="58" fillId="0" borderId="0" applyFont="0" applyFill="0" applyBorder="0" applyAlignment="0" applyProtection="0"/>
    <xf numFmtId="43" fontId="4" fillId="0" borderId="0" applyFont="0" applyFill="0" applyBorder="0" applyAlignment="0" applyProtection="0"/>
    <xf numFmtId="164" fontId="58"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11" fillId="0" borderId="0" applyNumberFormat="0" applyFill="0" applyBorder="0" applyAlignment="0" applyProtection="0"/>
    <xf numFmtId="0" fontId="12" fillId="17"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82" fillId="0" borderId="0" applyNumberFormat="0" applyFill="0" applyBorder="0" applyAlignment="0" applyProtection="0">
      <alignment vertical="top"/>
      <protection locked="0"/>
    </xf>
    <xf numFmtId="0" fontId="83" fillId="0" borderId="0" applyNumberFormat="0" applyFill="0" applyBorder="0" applyAlignment="0" applyProtection="0"/>
    <xf numFmtId="0" fontId="17" fillId="4" borderId="1" applyNumberFormat="0" applyAlignment="0" applyProtection="0"/>
    <xf numFmtId="166" fontId="4" fillId="18" borderId="0" applyFont="0" applyBorder="0" applyAlignment="0">
      <alignment horizontal="right"/>
      <protection locked="0"/>
    </xf>
    <xf numFmtId="165" fontId="4" fillId="19" borderId="0" applyFont="0" applyBorder="0">
      <alignment horizontal="right"/>
      <protection locked="0"/>
    </xf>
    <xf numFmtId="165" fontId="4" fillId="19" borderId="0" applyFont="0" applyBorder="0">
      <alignment horizontal="right"/>
      <protection locked="0"/>
    </xf>
    <xf numFmtId="166" fontId="4" fillId="20" borderId="0" applyFont="0" applyBorder="0">
      <alignment horizontal="right"/>
      <protection locked="0"/>
    </xf>
    <xf numFmtId="166" fontId="4" fillId="20" borderId="0" applyFont="0" applyBorder="0">
      <alignment horizontal="right"/>
      <protection locked="0"/>
    </xf>
    <xf numFmtId="0" fontId="18" fillId="0" borderId="6" applyNumberFormat="0" applyFill="0" applyAlignment="0" applyProtection="0"/>
    <xf numFmtId="0" fontId="19" fillId="7"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5" borderId="7" applyNumberFormat="0" applyFont="0" applyAlignment="0" applyProtection="0"/>
    <xf numFmtId="0" fontId="4" fillId="5" borderId="7" applyNumberFormat="0" applyFont="0" applyAlignment="0" applyProtection="0"/>
    <xf numFmtId="0" fontId="4" fillId="5" borderId="7" applyNumberFormat="0" applyFont="0" applyAlignment="0" applyProtection="0"/>
    <xf numFmtId="0" fontId="20" fillId="6"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9" fontId="4" fillId="0" borderId="0" applyFont="0" applyFill="0" applyBorder="0" applyAlignment="0" applyProtection="0"/>
  </cellStyleXfs>
  <cellXfs count="921">
    <xf numFmtId="0" fontId="0" fillId="2" borderId="0" xfId="0"/>
    <xf numFmtId="0" fontId="36" fillId="20" borderId="26" xfId="45" applyFont="1" applyFill="1" applyBorder="1" applyAlignment="1">
      <alignment vertical="center"/>
    </xf>
    <xf numFmtId="0" fontId="36" fillId="2" borderId="0" xfId="45" applyFont="1" applyFill="1" applyBorder="1" applyAlignment="1">
      <alignment vertical="center"/>
    </xf>
    <xf numFmtId="0" fontId="37" fillId="20" borderId="0" xfId="45" applyFont="1" applyFill="1" applyBorder="1" applyAlignment="1">
      <alignment horizontal="center" vertical="center"/>
    </xf>
    <xf numFmtId="0" fontId="37" fillId="20" borderId="26" xfId="45" applyFont="1" applyFill="1" applyBorder="1" applyAlignment="1">
      <alignment vertical="center"/>
    </xf>
    <xf numFmtId="0" fontId="37" fillId="2" borderId="0" xfId="45" applyFont="1" applyFill="1" applyBorder="1" applyAlignment="1">
      <alignment vertical="center"/>
    </xf>
    <xf numFmtId="0" fontId="35" fillId="20" borderId="26" xfId="45" applyFont="1" applyFill="1" applyBorder="1" applyAlignment="1">
      <alignment vertical="center"/>
    </xf>
    <xf numFmtId="0" fontId="35" fillId="2" borderId="0" xfId="45" applyFont="1" applyFill="1" applyBorder="1" applyAlignment="1">
      <alignment vertical="center"/>
    </xf>
    <xf numFmtId="0" fontId="35" fillId="2" borderId="0" xfId="45" applyFont="1" applyAlignment="1">
      <alignment vertical="center"/>
    </xf>
    <xf numFmtId="0" fontId="38" fillId="22" borderId="22" xfId="45" applyFont="1" applyFill="1" applyBorder="1" applyAlignment="1">
      <alignment vertical="center"/>
    </xf>
    <xf numFmtId="0" fontId="26" fillId="22" borderId="24" xfId="45" applyFont="1" applyFill="1" applyBorder="1" applyAlignment="1">
      <alignment vertical="center"/>
    </xf>
    <xf numFmtId="0" fontId="35" fillId="2" borderId="0" xfId="45" applyFont="1" applyFill="1" applyAlignment="1">
      <alignment vertical="center"/>
    </xf>
    <xf numFmtId="0" fontId="26" fillId="22" borderId="26" xfId="45" applyFont="1" applyFill="1" applyBorder="1" applyAlignment="1">
      <alignment vertical="center"/>
    </xf>
    <xf numFmtId="0" fontId="26" fillId="22" borderId="20" xfId="45" applyFont="1" applyFill="1" applyBorder="1" applyAlignment="1">
      <alignment vertical="center"/>
    </xf>
    <xf numFmtId="0" fontId="25" fillId="2" borderId="0" xfId="0" applyFont="1" applyAlignment="1">
      <alignment horizontal="left" vertical="center"/>
    </xf>
    <xf numFmtId="0" fontId="46" fillId="21" borderId="12" xfId="44" applyFont="1" applyFill="1" applyBorder="1" applyAlignment="1">
      <alignment horizontal="center" vertical="center" wrapText="1"/>
    </xf>
    <xf numFmtId="164" fontId="46" fillId="21" borderId="12" xfId="30" applyFont="1" applyFill="1" applyBorder="1" applyAlignment="1">
      <alignment horizontal="center" vertical="center" wrapText="1"/>
    </xf>
    <xf numFmtId="168" fontId="46" fillId="21" borderId="12" xfId="0" quotePrefix="1" applyNumberFormat="1" applyFont="1" applyFill="1" applyBorder="1" applyAlignment="1">
      <alignment horizontal="center" vertical="center" wrapText="1"/>
    </xf>
    <xf numFmtId="49" fontId="46" fillId="21" borderId="12" xfId="0" applyNumberFormat="1" applyFont="1" applyFill="1" applyBorder="1" applyAlignment="1">
      <alignment horizontal="center" vertical="center" wrapText="1"/>
    </xf>
    <xf numFmtId="2" fontId="46" fillId="21" borderId="12" xfId="0" applyNumberFormat="1" applyFont="1" applyFill="1" applyBorder="1" applyAlignment="1">
      <alignment horizontal="center" vertical="center" wrapText="1"/>
    </xf>
    <xf numFmtId="166" fontId="46" fillId="21" borderId="12" xfId="0" applyNumberFormat="1" applyFont="1" applyFill="1" applyBorder="1" applyAlignment="1">
      <alignment horizontal="center" vertical="center" wrapText="1"/>
    </xf>
    <xf numFmtId="39" fontId="46" fillId="21" borderId="12" xfId="0" applyNumberFormat="1" applyFont="1" applyFill="1" applyBorder="1" applyAlignment="1">
      <alignment horizontal="center" vertical="center" wrapText="1"/>
    </xf>
    <xf numFmtId="168" fontId="46" fillId="21" borderId="12" xfId="0" applyNumberFormat="1" applyFont="1" applyFill="1" applyBorder="1" applyAlignment="1">
      <alignment horizontal="center" vertical="center" wrapText="1"/>
    </xf>
    <xf numFmtId="0" fontId="46" fillId="21" borderId="12" xfId="44" applyFont="1" applyFill="1" applyBorder="1" applyAlignment="1">
      <alignment horizontal="left" vertical="center" wrapText="1"/>
    </xf>
    <xf numFmtId="49" fontId="46" fillId="21" borderId="12" xfId="0" applyNumberFormat="1" applyFont="1" applyFill="1" applyBorder="1" applyAlignment="1">
      <alignment horizontal="left" vertical="center" wrapText="1"/>
    </xf>
    <xf numFmtId="0" fontId="33" fillId="21" borderId="12" xfId="49" applyFont="1" applyFill="1" applyBorder="1" applyAlignment="1">
      <alignment horizontal="left" vertical="center" wrapText="1"/>
    </xf>
    <xf numFmtId="0" fontId="33" fillId="21" borderId="12" xfId="49" applyFont="1" applyFill="1" applyBorder="1" applyAlignment="1">
      <alignment horizontal="center" vertical="center" wrapText="1"/>
    </xf>
    <xf numFmtId="0" fontId="46" fillId="23" borderId="0" xfId="49" applyFont="1" applyFill="1" applyBorder="1" applyAlignment="1">
      <alignment horizontal="right" vertical="center" wrapText="1"/>
    </xf>
    <xf numFmtId="167" fontId="33" fillId="21" borderId="34" xfId="29" applyNumberFormat="1" applyFont="1" applyFill="1" applyBorder="1" applyAlignment="1">
      <alignment horizontal="center" vertical="center"/>
    </xf>
    <xf numFmtId="49" fontId="33" fillId="21" borderId="12" xfId="0" applyNumberFormat="1" applyFont="1" applyFill="1" applyBorder="1" applyAlignment="1">
      <alignment horizontal="left" vertical="center" wrapText="1"/>
    </xf>
    <xf numFmtId="166" fontId="46" fillId="21" borderId="12" xfId="0" applyNumberFormat="1" applyFont="1" applyFill="1" applyBorder="1" applyAlignment="1">
      <alignment horizontal="left" vertical="center" wrapText="1"/>
    </xf>
    <xf numFmtId="0" fontId="46" fillId="21" borderId="12" xfId="44" applyFont="1" applyFill="1" applyBorder="1" applyAlignment="1">
      <alignment vertical="center" wrapText="1"/>
    </xf>
    <xf numFmtId="168" fontId="33" fillId="21" borderId="12" xfId="0" applyNumberFormat="1" applyFont="1" applyFill="1" applyBorder="1" applyAlignment="1">
      <alignment horizontal="left" vertical="center" wrapText="1"/>
    </xf>
    <xf numFmtId="0" fontId="33" fillId="21" borderId="12" xfId="44" applyFont="1" applyFill="1" applyBorder="1" applyAlignment="1">
      <alignment horizontal="left" vertical="center" wrapText="1"/>
    </xf>
    <xf numFmtId="0" fontId="33" fillId="21" borderId="12" xfId="44" applyFont="1" applyFill="1" applyBorder="1" applyAlignment="1">
      <alignment vertical="center" wrapText="1"/>
    </xf>
    <xf numFmtId="0" fontId="33" fillId="23" borderId="12" xfId="44" applyFont="1" applyFill="1" applyBorder="1" applyAlignment="1">
      <alignment horizontal="left" vertical="center" wrapText="1"/>
    </xf>
    <xf numFmtId="168" fontId="33" fillId="23" borderId="12" xfId="0" applyNumberFormat="1" applyFont="1" applyFill="1" applyBorder="1" applyAlignment="1">
      <alignment horizontal="left" vertical="center" wrapText="1"/>
    </xf>
    <xf numFmtId="0" fontId="33" fillId="23" borderId="12" xfId="49" applyFont="1" applyFill="1" applyBorder="1" applyAlignment="1">
      <alignment horizontal="left" vertical="center" wrapText="1"/>
    </xf>
    <xf numFmtId="49" fontId="33" fillId="21" borderId="12" xfId="0" applyNumberFormat="1" applyFont="1" applyFill="1" applyBorder="1" applyAlignment="1">
      <alignment vertical="center" wrapText="1"/>
    </xf>
    <xf numFmtId="0" fontId="46" fillId="21" borderId="12" xfId="49" applyFont="1" applyFill="1" applyBorder="1" applyAlignment="1">
      <alignment horizontal="left" vertical="center" wrapText="1"/>
    </xf>
    <xf numFmtId="164" fontId="46" fillId="21" borderId="13" xfId="30" applyFont="1" applyFill="1" applyBorder="1" applyAlignment="1">
      <alignment horizontal="center" vertical="center" wrapText="1"/>
    </xf>
    <xf numFmtId="164" fontId="46" fillId="21" borderId="38" xfId="30" applyFont="1" applyFill="1" applyBorder="1" applyAlignment="1">
      <alignment horizontal="center" vertical="center" wrapText="1"/>
    </xf>
    <xf numFmtId="0" fontId="39" fillId="2" borderId="0" xfId="51" applyFont="1" applyFill="1" applyBorder="1" applyAlignment="1">
      <alignment horizontal="left" vertical="center"/>
    </xf>
    <xf numFmtId="0" fontId="46" fillId="21" borderId="12" xfId="52" applyFont="1" applyFill="1" applyBorder="1" applyAlignment="1">
      <alignment horizontal="center" vertical="center" wrapText="1"/>
    </xf>
    <xf numFmtId="0" fontId="46" fillId="21" borderId="36" xfId="52" applyFont="1" applyFill="1" applyBorder="1" applyAlignment="1">
      <alignment horizontal="center" vertical="center" wrapText="1"/>
    </xf>
    <xf numFmtId="0" fontId="46" fillId="23" borderId="14" xfId="49" applyFont="1" applyFill="1" applyBorder="1" applyAlignment="1">
      <alignment horizontal="right" vertical="center" wrapText="1"/>
    </xf>
    <xf numFmtId="3" fontId="26" fillId="0" borderId="0" xfId="49" applyNumberFormat="1" applyFont="1" applyFill="1" applyBorder="1" applyAlignment="1">
      <alignment horizontal="right" vertical="center" wrapText="1"/>
    </xf>
    <xf numFmtId="0" fontId="46" fillId="23" borderId="34" xfId="49" applyFont="1" applyFill="1" applyBorder="1" applyAlignment="1">
      <alignment horizontal="right" vertical="center" wrapText="1"/>
    </xf>
    <xf numFmtId="0" fontId="43" fillId="0" borderId="0" xfId="49" applyFont="1" applyFill="1" applyBorder="1" applyAlignment="1">
      <alignment horizontal="right" vertical="center" wrapText="1"/>
    </xf>
    <xf numFmtId="0" fontId="55" fillId="21" borderId="34" xfId="52" applyFont="1" applyFill="1" applyBorder="1" applyAlignment="1">
      <alignment horizontal="left" vertical="center" wrapText="1"/>
    </xf>
    <xf numFmtId="0" fontId="46" fillId="23" borderId="12" xfId="44" applyFont="1" applyFill="1" applyBorder="1" applyAlignment="1">
      <alignment horizontal="left" vertical="center" wrapText="1"/>
    </xf>
    <xf numFmtId="0" fontId="33" fillId="2" borderId="0" xfId="52" applyFont="1" applyFill="1" applyBorder="1" applyAlignment="1">
      <alignment horizontal="center" vertical="center" wrapText="1"/>
    </xf>
    <xf numFmtId="0" fontId="33" fillId="2" borderId="0" xfId="52" applyFont="1" applyFill="1" applyBorder="1" applyAlignment="1">
      <alignment horizontal="center" vertical="center"/>
    </xf>
    <xf numFmtId="3" fontId="44" fillId="2" borderId="0" xfId="49" applyNumberFormat="1" applyFont="1" applyFill="1" applyBorder="1" applyAlignment="1">
      <alignment horizontal="right" vertical="center" wrapText="1"/>
    </xf>
    <xf numFmtId="0" fontId="46" fillId="21" borderId="18" xfId="0" applyFont="1" applyFill="1" applyBorder="1" applyAlignment="1">
      <alignment horizontal="center" vertical="center"/>
    </xf>
    <xf numFmtId="168" fontId="60" fillId="21" borderId="12" xfId="0" applyNumberFormat="1" applyFont="1" applyFill="1" applyBorder="1" applyAlignment="1">
      <alignment horizontal="left" vertical="center" wrapText="1"/>
    </xf>
    <xf numFmtId="0" fontId="60" fillId="21" borderId="12" xfId="44" applyFont="1" applyFill="1" applyBorder="1" applyAlignment="1">
      <alignment horizontal="left" vertical="center" wrapText="1"/>
    </xf>
    <xf numFmtId="166" fontId="61" fillId="21" borderId="12" xfId="0" applyNumberFormat="1" applyFont="1" applyFill="1" applyBorder="1" applyAlignment="1">
      <alignment horizontal="center" vertical="center" wrapText="1"/>
    </xf>
    <xf numFmtId="0" fontId="46" fillId="21" borderId="34" xfId="52" applyFont="1" applyFill="1" applyBorder="1" applyAlignment="1">
      <alignment horizontal="center" vertical="center" wrapText="1"/>
    </xf>
    <xf numFmtId="0" fontId="46" fillId="21" borderId="18" xfId="52" applyFont="1" applyFill="1" applyBorder="1" applyAlignment="1">
      <alignment horizontal="center" vertical="center" wrapText="1"/>
    </xf>
    <xf numFmtId="0" fontId="46" fillId="21" borderId="35" xfId="52" applyFont="1" applyFill="1" applyBorder="1" applyAlignment="1">
      <alignment horizontal="center" vertical="center" wrapText="1"/>
    </xf>
    <xf numFmtId="0" fontId="4" fillId="20" borderId="12" xfId="52" applyFont="1" applyFill="1" applyBorder="1" applyAlignment="1">
      <alignment horizontal="left" vertical="center"/>
    </xf>
    <xf numFmtId="0" fontId="46" fillId="21" borderId="30" xfId="52" applyFont="1" applyFill="1" applyBorder="1" applyAlignment="1">
      <alignment horizontal="center" vertical="center" wrapText="1"/>
    </xf>
    <xf numFmtId="0" fontId="33" fillId="26" borderId="0" xfId="52" applyFont="1" applyFill="1" applyBorder="1" applyAlignment="1">
      <alignment horizontal="center" vertical="center"/>
    </xf>
    <xf numFmtId="0" fontId="62" fillId="22" borderId="25" xfId="45" applyFont="1" applyFill="1" applyBorder="1" applyAlignment="1">
      <alignment vertical="center"/>
    </xf>
    <xf numFmtId="0" fontId="33" fillId="0" borderId="0" xfId="44" applyFont="1" applyFill="1" applyBorder="1" applyAlignment="1">
      <alignment horizontal="left" vertical="center" wrapText="1"/>
    </xf>
    <xf numFmtId="168" fontId="46" fillId="21" borderId="34" xfId="70" applyNumberFormat="1" applyFont="1" applyFill="1" applyBorder="1" applyAlignment="1">
      <alignment horizontal="center" vertical="center" wrapText="1"/>
    </xf>
    <xf numFmtId="49" fontId="46" fillId="21" borderId="34" xfId="70" applyNumberFormat="1" applyFont="1" applyFill="1" applyBorder="1" applyAlignment="1">
      <alignment horizontal="center" vertical="center" wrapText="1"/>
    </xf>
    <xf numFmtId="167" fontId="33" fillId="21" borderId="34" xfId="72" applyNumberFormat="1" applyFont="1" applyFill="1" applyBorder="1" applyAlignment="1">
      <alignment horizontal="center" vertical="center"/>
    </xf>
    <xf numFmtId="167" fontId="46" fillId="21" borderId="34" xfId="72" applyNumberFormat="1" applyFont="1" applyFill="1" applyBorder="1" applyAlignment="1">
      <alignment horizontal="left" vertical="center"/>
    </xf>
    <xf numFmtId="49" fontId="46" fillId="21" borderId="12" xfId="65" applyNumberFormat="1" applyFont="1" applyFill="1" applyBorder="1" applyAlignment="1">
      <alignment horizontal="center" vertical="center" wrapText="1"/>
    </xf>
    <xf numFmtId="2" fontId="46" fillId="21" borderId="12" xfId="65" applyNumberFormat="1" applyFont="1" applyFill="1" applyBorder="1" applyAlignment="1">
      <alignment horizontal="center" vertical="center" wrapText="1"/>
    </xf>
    <xf numFmtId="166" fontId="46" fillId="21" borderId="12" xfId="0" applyNumberFormat="1" applyFont="1" applyFill="1" applyBorder="1" applyAlignment="1">
      <alignment vertical="center" wrapText="1"/>
    </xf>
    <xf numFmtId="166" fontId="46" fillId="21" borderId="12" xfId="65" applyNumberFormat="1" applyFont="1" applyFill="1" applyBorder="1" applyAlignment="1">
      <alignment horizontal="center" vertical="center" wrapText="1"/>
    </xf>
    <xf numFmtId="166" fontId="46" fillId="0" borderId="0" xfId="0" applyNumberFormat="1" applyFont="1" applyFill="1" applyBorder="1" applyAlignment="1">
      <alignment horizontal="center" vertical="center" wrapText="1"/>
    </xf>
    <xf numFmtId="2" fontId="46" fillId="0" borderId="0" xfId="0" applyNumberFormat="1" applyFont="1" applyFill="1" applyBorder="1" applyAlignment="1">
      <alignment horizontal="center" vertical="center" wrapText="1"/>
    </xf>
    <xf numFmtId="170" fontId="46" fillId="21" borderId="12" xfId="76" applyNumberFormat="1" applyFont="1" applyFill="1" applyBorder="1" applyAlignment="1">
      <alignment vertical="center" wrapText="1"/>
    </xf>
    <xf numFmtId="0" fontId="27" fillId="0" borderId="0" xfId="65" applyFont="1" applyFill="1" applyBorder="1" applyAlignment="1">
      <alignment horizontal="left" vertical="center"/>
    </xf>
    <xf numFmtId="168" fontId="46" fillId="21" borderId="12" xfId="65" applyNumberFormat="1" applyFont="1" applyFill="1" applyBorder="1" applyAlignment="1">
      <alignment horizontal="center" vertical="center" wrapText="1"/>
    </xf>
    <xf numFmtId="0" fontId="46" fillId="28" borderId="13" xfId="82" applyFont="1" applyFill="1" applyBorder="1" applyAlignment="1">
      <alignment horizontal="center" vertical="center" wrapText="1"/>
    </xf>
    <xf numFmtId="0" fontId="46" fillId="28" borderId="12" xfId="82" applyFont="1" applyFill="1" applyBorder="1" applyAlignment="1">
      <alignment horizontal="center" vertical="center" wrapText="1"/>
    </xf>
    <xf numFmtId="168" fontId="46" fillId="21" borderId="34" xfId="77" applyNumberFormat="1" applyFont="1" applyFill="1" applyBorder="1" applyAlignment="1">
      <alignment horizontal="center" vertical="center" wrapText="1"/>
    </xf>
    <xf numFmtId="49" fontId="46" fillId="21" borderId="34" xfId="77" applyNumberFormat="1" applyFont="1" applyFill="1" applyBorder="1" applyAlignment="1">
      <alignment horizontal="center" vertical="center" wrapText="1"/>
    </xf>
    <xf numFmtId="168" fontId="46" fillId="21" borderId="12" xfId="0" applyNumberFormat="1" applyFont="1" applyFill="1" applyBorder="1" applyAlignment="1">
      <alignment horizontal="left" vertical="center" wrapText="1"/>
    </xf>
    <xf numFmtId="0" fontId="60" fillId="23" borderId="12" xfId="44" applyFont="1" applyFill="1" applyBorder="1" applyAlignment="1">
      <alignment horizontal="left" vertical="center" wrapText="1"/>
    </xf>
    <xf numFmtId="168" fontId="33" fillId="21" borderId="12" xfId="77" applyNumberFormat="1" applyFont="1" applyFill="1" applyBorder="1" applyAlignment="1">
      <alignment horizontal="center" vertical="center" wrapText="1"/>
    </xf>
    <xf numFmtId="168" fontId="46" fillId="21" borderId="12" xfId="64" quotePrefix="1" applyNumberFormat="1" applyFont="1" applyFill="1" applyBorder="1" applyAlignment="1">
      <alignment horizontal="center" vertical="center" wrapText="1"/>
    </xf>
    <xf numFmtId="49" fontId="46" fillId="21" borderId="12" xfId="0" applyNumberFormat="1" applyFont="1" applyFill="1" applyBorder="1" applyAlignment="1">
      <alignment horizontal="center" vertical="center"/>
    </xf>
    <xf numFmtId="0" fontId="4" fillId="15" borderId="31" xfId="81" applyNumberFormat="1" applyFont="1" applyBorder="1" applyAlignment="1">
      <alignment vertical="center" wrapText="1"/>
    </xf>
    <xf numFmtId="0" fontId="4" fillId="2" borderId="0" xfId="47" applyFont="1" applyAlignment="1">
      <alignment vertical="center"/>
    </xf>
    <xf numFmtId="0" fontId="4" fillId="2" borderId="0" xfId="44" applyFont="1" applyAlignment="1">
      <alignment vertical="center"/>
    </xf>
    <xf numFmtId="0" fontId="4" fillId="0" borderId="0" xfId="67" applyFont="1" applyAlignment="1">
      <alignment vertical="center"/>
    </xf>
    <xf numFmtId="0" fontId="26" fillId="0" borderId="12" xfId="47" applyFont="1" applyFill="1" applyBorder="1" applyAlignment="1" applyProtection="1">
      <alignment vertical="center"/>
      <protection locked="0"/>
    </xf>
    <xf numFmtId="166" fontId="26" fillId="15" borderId="12" xfId="81" applyFont="1" applyFill="1" applyBorder="1" applyAlignment="1">
      <alignment vertical="center"/>
    </xf>
    <xf numFmtId="0" fontId="4" fillId="2" borderId="0" xfId="0" applyFont="1" applyAlignment="1">
      <alignment vertical="center"/>
    </xf>
    <xf numFmtId="0" fontId="4" fillId="2" borderId="0" xfId="49" applyFont="1" applyAlignment="1">
      <alignment vertical="center"/>
    </xf>
    <xf numFmtId="0" fontId="26" fillId="2" borderId="0" xfId="0" applyFont="1" applyAlignment="1">
      <alignment vertical="center"/>
    </xf>
    <xf numFmtId="0" fontId="26" fillId="0" borderId="34" xfId="47" applyFont="1" applyFill="1" applyBorder="1" applyAlignment="1" applyProtection="1">
      <alignment vertical="center"/>
      <protection locked="0"/>
    </xf>
    <xf numFmtId="0" fontId="43" fillId="2" borderId="0" xfId="49" applyFont="1" applyFill="1" applyBorder="1" applyAlignment="1">
      <alignment horizontal="right" vertical="center" wrapText="1"/>
    </xf>
    <xf numFmtId="0" fontId="46" fillId="21" borderId="12" xfId="0" applyFont="1" applyFill="1" applyBorder="1" applyAlignment="1">
      <alignment horizontal="center" vertical="center" wrapText="1"/>
    </xf>
    <xf numFmtId="49" fontId="46" fillId="21" borderId="12" xfId="64" applyNumberFormat="1" applyFont="1" applyFill="1" applyBorder="1" applyAlignment="1">
      <alignment horizontal="center" vertical="center" wrapText="1"/>
    </xf>
    <xf numFmtId="0" fontId="63" fillId="21" borderId="12" xfId="80" applyFont="1" applyFill="1" applyBorder="1" applyAlignment="1">
      <alignment vertical="center"/>
    </xf>
    <xf numFmtId="0" fontId="63" fillId="21" borderId="34" xfId="80" applyFont="1" applyFill="1" applyBorder="1" applyAlignment="1">
      <alignment horizontal="center" vertical="center" wrapText="1"/>
    </xf>
    <xf numFmtId="0" fontId="4" fillId="2" borderId="0" xfId="52" applyFont="1" applyFill="1" applyBorder="1" applyAlignment="1">
      <alignment horizontal="left" vertical="center"/>
    </xf>
    <xf numFmtId="0" fontId="63" fillId="21" borderId="34" xfId="80" applyFont="1" applyFill="1" applyBorder="1" applyAlignment="1">
      <alignment horizontal="left" vertical="center" wrapText="1"/>
    </xf>
    <xf numFmtId="0" fontId="66" fillId="15" borderId="30" xfId="81" applyNumberFormat="1" applyFont="1" applyBorder="1" applyAlignment="1">
      <alignment vertical="center" wrapText="1"/>
    </xf>
    <xf numFmtId="0" fontId="46" fillId="21" borderId="12" xfId="0" applyFont="1" applyFill="1" applyBorder="1" applyAlignment="1">
      <alignment horizontal="center" vertical="center"/>
    </xf>
    <xf numFmtId="0" fontId="4" fillId="20" borderId="12" xfId="49" applyFont="1" applyFill="1" applyBorder="1" applyAlignment="1">
      <alignment horizontal="right" vertical="center" wrapText="1"/>
    </xf>
    <xf numFmtId="170" fontId="43" fillId="0" borderId="0" xfId="67" applyNumberFormat="1" applyFont="1" applyAlignment="1">
      <alignment horizontal="right" vertical="center"/>
    </xf>
    <xf numFmtId="170" fontId="43" fillId="2" borderId="0" xfId="0" applyNumberFormat="1" applyFont="1" applyAlignment="1">
      <alignment horizontal="right" vertical="center"/>
    </xf>
    <xf numFmtId="170" fontId="43" fillId="0" borderId="0" xfId="0" applyNumberFormat="1" applyFont="1" applyFill="1" applyAlignment="1">
      <alignment horizontal="right" vertical="center"/>
    </xf>
    <xf numFmtId="0" fontId="4" fillId="0" borderId="0" xfId="0" applyFont="1" applyFill="1" applyBorder="1" applyAlignment="1">
      <alignment vertical="center" wrapText="1"/>
    </xf>
    <xf numFmtId="0" fontId="25" fillId="2" borderId="0" xfId="44" applyFont="1" applyAlignment="1">
      <alignment vertical="center"/>
    </xf>
    <xf numFmtId="0" fontId="4" fillId="2" borderId="0" xfId="44" applyFont="1" applyBorder="1" applyAlignment="1">
      <alignment vertical="center"/>
    </xf>
    <xf numFmtId="0" fontId="39" fillId="2" borderId="0" xfId="0" applyNumberFormat="1" applyFont="1" applyFill="1" applyAlignment="1">
      <alignment horizontal="left" vertical="center"/>
    </xf>
    <xf numFmtId="0" fontId="40" fillId="2" borderId="0" xfId="44" applyFont="1" applyFill="1" applyAlignment="1" applyProtection="1">
      <alignment vertical="center"/>
      <protection locked="0"/>
    </xf>
    <xf numFmtId="0" fontId="27" fillId="2" borderId="0" xfId="44" applyFont="1" applyAlignment="1">
      <alignment vertical="center"/>
    </xf>
    <xf numFmtId="0" fontId="27" fillId="2" borderId="0" xfId="53" applyFont="1" applyFill="1" applyBorder="1" applyAlignment="1" applyProtection="1">
      <alignment vertical="center"/>
    </xf>
    <xf numFmtId="164" fontId="4" fillId="2" borderId="0" xfId="30" applyFont="1" applyFill="1" applyBorder="1" applyAlignment="1">
      <alignment vertical="center"/>
    </xf>
    <xf numFmtId="0" fontId="28" fillId="2" borderId="0" xfId="53" applyFont="1" applyFill="1" applyBorder="1" applyAlignment="1" applyProtection="1">
      <alignment vertical="center"/>
    </xf>
    <xf numFmtId="0" fontId="4" fillId="2" borderId="0" xfId="47" applyFont="1" applyFill="1" applyBorder="1" applyAlignment="1">
      <alignment vertical="center"/>
    </xf>
    <xf numFmtId="0" fontId="4" fillId="2" borderId="0" xfId="44" applyFont="1" applyFill="1" applyAlignment="1">
      <alignment vertical="center"/>
    </xf>
    <xf numFmtId="167" fontId="29" fillId="21" borderId="12" xfId="0" applyNumberFormat="1" applyFont="1" applyFill="1" applyBorder="1" applyAlignment="1">
      <alignment horizontal="left" vertical="center"/>
    </xf>
    <xf numFmtId="167" fontId="4" fillId="20" borderId="12" xfId="0" applyNumberFormat="1" applyFont="1" applyFill="1" applyBorder="1" applyAlignment="1">
      <alignment horizontal="left" vertical="center"/>
    </xf>
    <xf numFmtId="0" fontId="4" fillId="2" borderId="0" xfId="53" applyFont="1" applyFill="1" applyBorder="1" applyAlignment="1">
      <alignment vertical="center"/>
    </xf>
    <xf numFmtId="0" fontId="47" fillId="2" borderId="0" xfId="53" applyFont="1" applyFill="1" applyBorder="1" applyAlignment="1">
      <alignment vertical="center"/>
    </xf>
    <xf numFmtId="0" fontId="48" fillId="2" borderId="0" xfId="53" applyFont="1" applyFill="1" applyBorder="1" applyAlignment="1">
      <alignment vertical="center"/>
    </xf>
    <xf numFmtId="169" fontId="4" fillId="2" borderId="0" xfId="30" applyNumberFormat="1" applyFont="1" applyFill="1" applyBorder="1" applyAlignment="1">
      <alignment vertical="center"/>
    </xf>
    <xf numFmtId="3" fontId="47" fillId="2" borderId="0" xfId="53" applyNumberFormat="1" applyFont="1" applyFill="1" applyBorder="1" applyAlignment="1">
      <alignment vertical="center"/>
    </xf>
    <xf numFmtId="3" fontId="48" fillId="2" borderId="0" xfId="53" applyNumberFormat="1" applyFont="1" applyFill="1" applyBorder="1" applyAlignment="1">
      <alignment vertical="center"/>
    </xf>
    <xf numFmtId="0" fontId="4" fillId="2" borderId="0" xfId="53" applyFont="1" applyFill="1" applyBorder="1" applyAlignment="1" applyProtection="1">
      <alignment vertical="center"/>
    </xf>
    <xf numFmtId="3" fontId="47" fillId="2" borderId="0" xfId="53" applyNumberFormat="1" applyFont="1" applyFill="1" applyBorder="1" applyAlignment="1" applyProtection="1">
      <alignment vertical="center"/>
    </xf>
    <xf numFmtId="0" fontId="4" fillId="2" borderId="0" xfId="53" quotePrefix="1" applyFont="1" applyFill="1" applyBorder="1" applyAlignment="1" applyProtection="1">
      <alignment vertical="center"/>
    </xf>
    <xf numFmtId="0" fontId="26" fillId="2" borderId="0" xfId="53" applyFont="1" applyFill="1" applyBorder="1" applyAlignment="1" applyProtection="1">
      <alignment vertical="center"/>
    </xf>
    <xf numFmtId="0" fontId="4" fillId="2" borderId="0" xfId="44" applyFont="1" applyFill="1" applyBorder="1" applyAlignment="1">
      <alignment vertical="center"/>
    </xf>
    <xf numFmtId="0" fontId="25" fillId="26" borderId="0" xfId="78" applyFont="1" applyFill="1" applyAlignment="1">
      <alignment vertical="center"/>
    </xf>
    <xf numFmtId="0" fontId="39" fillId="26" borderId="0" xfId="74" applyFont="1" applyFill="1" applyBorder="1" applyAlignment="1">
      <alignment vertical="center"/>
    </xf>
    <xf numFmtId="0" fontId="27" fillId="0" borderId="13" xfId="47" applyFont="1" applyFill="1" applyBorder="1" applyAlignment="1" applyProtection="1">
      <alignment vertical="center"/>
      <protection locked="0"/>
    </xf>
    <xf numFmtId="0" fontId="67" fillId="26" borderId="35" xfId="79" applyFont="1" applyFill="1" applyBorder="1" applyAlignment="1">
      <alignment vertical="center"/>
    </xf>
    <xf numFmtId="166" fontId="26" fillId="24" borderId="13" xfId="39" applyFont="1" applyFill="1" applyBorder="1" applyAlignment="1">
      <alignment vertical="center"/>
      <protection locked="0"/>
    </xf>
    <xf numFmtId="166" fontId="26" fillId="24" borderId="35" xfId="39" applyFont="1" applyFill="1" applyBorder="1" applyAlignment="1">
      <alignment vertical="center"/>
      <protection locked="0"/>
    </xf>
    <xf numFmtId="166" fontId="4" fillId="2" borderId="0" xfId="0" applyNumberFormat="1" applyFont="1" applyBorder="1" applyAlignment="1">
      <alignment horizontal="center" vertical="center"/>
    </xf>
    <xf numFmtId="166" fontId="4" fillId="2" borderId="0" xfId="0" applyNumberFormat="1" applyFont="1" applyBorder="1" applyAlignment="1">
      <alignment vertical="center"/>
    </xf>
    <xf numFmtId="39" fontId="4" fillId="2" borderId="0" xfId="0" applyNumberFormat="1" applyFont="1" applyAlignment="1">
      <alignment vertical="center"/>
    </xf>
    <xf numFmtId="166" fontId="26" fillId="15" borderId="31" xfId="81" applyFont="1" applyFill="1" applyBorder="1" applyAlignment="1">
      <alignment vertical="center"/>
    </xf>
    <xf numFmtId="166" fontId="26" fillId="15" borderId="33" xfId="81" applyFont="1" applyFill="1" applyBorder="1" applyAlignment="1">
      <alignment vertical="center"/>
    </xf>
    <xf numFmtId="166" fontId="26" fillId="15" borderId="18" xfId="81" applyFont="1" applyFill="1" applyBorder="1" applyAlignment="1">
      <alignment vertical="center"/>
    </xf>
    <xf numFmtId="0" fontId="25" fillId="2" borderId="0" xfId="0" applyFont="1" applyAlignment="1">
      <alignment vertical="center"/>
    </xf>
    <xf numFmtId="0" fontId="39" fillId="2" borderId="0" xfId="50" applyFont="1" applyFill="1" applyBorder="1" applyAlignment="1">
      <alignment vertical="center"/>
    </xf>
    <xf numFmtId="0" fontId="25" fillId="0" borderId="0" xfId="0" applyFont="1" applyFill="1" applyAlignment="1">
      <alignment vertical="center"/>
    </xf>
    <xf numFmtId="0" fontId="27" fillId="0" borderId="12" xfId="47" applyFont="1" applyFill="1" applyBorder="1" applyAlignment="1" applyProtection="1">
      <alignment horizontal="left" vertical="center"/>
      <protection locked="0"/>
    </xf>
    <xf numFmtId="167" fontId="26" fillId="2" borderId="0" xfId="0" applyNumberFormat="1" applyFont="1" applyBorder="1" applyAlignment="1">
      <alignment horizontal="left" vertical="center"/>
    </xf>
    <xf numFmtId="49" fontId="4" fillId="2" borderId="0" xfId="0" applyNumberFormat="1" applyFont="1" applyAlignment="1">
      <alignment vertical="center"/>
    </xf>
    <xf numFmtId="2" fontId="4" fillId="2" borderId="0" xfId="0" applyNumberFormat="1" applyFont="1" applyBorder="1" applyAlignment="1">
      <alignment vertical="center"/>
    </xf>
    <xf numFmtId="49" fontId="33" fillId="23" borderId="12" xfId="0" applyNumberFormat="1" applyFont="1" applyFill="1" applyBorder="1" applyAlignment="1">
      <alignment vertical="center"/>
    </xf>
    <xf numFmtId="0" fontId="27" fillId="2" borderId="0" xfId="0" applyFont="1" applyAlignment="1">
      <alignment vertical="center"/>
    </xf>
    <xf numFmtId="49" fontId="33" fillId="21" borderId="12" xfId="0" applyNumberFormat="1" applyFont="1" applyFill="1" applyBorder="1" applyAlignment="1">
      <alignment vertical="center"/>
    </xf>
    <xf numFmtId="0" fontId="4" fillId="2" borderId="0" xfId="0" applyFont="1" applyFill="1" applyAlignment="1">
      <alignment vertical="center"/>
    </xf>
    <xf numFmtId="0" fontId="54" fillId="0" borderId="0" xfId="0" applyNumberFormat="1" applyFont="1" applyFill="1" applyBorder="1" applyAlignment="1">
      <alignment horizontal="left" vertical="center" wrapText="1"/>
    </xf>
    <xf numFmtId="166" fontId="26" fillId="15" borderId="12" xfId="81" applyFont="1" applyFill="1" applyBorder="1" applyAlignment="1">
      <alignment horizontal="left" vertical="center"/>
    </xf>
    <xf numFmtId="0" fontId="57" fillId="2" borderId="0" xfId="0" applyFont="1" applyFill="1" applyAlignment="1">
      <alignment vertical="center"/>
    </xf>
    <xf numFmtId="0" fontId="57" fillId="2" borderId="0" xfId="0" applyFont="1" applyAlignment="1">
      <alignment vertical="center"/>
    </xf>
    <xf numFmtId="0" fontId="4" fillId="2" borderId="29" xfId="0" applyFont="1" applyBorder="1" applyAlignment="1">
      <alignment vertical="center"/>
    </xf>
    <xf numFmtId="0" fontId="4" fillId="2" borderId="0" xfId="52" applyFont="1" applyFill="1" applyAlignment="1">
      <alignment vertical="center"/>
    </xf>
    <xf numFmtId="49" fontId="33" fillId="2" borderId="0" xfId="0" applyNumberFormat="1" applyFont="1" applyFill="1" applyBorder="1" applyAlignment="1">
      <alignment vertical="center" wrapText="1"/>
    </xf>
    <xf numFmtId="0" fontId="4" fillId="0" borderId="0" xfId="0" applyFont="1" applyFill="1" applyAlignment="1">
      <alignment vertical="center"/>
    </xf>
    <xf numFmtId="0" fontId="4" fillId="2" borderId="0" xfId="0" applyFont="1" applyFill="1" applyBorder="1" applyAlignment="1">
      <alignment vertical="center"/>
    </xf>
    <xf numFmtId="0" fontId="26" fillId="2" borderId="27" xfId="48" applyFont="1" applyFill="1" applyBorder="1" applyAlignment="1">
      <alignment horizontal="left" vertical="center" wrapText="1"/>
    </xf>
    <xf numFmtId="0" fontId="4" fillId="2" borderId="27" xfId="48" applyFont="1" applyFill="1" applyBorder="1" applyAlignment="1">
      <alignment horizontal="left" vertical="center" wrapText="1"/>
    </xf>
    <xf numFmtId="0" fontId="49" fillId="2" borderId="0" xfId="52" applyFont="1" applyFill="1" applyAlignment="1">
      <alignment vertical="center"/>
    </xf>
    <xf numFmtId="49" fontId="33" fillId="26" borderId="0" xfId="0" applyNumberFormat="1" applyFont="1" applyFill="1" applyBorder="1" applyAlignment="1">
      <alignment vertical="center" wrapText="1"/>
    </xf>
    <xf numFmtId="0" fontId="4" fillId="26" borderId="0" xfId="0" applyFont="1" applyFill="1" applyBorder="1" applyAlignment="1">
      <alignment vertical="center"/>
    </xf>
    <xf numFmtId="0" fontId="4" fillId="2" borderId="30" xfId="0" applyFont="1" applyBorder="1" applyAlignment="1">
      <alignment vertical="center"/>
    </xf>
    <xf numFmtId="0" fontId="4" fillId="26" borderId="0" xfId="0" applyFont="1" applyFill="1" applyAlignment="1">
      <alignment vertical="center"/>
    </xf>
    <xf numFmtId="166" fontId="26" fillId="15" borderId="18" xfId="81" applyFont="1" applyFill="1" applyBorder="1" applyAlignment="1">
      <alignment horizontal="left" vertical="center"/>
    </xf>
    <xf numFmtId="0" fontId="27" fillId="2" borderId="0" xfId="53" applyFont="1" applyFill="1" applyBorder="1" applyAlignment="1">
      <alignment vertical="center"/>
    </xf>
    <xf numFmtId="0" fontId="52" fillId="21" borderId="12" xfId="53" applyFont="1" applyFill="1" applyBorder="1" applyAlignment="1" applyProtection="1">
      <alignment horizontal="left" vertical="center"/>
    </xf>
    <xf numFmtId="0" fontId="33" fillId="21" borderId="12" xfId="53" applyFont="1" applyFill="1" applyBorder="1" applyAlignment="1">
      <alignment vertical="center"/>
    </xf>
    <xf numFmtId="3" fontId="33" fillId="23" borderId="12" xfId="53" applyNumberFormat="1" applyFont="1" applyFill="1" applyBorder="1" applyAlignment="1">
      <alignment horizontal="left" vertical="center"/>
    </xf>
    <xf numFmtId="0" fontId="46" fillId="21" borderId="12" xfId="0" applyFont="1" applyFill="1" applyBorder="1" applyAlignment="1">
      <alignment vertical="center"/>
    </xf>
    <xf numFmtId="0" fontId="33" fillId="21" borderId="12" xfId="0" applyFont="1" applyFill="1" applyBorder="1" applyAlignment="1">
      <alignment vertical="center"/>
    </xf>
    <xf numFmtId="0" fontId="33" fillId="25" borderId="12" xfId="0" applyFont="1" applyFill="1" applyBorder="1" applyAlignment="1">
      <alignment vertical="center"/>
    </xf>
    <xf numFmtId="0" fontId="4" fillId="21" borderId="12" xfId="0" applyFont="1" applyFill="1" applyBorder="1" applyAlignment="1">
      <alignment vertical="center"/>
    </xf>
    <xf numFmtId="0" fontId="46" fillId="25" borderId="12" xfId="0" applyFont="1" applyFill="1" applyBorder="1" applyAlignment="1">
      <alignment vertical="center"/>
    </xf>
    <xf numFmtId="0" fontId="41" fillId="2" borderId="0" xfId="0" applyFont="1" applyFill="1" applyBorder="1" applyAlignment="1">
      <alignment vertical="center"/>
    </xf>
    <xf numFmtId="0" fontId="27" fillId="0" borderId="0" xfId="0" applyFont="1" applyFill="1" applyAlignment="1">
      <alignment vertical="center"/>
    </xf>
    <xf numFmtId="0" fontId="4" fillId="0" borderId="0" xfId="0" applyFont="1" applyFill="1" applyBorder="1" applyAlignment="1">
      <alignment vertical="center"/>
    </xf>
    <xf numFmtId="0" fontId="27" fillId="2" borderId="0" xfId="64" applyFont="1" applyAlignment="1">
      <alignment vertical="center"/>
    </xf>
    <xf numFmtId="0" fontId="25" fillId="2" borderId="0" xfId="49" applyFont="1" applyAlignment="1">
      <alignment vertical="center"/>
    </xf>
    <xf numFmtId="0" fontId="33" fillId="2" borderId="0" xfId="49" applyFont="1" applyAlignment="1">
      <alignment vertical="center"/>
    </xf>
    <xf numFmtId="0" fontId="25" fillId="2" borderId="0" xfId="49" applyFont="1" applyAlignment="1">
      <alignment horizontal="left" vertical="center"/>
    </xf>
    <xf numFmtId="0" fontId="27" fillId="0" borderId="12" xfId="47" applyFont="1" applyFill="1" applyBorder="1" applyAlignment="1" applyProtection="1">
      <alignment vertical="center"/>
      <protection locked="0"/>
    </xf>
    <xf numFmtId="166" fontId="26" fillId="24" borderId="12" xfId="39" applyFont="1" applyFill="1" applyBorder="1" applyAlignment="1">
      <alignment vertical="center"/>
      <protection locked="0"/>
    </xf>
    <xf numFmtId="0" fontId="27" fillId="2" borderId="0" xfId="49" applyFont="1" applyAlignment="1">
      <alignment vertical="center"/>
    </xf>
    <xf numFmtId="0" fontId="43" fillId="2" borderId="0" xfId="49" applyFont="1" applyBorder="1" applyAlignment="1">
      <alignment vertical="center"/>
    </xf>
    <xf numFmtId="0" fontId="4" fillId="2" borderId="0" xfId="49" applyFont="1" applyAlignment="1">
      <alignment horizontal="center" vertical="center" wrapText="1"/>
    </xf>
    <xf numFmtId="0" fontId="43" fillId="2" borderId="0" xfId="49" applyFont="1" applyAlignment="1">
      <alignment vertical="center"/>
    </xf>
    <xf numFmtId="0" fontId="4" fillId="0" borderId="0" xfId="49" applyFont="1" applyFill="1" applyAlignment="1">
      <alignment vertical="center"/>
    </xf>
    <xf numFmtId="0" fontId="4" fillId="0" borderId="0" xfId="49" applyFont="1" applyFill="1" applyBorder="1" applyAlignment="1">
      <alignment vertical="center"/>
    </xf>
    <xf numFmtId="0" fontId="43" fillId="0" borderId="0" xfId="49" applyFont="1" applyFill="1" applyBorder="1" applyAlignment="1">
      <alignment vertical="center"/>
    </xf>
    <xf numFmtId="0" fontId="4" fillId="2" borderId="0" xfId="49" applyFont="1" applyFill="1" applyAlignment="1">
      <alignment vertical="center"/>
    </xf>
    <xf numFmtId="0" fontId="43" fillId="2" borderId="0" xfId="0" applyFont="1" applyAlignment="1">
      <alignment vertical="center"/>
    </xf>
    <xf numFmtId="0" fontId="53" fillId="2" borderId="0" xfId="0" applyFont="1" applyAlignment="1">
      <alignment vertical="center"/>
    </xf>
    <xf numFmtId="0" fontId="46" fillId="2" borderId="0" xfId="0" applyFont="1" applyFill="1" applyBorder="1" applyAlignment="1">
      <alignment vertical="center"/>
    </xf>
    <xf numFmtId="0" fontId="29" fillId="2" borderId="0" xfId="0" applyFont="1" applyFill="1" applyBorder="1" applyAlignment="1">
      <alignment vertical="center"/>
    </xf>
    <xf numFmtId="0" fontId="46" fillId="0" borderId="0" xfId="0" applyFont="1" applyFill="1" applyBorder="1" applyAlignment="1">
      <alignment vertical="center"/>
    </xf>
    <xf numFmtId="0" fontId="29" fillId="0" borderId="0" xfId="0" applyFont="1" applyFill="1" applyBorder="1" applyAlignment="1">
      <alignment vertical="center"/>
    </xf>
    <xf numFmtId="0" fontId="45" fillId="0" borderId="0" xfId="0" applyFont="1" applyFill="1" applyBorder="1" applyAlignment="1">
      <alignment vertical="center"/>
    </xf>
    <xf numFmtId="0" fontId="27" fillId="2" borderId="0" xfId="49" applyFont="1" applyFill="1" applyAlignment="1">
      <alignment horizontal="left" vertical="center" wrapText="1"/>
    </xf>
    <xf numFmtId="0" fontId="27" fillId="2" borderId="0" xfId="49" applyFont="1" applyBorder="1" applyAlignment="1">
      <alignment vertical="center"/>
    </xf>
    <xf numFmtId="0" fontId="4" fillId="15" borderId="13" xfId="81" applyNumberFormat="1" applyFont="1" applyBorder="1" applyAlignment="1">
      <alignment vertical="center"/>
    </xf>
    <xf numFmtId="0" fontId="4" fillId="15" borderId="14" xfId="81" applyNumberFormat="1" applyFont="1" applyBorder="1" applyAlignment="1">
      <alignment vertical="center"/>
    </xf>
    <xf numFmtId="0" fontId="4" fillId="15" borderId="35" xfId="81" applyNumberFormat="1" applyFont="1" applyBorder="1" applyAlignment="1">
      <alignment vertical="center"/>
    </xf>
    <xf numFmtId="167" fontId="33" fillId="21" borderId="12" xfId="0" applyNumberFormat="1" applyFont="1" applyFill="1" applyBorder="1" applyAlignment="1">
      <alignment horizontal="left" vertical="center"/>
    </xf>
    <xf numFmtId="49" fontId="46" fillId="21" borderId="12" xfId="0" applyNumberFormat="1" applyFont="1" applyFill="1" applyBorder="1" applyAlignment="1">
      <alignment vertical="center"/>
    </xf>
    <xf numFmtId="0" fontId="27" fillId="0" borderId="34" xfId="47" applyFont="1" applyFill="1" applyBorder="1" applyAlignment="1" applyProtection="1">
      <alignment vertical="center"/>
      <protection locked="0"/>
    </xf>
    <xf numFmtId="0" fontId="67" fillId="26" borderId="34" xfId="79" applyFont="1" applyFill="1" applyBorder="1" applyAlignment="1">
      <alignment vertical="center"/>
    </xf>
    <xf numFmtId="0" fontId="27" fillId="2" borderId="0" xfId="65" applyFont="1" applyAlignment="1">
      <alignment vertical="center"/>
    </xf>
    <xf numFmtId="0" fontId="27" fillId="0" borderId="0" xfId="50" applyFont="1" applyAlignment="1">
      <alignment vertical="center"/>
    </xf>
    <xf numFmtId="167" fontId="4" fillId="15" borderId="12" xfId="81" applyNumberFormat="1" applyFont="1" applyBorder="1" applyAlignment="1">
      <alignment horizontal="left" vertical="center"/>
    </xf>
    <xf numFmtId="0" fontId="27" fillId="0" borderId="0" xfId="74" applyFont="1" applyAlignment="1">
      <alignment vertical="center"/>
    </xf>
    <xf numFmtId="0" fontId="46" fillId="21" borderId="12" xfId="75" applyFont="1" applyFill="1" applyBorder="1" applyAlignment="1">
      <alignment horizontal="center" vertical="center" wrapText="1"/>
    </xf>
    <xf numFmtId="166" fontId="26" fillId="0" borderId="0" xfId="81" applyFont="1" applyFill="1" applyBorder="1" applyAlignment="1">
      <alignment vertical="center"/>
    </xf>
    <xf numFmtId="0" fontId="39" fillId="0" borderId="0" xfId="74" applyFont="1" applyFill="1" applyBorder="1" applyAlignment="1">
      <alignment vertical="center"/>
    </xf>
    <xf numFmtId="49" fontId="61" fillId="21" borderId="12" xfId="0" applyNumberFormat="1" applyFont="1" applyFill="1" applyBorder="1" applyAlignment="1">
      <alignment vertical="center"/>
    </xf>
    <xf numFmtId="49" fontId="60" fillId="21" borderId="12" xfId="0" applyNumberFormat="1" applyFont="1" applyFill="1" applyBorder="1" applyAlignment="1">
      <alignment vertical="center"/>
    </xf>
    <xf numFmtId="0" fontId="27" fillId="0" borderId="0" xfId="67" applyFont="1" applyAlignment="1">
      <alignment vertical="center"/>
    </xf>
    <xf numFmtId="0" fontId="26" fillId="0" borderId="0" xfId="64" applyFont="1" applyFill="1" applyBorder="1" applyAlignment="1">
      <alignment horizontal="left" vertical="center"/>
    </xf>
    <xf numFmtId="171" fontId="29" fillId="0" borderId="0" xfId="0" applyNumberFormat="1" applyFont="1" applyFill="1" applyBorder="1" applyAlignment="1">
      <alignment horizontal="right" vertical="center"/>
    </xf>
    <xf numFmtId="0" fontId="61" fillId="0" borderId="0" xfId="74" applyFont="1" applyFill="1" applyBorder="1" applyAlignment="1">
      <alignment vertical="center"/>
    </xf>
    <xf numFmtId="0" fontId="33" fillId="0" borderId="0" xfId="0" applyFont="1" applyFill="1" applyBorder="1" applyAlignment="1">
      <alignment horizontal="center" vertical="center"/>
    </xf>
    <xf numFmtId="0" fontId="63" fillId="28" borderId="12" xfId="82" applyFont="1" applyFill="1" applyBorder="1" applyAlignment="1">
      <alignment vertical="center"/>
    </xf>
    <xf numFmtId="0" fontId="4" fillId="28" borderId="12" xfId="82" applyFont="1" applyFill="1" applyBorder="1" applyAlignment="1">
      <alignment vertical="center"/>
    </xf>
    <xf numFmtId="0" fontId="64" fillId="28" borderId="12" xfId="77" applyFont="1" applyFill="1" applyBorder="1" applyAlignment="1">
      <alignment horizontal="left" vertical="center"/>
    </xf>
    <xf numFmtId="0" fontId="61" fillId="29" borderId="12" xfId="82" applyFont="1" applyFill="1" applyBorder="1" applyAlignment="1">
      <alignment vertical="center"/>
    </xf>
    <xf numFmtId="0" fontId="4" fillId="15" borderId="12" xfId="81" applyNumberFormat="1" applyFont="1" applyBorder="1" applyAlignment="1">
      <alignment vertical="center"/>
    </xf>
    <xf numFmtId="0" fontId="49" fillId="2" borderId="0" xfId="53" applyFont="1" applyFill="1" applyBorder="1" applyAlignment="1">
      <alignment vertical="center"/>
    </xf>
    <xf numFmtId="0" fontId="4" fillId="0" borderId="0" xfId="44" applyFont="1" applyFill="1" applyAlignment="1">
      <alignment vertical="center"/>
    </xf>
    <xf numFmtId="0" fontId="50" fillId="2" borderId="0" xfId="0" applyNumberFormat="1" applyFont="1" applyFill="1" applyAlignment="1">
      <alignment horizontal="left" vertical="center"/>
    </xf>
    <xf numFmtId="167" fontId="49" fillId="21" borderId="12" xfId="0" applyNumberFormat="1" applyFont="1" applyFill="1" applyBorder="1" applyAlignment="1">
      <alignment horizontal="left" vertical="center"/>
    </xf>
    <xf numFmtId="0" fontId="27" fillId="0" borderId="0" xfId="54" applyFont="1" applyAlignment="1">
      <alignment vertical="center"/>
    </xf>
    <xf numFmtId="169" fontId="44" fillId="0" borderId="0" xfId="30" applyNumberFormat="1" applyFont="1" applyFill="1" applyBorder="1" applyAlignment="1">
      <alignment vertical="center"/>
    </xf>
    <xf numFmtId="0" fontId="4" fillId="2" borderId="0" xfId="84" applyFont="1" applyAlignment="1">
      <alignment vertical="center"/>
    </xf>
    <xf numFmtId="49" fontId="60" fillId="21" borderId="12" xfId="0" applyNumberFormat="1" applyFont="1" applyFill="1" applyBorder="1" applyAlignment="1">
      <alignment horizontal="left" vertical="center"/>
    </xf>
    <xf numFmtId="49" fontId="33" fillId="21" borderId="12" xfId="0" applyNumberFormat="1" applyFont="1" applyFill="1" applyBorder="1" applyAlignment="1">
      <alignment horizontal="left" vertical="center"/>
    </xf>
    <xf numFmtId="0" fontId="35" fillId="20" borderId="22" xfId="45" applyFont="1" applyFill="1" applyBorder="1" applyAlignment="1">
      <alignment vertical="center"/>
    </xf>
    <xf numFmtId="0" fontId="35" fillId="20" borderId="23" xfId="45" applyFont="1" applyFill="1" applyBorder="1" applyAlignment="1">
      <alignment vertical="center"/>
    </xf>
    <xf numFmtId="0" fontId="35" fillId="20" borderId="24" xfId="45" applyFont="1" applyFill="1" applyBorder="1" applyAlignment="1">
      <alignment vertical="center"/>
    </xf>
    <xf numFmtId="0" fontId="35" fillId="20" borderId="25" xfId="45" applyFont="1" applyFill="1" applyBorder="1" applyAlignment="1">
      <alignment vertical="center"/>
    </xf>
    <xf numFmtId="0" fontId="35" fillId="20" borderId="0" xfId="45" applyFont="1" applyFill="1" applyBorder="1" applyAlignment="1">
      <alignment vertical="center"/>
    </xf>
    <xf numFmtId="0" fontId="35" fillId="22" borderId="19" xfId="45" applyFont="1" applyFill="1" applyBorder="1" applyAlignment="1">
      <alignment vertical="center"/>
    </xf>
    <xf numFmtId="0" fontId="35" fillId="22" borderId="20" xfId="45" applyFont="1" applyFill="1" applyBorder="1" applyAlignment="1">
      <alignment vertical="center"/>
    </xf>
    <xf numFmtId="0" fontId="35" fillId="22" borderId="21" xfId="45" applyFont="1" applyFill="1" applyBorder="1" applyAlignment="1">
      <alignment vertical="center"/>
    </xf>
    <xf numFmtId="0" fontId="4" fillId="2" borderId="0" xfId="47" applyFont="1" applyAlignment="1">
      <alignment horizontal="left" vertical="center"/>
    </xf>
    <xf numFmtId="0" fontId="25" fillId="2" borderId="0" xfId="47" applyFont="1" applyAlignment="1">
      <alignment vertical="center"/>
    </xf>
    <xf numFmtId="0" fontId="26" fillId="2" borderId="0" xfId="47" applyFont="1" applyAlignment="1">
      <alignment vertical="center"/>
    </xf>
    <xf numFmtId="2" fontId="30" fillId="2" borderId="0" xfId="47" applyNumberFormat="1" applyFont="1" applyBorder="1" applyAlignment="1" applyProtection="1">
      <alignment horizontal="left" vertical="center"/>
    </xf>
    <xf numFmtId="0" fontId="24" fillId="2" borderId="0" xfId="47" applyFont="1" applyAlignment="1" applyProtection="1">
      <alignment vertical="center"/>
      <protection locked="0"/>
    </xf>
    <xf numFmtId="0" fontId="30" fillId="2" borderId="0" xfId="47" applyFont="1" applyAlignment="1">
      <alignment vertical="center"/>
    </xf>
    <xf numFmtId="0" fontId="32" fillId="2" borderId="0" xfId="47" applyFont="1" applyAlignment="1">
      <alignment vertical="center"/>
    </xf>
    <xf numFmtId="0" fontId="29" fillId="21" borderId="15" xfId="0" applyFont="1" applyFill="1" applyBorder="1" applyAlignment="1">
      <alignment horizontal="left" vertical="center"/>
    </xf>
    <xf numFmtId="0" fontId="4" fillId="21" borderId="16" xfId="0" applyFont="1" applyFill="1" applyBorder="1" applyAlignment="1">
      <alignment vertical="center"/>
    </xf>
    <xf numFmtId="0" fontId="4" fillId="21" borderId="17" xfId="0" applyFont="1" applyFill="1" applyBorder="1" applyAlignment="1">
      <alignment vertical="center"/>
    </xf>
    <xf numFmtId="0" fontId="28" fillId="21" borderId="10" xfId="0" applyFont="1" applyFill="1" applyBorder="1" applyAlignment="1">
      <alignment horizontal="left" vertical="center"/>
    </xf>
    <xf numFmtId="0" fontId="33" fillId="21" borderId="11" xfId="0" applyFont="1" applyFill="1" applyBorder="1" applyAlignment="1" applyProtection="1">
      <alignment vertical="center"/>
      <protection locked="0"/>
    </xf>
    <xf numFmtId="0" fontId="33" fillId="21" borderId="0" xfId="0" applyFont="1" applyFill="1" applyBorder="1" applyAlignment="1">
      <alignment vertical="center"/>
    </xf>
    <xf numFmtId="0" fontId="4" fillId="20" borderId="18" xfId="0" applyFont="1" applyFill="1" applyBorder="1" applyAlignment="1" applyProtection="1">
      <alignment horizontal="left" vertical="center"/>
      <protection locked="0"/>
    </xf>
    <xf numFmtId="0" fontId="4" fillId="21" borderId="11" xfId="0" applyFont="1" applyFill="1" applyBorder="1" applyAlignment="1" applyProtection="1">
      <alignment vertical="center"/>
      <protection locked="0"/>
    </xf>
    <xf numFmtId="0" fontId="4" fillId="21" borderId="0" xfId="0" applyFont="1" applyFill="1" applyBorder="1" applyAlignment="1">
      <alignment vertical="center"/>
    </xf>
    <xf numFmtId="0" fontId="4" fillId="21" borderId="11" xfId="0" applyFont="1" applyFill="1" applyBorder="1" applyAlignment="1">
      <alignment vertical="center"/>
    </xf>
    <xf numFmtId="0" fontId="29" fillId="21" borderId="10" xfId="0" applyFont="1" applyFill="1" applyBorder="1" applyAlignment="1">
      <alignment horizontal="left" vertical="center"/>
    </xf>
    <xf numFmtId="0" fontId="29" fillId="21" borderId="19" xfId="0" applyFont="1" applyFill="1" applyBorder="1" applyAlignment="1">
      <alignment horizontal="left" vertical="center"/>
    </xf>
    <xf numFmtId="0" fontId="4" fillId="21" borderId="20" xfId="0" applyFont="1" applyFill="1" applyBorder="1" applyAlignment="1">
      <alignment vertical="center"/>
    </xf>
    <xf numFmtId="0" fontId="4" fillId="21" borderId="21" xfId="0" applyFont="1" applyFill="1" applyBorder="1" applyAlignment="1">
      <alignment vertical="center"/>
    </xf>
    <xf numFmtId="0" fontId="33" fillId="21" borderId="0" xfId="0" applyFont="1" applyFill="1" applyBorder="1" applyAlignment="1">
      <alignment horizontal="right" vertical="center"/>
    </xf>
    <xf numFmtId="0" fontId="4" fillId="2" borderId="35" xfId="0" applyFont="1" applyBorder="1" applyAlignment="1">
      <alignment vertical="center"/>
    </xf>
    <xf numFmtId="39" fontId="46" fillId="21" borderId="35" xfId="0" applyNumberFormat="1" applyFont="1" applyFill="1" applyBorder="1" applyAlignment="1">
      <alignment horizontal="center" vertical="center" wrapText="1"/>
    </xf>
    <xf numFmtId="0" fontId="25" fillId="2" borderId="0" xfId="0" applyFont="1" applyAlignment="1">
      <alignment vertical="center"/>
    </xf>
    <xf numFmtId="166" fontId="46" fillId="21" borderId="13" xfId="0" applyNumberFormat="1" applyFont="1" applyFill="1" applyBorder="1" applyAlignment="1">
      <alignment horizontal="center" vertical="center" wrapText="1"/>
    </xf>
    <xf numFmtId="0" fontId="25" fillId="2" borderId="0" xfId="0" applyFont="1" applyAlignment="1">
      <alignment horizontal="left" vertical="center"/>
    </xf>
    <xf numFmtId="0" fontId="46" fillId="21" borderId="13" xfId="44" applyFont="1" applyFill="1" applyBorder="1" applyAlignment="1">
      <alignment horizontal="center" vertical="center" wrapText="1"/>
    </xf>
    <xf numFmtId="0" fontId="25" fillId="0" borderId="0" xfId="0" applyFont="1" applyFill="1" applyAlignment="1">
      <alignment vertical="center"/>
    </xf>
    <xf numFmtId="0" fontId="27" fillId="0" borderId="0" xfId="50" applyFont="1" applyAlignment="1">
      <alignment horizontal="left" vertical="center"/>
    </xf>
    <xf numFmtId="0" fontId="46" fillId="21" borderId="12" xfId="49" applyFont="1" applyFill="1" applyBorder="1" applyAlignment="1">
      <alignment horizontal="center" vertical="center"/>
    </xf>
    <xf numFmtId="0" fontId="46" fillId="21" borderId="12" xfId="49" applyFont="1" applyFill="1" applyBorder="1" applyAlignment="1">
      <alignment horizontal="center" vertical="center" wrapText="1"/>
    </xf>
    <xf numFmtId="0" fontId="4" fillId="2" borderId="0" xfId="0" applyFont="1" applyAlignment="1">
      <alignment vertical="center"/>
    </xf>
    <xf numFmtId="0" fontId="46" fillId="21" borderId="12" xfId="0" applyFont="1" applyFill="1" applyBorder="1" applyAlignment="1">
      <alignment horizontal="center" vertical="center" wrapText="1"/>
    </xf>
    <xf numFmtId="0" fontId="4" fillId="15" borderId="30" xfId="81" applyNumberFormat="1" applyFont="1" applyBorder="1" applyAlignment="1">
      <alignment vertical="center" wrapText="1"/>
    </xf>
    <xf numFmtId="0" fontId="25" fillId="0" borderId="0" xfId="61" applyFont="1" applyFill="1" applyAlignment="1">
      <alignment horizontal="left"/>
    </xf>
    <xf numFmtId="0" fontId="4" fillId="0" borderId="0" xfId="86" applyFill="1"/>
    <xf numFmtId="0" fontId="25" fillId="0" borderId="0" xfId="61" applyFont="1" applyFill="1"/>
    <xf numFmtId="0" fontId="4" fillId="0" borderId="0" xfId="86" applyFont="1" applyFill="1"/>
    <xf numFmtId="0" fontId="58" fillId="0" borderId="0" xfId="86" applyFont="1" applyFill="1"/>
    <xf numFmtId="0" fontId="26" fillId="0" borderId="0" xfId="86" applyFont="1" applyFill="1"/>
    <xf numFmtId="0" fontId="69" fillId="28" borderId="39" xfId="86" applyFont="1" applyFill="1" applyBorder="1" applyAlignment="1">
      <alignment horizontal="center"/>
    </xf>
    <xf numFmtId="0" fontId="69" fillId="28" borderId="40" xfId="61" applyFont="1" applyFill="1" applyBorder="1" applyAlignment="1">
      <alignment horizontal="center"/>
    </xf>
    <xf numFmtId="0" fontId="69" fillId="28" borderId="41" xfId="61" applyFont="1" applyFill="1" applyBorder="1" applyAlignment="1">
      <alignment horizontal="center"/>
    </xf>
    <xf numFmtId="0" fontId="70" fillId="28" borderId="42" xfId="86" applyFont="1" applyFill="1" applyBorder="1" applyAlignment="1">
      <alignment horizontal="center"/>
    </xf>
    <xf numFmtId="0" fontId="70" fillId="28" borderId="43" xfId="86" applyFont="1" applyFill="1" applyBorder="1" applyAlignment="1">
      <alignment horizontal="center"/>
    </xf>
    <xf numFmtId="0" fontId="71" fillId="28" borderId="44" xfId="86" applyFont="1" applyFill="1" applyBorder="1"/>
    <xf numFmtId="0" fontId="72" fillId="28" borderId="44" xfId="86" applyFont="1" applyFill="1" applyBorder="1" applyAlignment="1">
      <alignment horizontal="center"/>
    </xf>
    <xf numFmtId="0" fontId="71" fillId="28" borderId="45" xfId="86" applyFont="1" applyFill="1" applyBorder="1"/>
    <xf numFmtId="173" fontId="4" fillId="27" borderId="45" xfId="86" applyNumberFormat="1" applyFont="1" applyFill="1" applyBorder="1"/>
    <xf numFmtId="0" fontId="58" fillId="0" borderId="0" xfId="61" applyFill="1" applyBorder="1"/>
    <xf numFmtId="0" fontId="58" fillId="0" borderId="0" xfId="61" applyFill="1"/>
    <xf numFmtId="0" fontId="73" fillId="0" borderId="0" xfId="61" applyFont="1" applyFill="1"/>
    <xf numFmtId="0" fontId="74" fillId="28" borderId="34" xfId="61" applyFont="1" applyFill="1" applyBorder="1"/>
    <xf numFmtId="0" fontId="74" fillId="0" borderId="0" xfId="61" applyFont="1" applyFill="1" applyBorder="1"/>
    <xf numFmtId="0" fontId="74" fillId="28" borderId="34" xfId="61" applyFont="1" applyFill="1" applyBorder="1" applyAlignment="1">
      <alignment horizontal="center" wrapText="1"/>
    </xf>
    <xf numFmtId="174" fontId="58" fillId="27" borderId="12" xfId="63" applyNumberFormat="1" applyFont="1" applyFill="1" applyBorder="1"/>
    <xf numFmtId="164" fontId="58" fillId="27" borderId="12" xfId="63" applyFont="1" applyFill="1" applyBorder="1"/>
    <xf numFmtId="0" fontId="58" fillId="0" borderId="0" xfId="61" applyFont="1" applyFill="1" applyBorder="1"/>
    <xf numFmtId="173" fontId="58" fillId="27" borderId="12" xfId="63" applyNumberFormat="1" applyFont="1" applyFill="1" applyBorder="1"/>
    <xf numFmtId="173" fontId="58" fillId="15" borderId="12" xfId="81" applyNumberFormat="1" applyFont="1" applyBorder="1" applyAlignment="1"/>
    <xf numFmtId="164" fontId="58" fillId="27" borderId="12" xfId="63" applyNumberFormat="1" applyFont="1" applyFill="1" applyBorder="1"/>
    <xf numFmtId="0" fontId="58" fillId="0" borderId="30" xfId="61" applyFill="1" applyBorder="1"/>
    <xf numFmtId="173" fontId="58" fillId="15" borderId="46" xfId="81" applyNumberFormat="1" applyFont="1" applyBorder="1" applyAlignment="1"/>
    <xf numFmtId="173" fontId="58" fillId="15" borderId="47" xfId="81" applyNumberFormat="1" applyFont="1" applyBorder="1" applyAlignment="1"/>
    <xf numFmtId="173" fontId="58" fillId="15" borderId="48" xfId="81" applyNumberFormat="1" applyFont="1" applyBorder="1" applyAlignment="1"/>
    <xf numFmtId="173" fontId="58" fillId="0" borderId="0" xfId="63" applyNumberFormat="1" applyFont="1" applyFill="1" applyBorder="1"/>
    <xf numFmtId="0" fontId="71" fillId="28" borderId="49" xfId="61" applyFont="1" applyFill="1" applyBorder="1"/>
    <xf numFmtId="0" fontId="71" fillId="0" borderId="0" xfId="61" applyFont="1" applyFill="1" applyBorder="1"/>
    <xf numFmtId="0" fontId="71" fillId="28" borderId="50" xfId="61" applyFont="1" applyFill="1" applyBorder="1" applyAlignment="1">
      <alignment horizontal="center" wrapText="1"/>
    </xf>
    <xf numFmtId="0" fontId="71" fillId="28" borderId="51" xfId="61" applyFont="1" applyFill="1" applyBorder="1" applyAlignment="1">
      <alignment horizontal="center" wrapText="1"/>
    </xf>
    <xf numFmtId="0" fontId="71" fillId="28" borderId="52" xfId="61" applyFont="1" applyFill="1" applyBorder="1" applyAlignment="1">
      <alignment horizontal="center" wrapText="1"/>
    </xf>
    <xf numFmtId="0" fontId="71" fillId="28" borderId="53" xfId="61" applyFont="1" applyFill="1" applyBorder="1" applyAlignment="1">
      <alignment horizontal="center" wrapText="1"/>
    </xf>
    <xf numFmtId="0" fontId="71" fillId="28" borderId="54" xfId="61" applyFont="1" applyFill="1" applyBorder="1" applyAlignment="1">
      <alignment horizontal="center" wrapText="1"/>
    </xf>
    <xf numFmtId="0" fontId="71" fillId="28" borderId="55" xfId="61" applyFont="1" applyFill="1" applyBorder="1" applyAlignment="1">
      <alignment horizontal="center" wrapText="1"/>
    </xf>
    <xf numFmtId="0" fontId="58" fillId="27" borderId="12" xfId="61" applyFont="1" applyFill="1" applyBorder="1"/>
    <xf numFmtId="0" fontId="58" fillId="0" borderId="36" xfId="61" applyFont="1" applyFill="1" applyBorder="1"/>
    <xf numFmtId="173" fontId="58" fillId="27" borderId="34" xfId="63" applyNumberFormat="1" applyFont="1" applyFill="1" applyBorder="1"/>
    <xf numFmtId="173" fontId="58" fillId="15" borderId="34" xfId="81" applyNumberFormat="1" applyFont="1" applyBorder="1" applyAlignment="1"/>
    <xf numFmtId="0" fontId="58" fillId="0" borderId="36" xfId="61" applyFill="1" applyBorder="1"/>
    <xf numFmtId="173" fontId="58" fillId="15" borderId="56" xfId="81" applyNumberFormat="1" applyFont="1" applyBorder="1" applyAlignment="1"/>
    <xf numFmtId="173" fontId="58" fillId="0" borderId="30" xfId="63" applyNumberFormat="1" applyFont="1" applyFill="1" applyBorder="1"/>
    <xf numFmtId="173" fontId="58" fillId="0" borderId="29" xfId="63" applyNumberFormat="1" applyFont="1" applyFill="1" applyBorder="1"/>
    <xf numFmtId="0" fontId="75" fillId="0" borderId="0" xfId="61" applyFont="1" applyFill="1"/>
    <xf numFmtId="0" fontId="60" fillId="28" borderId="16" xfId="87" applyFont="1" applyFill="1" applyBorder="1" applyAlignment="1"/>
    <xf numFmtId="0" fontId="61" fillId="28" borderId="17" xfId="87" applyFont="1" applyFill="1" applyBorder="1"/>
    <xf numFmtId="0" fontId="4" fillId="0" borderId="0" xfId="87" applyFill="1"/>
    <xf numFmtId="0" fontId="58" fillId="0" borderId="0" xfId="61" applyFont="1" applyFill="1"/>
    <xf numFmtId="0" fontId="61" fillId="28" borderId="12" xfId="87" applyFont="1" applyFill="1" applyBorder="1"/>
    <xf numFmtId="0" fontId="76" fillId="0" borderId="0" xfId="61" applyFont="1" applyFill="1"/>
    <xf numFmtId="0" fontId="60" fillId="28" borderId="12" xfId="87" applyFont="1" applyFill="1" applyBorder="1" applyAlignment="1"/>
    <xf numFmtId="0" fontId="4" fillId="0" borderId="0" xfId="61" applyFont="1" applyFill="1" applyAlignment="1">
      <alignment vertical="center"/>
    </xf>
    <xf numFmtId="0" fontId="4" fillId="15" borderId="27" xfId="81" applyNumberFormat="1" applyFont="1" applyBorder="1" applyAlignment="1">
      <alignment vertical="center"/>
    </xf>
    <xf numFmtId="0" fontId="4" fillId="15" borderId="28" xfId="81" applyNumberFormat="1" applyFont="1" applyBorder="1" applyAlignment="1">
      <alignment vertical="center"/>
    </xf>
    <xf numFmtId="0" fontId="4" fillId="0" borderId="0" xfId="87" applyFont="1" applyFill="1" applyAlignment="1">
      <alignment vertical="center"/>
    </xf>
    <xf numFmtId="0" fontId="25" fillId="0" borderId="0" xfId="61" applyFont="1" applyFill="1" applyAlignment="1">
      <alignment wrapText="1"/>
    </xf>
    <xf numFmtId="0" fontId="60" fillId="28" borderId="12" xfId="87" applyFont="1" applyFill="1" applyBorder="1" applyAlignment="1">
      <alignment horizontal="right"/>
    </xf>
    <xf numFmtId="0" fontId="73" fillId="15" borderId="37" xfId="81" applyNumberFormat="1" applyFont="1" applyBorder="1" applyAlignment="1"/>
    <xf numFmtId="0" fontId="58" fillId="15" borderId="27" xfId="81" applyNumberFormat="1" applyFont="1" applyBorder="1" applyAlignment="1"/>
    <xf numFmtId="0" fontId="58" fillId="15" borderId="28" xfId="81" applyNumberFormat="1" applyFont="1" applyBorder="1" applyAlignment="1"/>
    <xf numFmtId="0" fontId="58" fillId="15" borderId="30" xfId="81" applyNumberFormat="1" applyFont="1" applyBorder="1" applyAlignment="1"/>
    <xf numFmtId="0" fontId="58" fillId="15" borderId="0" xfId="81" applyNumberFormat="1" applyFont="1" applyBorder="1" applyAlignment="1"/>
    <xf numFmtId="0" fontId="58" fillId="15" borderId="29" xfId="81" applyNumberFormat="1" applyFont="1" applyBorder="1" applyAlignment="1"/>
    <xf numFmtId="0" fontId="58" fillId="15" borderId="31" xfId="81" applyNumberFormat="1" applyFont="1" applyBorder="1" applyAlignment="1"/>
    <xf numFmtId="0" fontId="58" fillId="15" borderId="32" xfId="81" applyNumberFormat="1" applyFont="1" applyBorder="1" applyAlignment="1"/>
    <xf numFmtId="0" fontId="58" fillId="15" borderId="33" xfId="81" applyNumberFormat="1" applyFont="1" applyBorder="1" applyAlignment="1"/>
    <xf numFmtId="0" fontId="4" fillId="0" borderId="0" xfId="87" applyFill="1" applyAlignment="1">
      <alignment vertical="top"/>
    </xf>
    <xf numFmtId="172" fontId="33" fillId="21" borderId="12" xfId="0" applyNumberFormat="1" applyFont="1" applyFill="1" applyBorder="1" applyAlignment="1">
      <alignment vertical="center"/>
    </xf>
    <xf numFmtId="172" fontId="46" fillId="21" borderId="12" xfId="0" applyNumberFormat="1" applyFont="1" applyFill="1" applyBorder="1" applyAlignment="1">
      <alignment horizontal="center" vertical="center" wrapText="1"/>
    </xf>
    <xf numFmtId="172" fontId="4" fillId="2" borderId="0" xfId="0" applyNumberFormat="1" applyFont="1" applyAlignment="1">
      <alignment vertical="center"/>
    </xf>
    <xf numFmtId="172" fontId="4" fillId="2" borderId="0" xfId="0" applyNumberFormat="1" applyFont="1" applyBorder="1" applyAlignment="1">
      <alignment vertical="center"/>
    </xf>
    <xf numFmtId="172" fontId="4" fillId="2" borderId="0" xfId="0" applyNumberFormat="1" applyFont="1" applyBorder="1" applyAlignment="1">
      <alignment horizontal="center" vertical="center"/>
    </xf>
    <xf numFmtId="172" fontId="61" fillId="21" borderId="12" xfId="0" applyNumberFormat="1" applyFont="1" applyFill="1" applyBorder="1" applyAlignment="1">
      <alignment horizontal="center" vertical="center" wrapText="1"/>
    </xf>
    <xf numFmtId="3" fontId="60" fillId="28" borderId="20" xfId="87" applyNumberFormat="1" applyFont="1" applyFill="1" applyBorder="1" applyAlignment="1">
      <alignment horizontal="right"/>
    </xf>
    <xf numFmtId="3" fontId="58" fillId="0" borderId="0" xfId="61" applyNumberFormat="1" applyFont="1" applyFill="1"/>
    <xf numFmtId="3" fontId="60" fillId="28" borderId="16" xfId="87" applyNumberFormat="1" applyFont="1" applyFill="1" applyBorder="1" applyAlignment="1"/>
    <xf numFmtId="3" fontId="61" fillId="28" borderId="17" xfId="87" applyNumberFormat="1" applyFont="1" applyFill="1" applyBorder="1"/>
    <xf numFmtId="3" fontId="61" fillId="28" borderId="12" xfId="87" applyNumberFormat="1" applyFont="1" applyFill="1" applyBorder="1"/>
    <xf numFmtId="3" fontId="61" fillId="28" borderId="12" xfId="87" applyNumberFormat="1" applyFont="1" applyFill="1" applyBorder="1" applyAlignment="1">
      <alignment horizontal="left"/>
    </xf>
    <xf numFmtId="3" fontId="60" fillId="28" borderId="12" xfId="87" applyNumberFormat="1" applyFont="1" applyFill="1" applyBorder="1" applyAlignment="1">
      <alignment horizontal="center" vertical="center" wrapText="1"/>
    </xf>
    <xf numFmtId="3" fontId="60" fillId="28" borderId="19" xfId="87" applyNumberFormat="1" applyFont="1" applyFill="1" applyBorder="1" applyAlignment="1">
      <alignment horizontal="right"/>
    </xf>
    <xf numFmtId="3" fontId="60" fillId="28" borderId="20" xfId="87" applyNumberFormat="1" applyFont="1" applyFill="1" applyBorder="1" applyAlignment="1">
      <alignment horizontal="center"/>
    </xf>
    <xf numFmtId="3" fontId="60" fillId="28" borderId="57" xfId="87" applyNumberFormat="1" applyFont="1" applyFill="1" applyBorder="1" applyAlignment="1">
      <alignment horizontal="center"/>
    </xf>
    <xf numFmtId="3" fontId="60" fillId="28" borderId="12" xfId="87" applyNumberFormat="1" applyFont="1" applyFill="1" applyBorder="1" applyAlignment="1"/>
    <xf numFmtId="3" fontId="4" fillId="27" borderId="12" xfId="87" applyNumberFormat="1" applyFont="1" applyFill="1" applyBorder="1" applyAlignment="1">
      <alignment horizontal="center"/>
    </xf>
    <xf numFmtId="0" fontId="4" fillId="27" borderId="12" xfId="87" applyFont="1" applyFill="1" applyBorder="1" applyAlignment="1">
      <alignment horizontal="center"/>
    </xf>
    <xf numFmtId="0" fontId="4" fillId="27" borderId="12" xfId="87" applyFont="1" applyFill="1" applyBorder="1" applyAlignment="1"/>
    <xf numFmtId="3" fontId="4" fillId="27" borderId="12" xfId="87" applyNumberFormat="1" applyFont="1" applyFill="1" applyBorder="1" applyAlignment="1"/>
    <xf numFmtId="171" fontId="4" fillId="20" borderId="12" xfId="0" applyNumberFormat="1" applyFont="1" applyFill="1" applyBorder="1" applyAlignment="1">
      <alignment horizontal="right" vertical="center"/>
    </xf>
    <xf numFmtId="0" fontId="4" fillId="20" borderId="13" xfId="49" applyFont="1" applyFill="1" applyBorder="1" applyAlignment="1">
      <alignment horizontal="right" vertical="center" wrapText="1"/>
    </xf>
    <xf numFmtId="0" fontId="4" fillId="20" borderId="12" xfId="52" applyFont="1" applyFill="1" applyBorder="1" applyAlignment="1">
      <alignment horizontal="center" vertical="center"/>
    </xf>
    <xf numFmtId="49" fontId="4" fillId="24" borderId="12" xfId="0" applyNumberFormat="1" applyFont="1" applyFill="1" applyBorder="1" applyAlignment="1">
      <alignment vertical="center" wrapText="1"/>
    </xf>
    <xf numFmtId="49" fontId="4" fillId="20" borderId="12" xfId="52" applyNumberFormat="1" applyFont="1" applyFill="1" applyBorder="1" applyAlignment="1">
      <alignment horizontal="center" vertical="center"/>
    </xf>
    <xf numFmtId="0" fontId="58" fillId="0" borderId="30" xfId="61" applyFont="1" applyFill="1" applyBorder="1"/>
    <xf numFmtId="3" fontId="4" fillId="15" borderId="12" xfId="81" applyNumberFormat="1" applyFont="1" applyBorder="1" applyAlignment="1">
      <alignment horizontal="right" vertical="center" wrapText="1"/>
    </xf>
    <xf numFmtId="0" fontId="44" fillId="15" borderId="12" xfId="81" applyNumberFormat="1" applyFont="1" applyBorder="1" applyAlignment="1">
      <alignment horizontal="center" vertical="center"/>
    </xf>
    <xf numFmtId="0" fontId="26" fillId="15" borderId="37" xfId="81" applyNumberFormat="1" applyFont="1" applyBorder="1" applyAlignment="1">
      <alignment vertical="center"/>
    </xf>
    <xf numFmtId="0" fontId="4" fillId="15" borderId="30" xfId="81" applyNumberFormat="1" applyFont="1" applyBorder="1" applyAlignment="1">
      <alignment vertical="center"/>
    </xf>
    <xf numFmtId="0" fontId="4" fillId="15" borderId="31" xfId="81" applyNumberFormat="1" applyFont="1" applyBorder="1" applyAlignment="1">
      <alignment vertical="center"/>
    </xf>
    <xf numFmtId="0" fontId="45" fillId="15" borderId="37" xfId="81" applyNumberFormat="1" applyFont="1" applyBorder="1" applyAlignment="1">
      <alignment horizontal="left" vertical="center"/>
    </xf>
    <xf numFmtId="0" fontId="41" fillId="15" borderId="27" xfId="81" applyNumberFormat="1" applyFont="1" applyBorder="1" applyAlignment="1">
      <alignment horizontal="left" vertical="center"/>
    </xf>
    <xf numFmtId="0" fontId="42" fillId="15" borderId="27" xfId="81" applyNumberFormat="1" applyFont="1" applyBorder="1" applyAlignment="1">
      <alignment vertical="center"/>
    </xf>
    <xf numFmtId="0" fontId="43" fillId="15" borderId="27" xfId="81" applyNumberFormat="1" applyFont="1" applyBorder="1" applyAlignment="1">
      <alignment vertical="center"/>
    </xf>
    <xf numFmtId="0" fontId="44" fillId="15" borderId="30" xfId="81" applyNumberFormat="1" applyFont="1" applyBorder="1" applyAlignment="1">
      <alignment horizontal="left" vertical="center"/>
    </xf>
    <xf numFmtId="0" fontId="45" fillId="15" borderId="0" xfId="81" applyNumberFormat="1" applyFont="1" applyBorder="1" applyAlignment="1">
      <alignment horizontal="left" vertical="center"/>
    </xf>
    <xf numFmtId="0" fontId="41" fillId="15" borderId="0" xfId="81" applyNumberFormat="1" applyFont="1" applyBorder="1" applyAlignment="1">
      <alignment horizontal="left" vertical="center"/>
    </xf>
    <xf numFmtId="0" fontId="42" fillId="15" borderId="0" xfId="81" applyNumberFormat="1" applyFont="1" applyBorder="1" applyAlignment="1">
      <alignment vertical="center"/>
    </xf>
    <xf numFmtId="0" fontId="43" fillId="15" borderId="0" xfId="81" applyNumberFormat="1" applyFont="1" applyBorder="1" applyAlignment="1">
      <alignment vertical="center"/>
    </xf>
    <xf numFmtId="0" fontId="43" fillId="15" borderId="29" xfId="81" applyNumberFormat="1" applyFont="1" applyBorder="1" applyAlignment="1">
      <alignment vertical="center"/>
    </xf>
    <xf numFmtId="0" fontId="4" fillId="15" borderId="32" xfId="81" applyNumberFormat="1" applyFont="1" applyBorder="1" applyAlignment="1">
      <alignment vertical="center"/>
    </xf>
    <xf numFmtId="0" fontId="4" fillId="15" borderId="33" xfId="81" applyNumberFormat="1" applyFont="1" applyBorder="1" applyAlignment="1">
      <alignment vertical="center"/>
    </xf>
    <xf numFmtId="0" fontId="4" fillId="15" borderId="0" xfId="81" applyNumberFormat="1" applyFont="1" applyBorder="1" applyAlignment="1">
      <alignment vertical="center"/>
    </xf>
    <xf numFmtId="0" fontId="4" fillId="15" borderId="29" xfId="81" applyNumberFormat="1" applyFont="1" applyBorder="1" applyAlignment="1">
      <alignment vertical="center"/>
    </xf>
    <xf numFmtId="1" fontId="4" fillId="20" borderId="12" xfId="0" applyNumberFormat="1" applyFont="1" applyFill="1" applyBorder="1" applyAlignment="1">
      <alignment horizontal="left" vertical="center"/>
    </xf>
    <xf numFmtId="1" fontId="33" fillId="21" borderId="12" xfId="0" applyNumberFormat="1" applyFont="1" applyFill="1" applyBorder="1" applyAlignment="1">
      <alignment horizontal="left" vertical="center"/>
    </xf>
    <xf numFmtId="1" fontId="4" fillId="20" borderId="12" xfId="0" applyNumberFormat="1" applyFont="1" applyFill="1" applyBorder="1" applyAlignment="1">
      <alignment vertical="center"/>
    </xf>
    <xf numFmtId="1" fontId="33" fillId="23" borderId="12" xfId="0" applyNumberFormat="1" applyFont="1" applyFill="1" applyBorder="1" applyAlignment="1">
      <alignment vertical="center"/>
    </xf>
    <xf numFmtId="1" fontId="33" fillId="21" borderId="12" xfId="0" applyNumberFormat="1" applyFont="1" applyFill="1" applyBorder="1" applyAlignment="1">
      <alignment vertical="center"/>
    </xf>
    <xf numFmtId="1" fontId="4" fillId="20" borderId="12" xfId="0" applyNumberFormat="1" applyFont="1" applyFill="1" applyBorder="1" applyAlignment="1">
      <alignment horizontal="right" vertical="center"/>
    </xf>
    <xf numFmtId="1" fontId="46" fillId="23" borderId="12" xfId="0" applyNumberFormat="1" applyFont="1" applyFill="1" applyBorder="1" applyAlignment="1">
      <alignment vertical="center"/>
    </xf>
    <xf numFmtId="173" fontId="4" fillId="20" borderId="12" xfId="30" applyNumberFormat="1" applyFont="1" applyFill="1" applyBorder="1" applyAlignment="1">
      <alignment vertical="center"/>
    </xf>
    <xf numFmtId="0" fontId="45" fillId="15" borderId="27" xfId="81" applyNumberFormat="1" applyFont="1" applyBorder="1" applyAlignment="1">
      <alignment horizontal="left" vertical="center"/>
    </xf>
    <xf numFmtId="173" fontId="39" fillId="2" borderId="0" xfId="0" applyNumberFormat="1" applyFont="1" applyFill="1" applyAlignment="1">
      <alignment horizontal="left" vertical="center"/>
    </xf>
    <xf numFmtId="173" fontId="4" fillId="2" borderId="0" xfId="30" applyNumberFormat="1" applyFont="1" applyFill="1" applyBorder="1" applyAlignment="1">
      <alignment vertical="center"/>
    </xf>
    <xf numFmtId="173" fontId="46" fillId="21" borderId="12" xfId="44" applyNumberFormat="1" applyFont="1" applyFill="1" applyBorder="1" applyAlignment="1">
      <alignment horizontal="left" vertical="center" wrapText="1"/>
    </xf>
    <xf numFmtId="173" fontId="50" fillId="2" borderId="0" xfId="0" applyNumberFormat="1" applyFont="1" applyFill="1" applyAlignment="1">
      <alignment horizontal="left" vertical="center"/>
    </xf>
    <xf numFmtId="0" fontId="42" fillId="15" borderId="28" xfId="81" applyNumberFormat="1" applyFont="1" applyBorder="1" applyAlignment="1">
      <alignment vertical="center"/>
    </xf>
    <xf numFmtId="0" fontId="66" fillId="15" borderId="30" xfId="81" applyNumberFormat="1" applyFont="1" applyBorder="1" applyAlignment="1">
      <alignment vertical="center"/>
    </xf>
    <xf numFmtId="0" fontId="66" fillId="15" borderId="0" xfId="81" applyNumberFormat="1" applyFont="1" applyBorder="1" applyAlignment="1">
      <alignment vertical="center"/>
    </xf>
    <xf numFmtId="0" fontId="66" fillId="15" borderId="32" xfId="81" applyNumberFormat="1" applyFont="1" applyBorder="1" applyAlignment="1">
      <alignment vertical="center"/>
    </xf>
    <xf numFmtId="0" fontId="4" fillId="15" borderId="37" xfId="81" applyNumberFormat="1" applyFont="1" applyBorder="1" applyAlignment="1">
      <alignment vertical="center"/>
    </xf>
    <xf numFmtId="0" fontId="66" fillId="15" borderId="31" xfId="81" applyNumberFormat="1" applyFont="1" applyBorder="1" applyAlignment="1">
      <alignment vertical="center"/>
    </xf>
    <xf numFmtId="0" fontId="27" fillId="15" borderId="27" xfId="81" applyNumberFormat="1" applyFont="1" applyBorder="1" applyAlignment="1">
      <alignment vertical="center"/>
    </xf>
    <xf numFmtId="0" fontId="26" fillId="15" borderId="27" xfId="81" applyNumberFormat="1" applyFont="1" applyBorder="1" applyAlignment="1">
      <alignment vertical="center"/>
    </xf>
    <xf numFmtId="0" fontId="26" fillId="15" borderId="28" xfId="81" applyNumberFormat="1" applyFont="1" applyBorder="1" applyAlignment="1">
      <alignment vertical="center"/>
    </xf>
    <xf numFmtId="0" fontId="26" fillId="15" borderId="0" xfId="81" applyNumberFormat="1" applyFont="1" applyBorder="1" applyAlignment="1">
      <alignment vertical="center"/>
    </xf>
    <xf numFmtId="0" fontId="26" fillId="15" borderId="29" xfId="81" applyNumberFormat="1" applyFont="1" applyBorder="1" applyAlignment="1">
      <alignment vertical="center"/>
    </xf>
    <xf numFmtId="0" fontId="26" fillId="15" borderId="32" xfId="81" applyNumberFormat="1" applyFont="1" applyBorder="1" applyAlignment="1">
      <alignment vertical="center"/>
    </xf>
    <xf numFmtId="0" fontId="26" fillId="15" borderId="33" xfId="81" applyNumberFormat="1" applyFont="1" applyBorder="1" applyAlignment="1">
      <alignment vertical="center"/>
    </xf>
    <xf numFmtId="0" fontId="68" fillId="15" borderId="30" xfId="81" applyNumberFormat="1" applyFont="1" applyBorder="1" applyAlignment="1">
      <alignment vertical="center"/>
    </xf>
    <xf numFmtId="0" fontId="4" fillId="15" borderId="13" xfId="81" applyNumberFormat="1" applyFont="1" applyBorder="1" applyAlignment="1">
      <alignment horizontal="left" vertical="center"/>
    </xf>
    <xf numFmtId="0" fontId="27" fillId="15" borderId="14" xfId="81" applyNumberFormat="1" applyFont="1" applyBorder="1" applyAlignment="1">
      <alignment horizontal="left" vertical="center"/>
    </xf>
    <xf numFmtId="1" fontId="4" fillId="15" borderId="12" xfId="81" applyNumberFormat="1" applyFont="1" applyBorder="1" applyAlignment="1">
      <alignment horizontal="left" vertical="center"/>
    </xf>
    <xf numFmtId="1" fontId="29" fillId="15" borderId="12" xfId="81" applyNumberFormat="1" applyFont="1" applyBorder="1" applyAlignment="1">
      <alignment horizontal="left" vertical="center"/>
    </xf>
    <xf numFmtId="1" fontId="46" fillId="21" borderId="12" xfId="0" applyNumberFormat="1" applyFont="1" applyFill="1" applyBorder="1" applyAlignment="1">
      <alignment horizontal="center" vertical="center" wrapText="1"/>
    </xf>
    <xf numFmtId="1" fontId="4" fillId="20" borderId="12" xfId="64" applyNumberFormat="1" applyFont="1" applyFill="1" applyBorder="1" applyAlignment="1">
      <alignment horizontal="left" vertical="center"/>
    </xf>
    <xf numFmtId="1" fontId="4" fillId="20" borderId="12" xfId="64" applyNumberFormat="1" applyFont="1" applyFill="1" applyBorder="1" applyAlignment="1">
      <alignment horizontal="center" vertical="center"/>
    </xf>
    <xf numFmtId="1" fontId="46" fillId="21" borderId="12" xfId="0" applyNumberFormat="1" applyFont="1" applyFill="1" applyBorder="1" applyAlignment="1">
      <alignment horizontal="left" vertical="center" wrapText="1"/>
    </xf>
    <xf numFmtId="0" fontId="4" fillId="20" borderId="12" xfId="75" applyFont="1" applyFill="1" applyBorder="1" applyAlignment="1">
      <alignment horizontal="left" vertical="center" wrapText="1"/>
    </xf>
    <xf numFmtId="170" fontId="4" fillId="20" borderId="12" xfId="76" applyNumberFormat="1" applyFont="1" applyFill="1" applyBorder="1" applyAlignment="1">
      <alignment vertical="center" wrapText="1"/>
    </xf>
    <xf numFmtId="0" fontId="4" fillId="15" borderId="30" xfId="81" applyNumberFormat="1" applyFont="1" applyBorder="1" applyAlignment="1">
      <alignment vertical="center" wrapText="1"/>
    </xf>
    <xf numFmtId="0" fontId="4" fillId="15" borderId="31" xfId="81" applyNumberFormat="1" applyFont="1" applyBorder="1" applyAlignment="1">
      <alignment vertical="center" wrapText="1"/>
    </xf>
    <xf numFmtId="0" fontId="4" fillId="2" borderId="0" xfId="0" applyFont="1" applyAlignment="1">
      <alignment vertical="center"/>
    </xf>
    <xf numFmtId="166" fontId="26" fillId="24" borderId="12" xfId="39" applyFont="1" applyFill="1" applyBorder="1" applyAlignment="1">
      <alignment horizontal="left" vertical="center"/>
      <protection locked="0"/>
    </xf>
    <xf numFmtId="166" fontId="26" fillId="15" borderId="12" xfId="81" applyFont="1" applyFill="1" applyBorder="1" applyAlignment="1">
      <alignment horizontal="left" vertical="center"/>
    </xf>
    <xf numFmtId="0" fontId="4" fillId="2" borderId="0" xfId="0" applyFont="1" applyBorder="1" applyAlignment="1">
      <alignment vertical="center" wrapText="1"/>
    </xf>
    <xf numFmtId="9" fontId="44" fillId="15" borderId="12" xfId="89" applyFont="1" applyFill="1" applyBorder="1" applyAlignment="1">
      <alignment vertical="center"/>
    </xf>
    <xf numFmtId="0" fontId="25" fillId="2" borderId="0" xfId="90" applyFont="1"/>
    <xf numFmtId="0" fontId="4" fillId="2" borderId="0" xfId="90"/>
    <xf numFmtId="0" fontId="25" fillId="2" borderId="0" xfId="90" applyFont="1" applyAlignment="1">
      <alignment horizontal="left"/>
    </xf>
    <xf numFmtId="0" fontId="29" fillId="2" borderId="0" xfId="90" applyFont="1" applyFill="1" applyBorder="1" applyAlignment="1">
      <alignment horizontal="right" vertical="center" wrapText="1"/>
    </xf>
    <xf numFmtId="0" fontId="4" fillId="2" borderId="0" xfId="90" applyFont="1" applyFill="1" applyBorder="1" applyAlignment="1">
      <alignment horizontal="right" vertical="center" wrapText="1"/>
    </xf>
    <xf numFmtId="0" fontId="60" fillId="28" borderId="13" xfId="90" applyFont="1" applyFill="1" applyBorder="1" applyAlignment="1"/>
    <xf numFmtId="0" fontId="63" fillId="28" borderId="34" xfId="80" applyFont="1" applyFill="1" applyBorder="1" applyAlignment="1">
      <alignment horizontal="center" vertical="center" wrapText="1"/>
    </xf>
    <xf numFmtId="0" fontId="60" fillId="28" borderId="12" xfId="90" applyFont="1" applyFill="1" applyBorder="1" applyAlignment="1">
      <alignment horizontal="left" vertical="center" wrapText="1"/>
    </xf>
    <xf numFmtId="0" fontId="60" fillId="28" borderId="12" xfId="90" applyFont="1" applyFill="1" applyBorder="1" applyAlignment="1">
      <alignment horizontal="center" vertical="center" wrapText="1"/>
    </xf>
    <xf numFmtId="0" fontId="60" fillId="28" borderId="12" xfId="90" applyFont="1" applyFill="1" applyBorder="1" applyAlignment="1">
      <alignment horizontal="center" vertical="center"/>
    </xf>
    <xf numFmtId="0" fontId="4" fillId="0" borderId="0" xfId="67" applyFont="1" applyFill="1" applyBorder="1" applyAlignment="1">
      <alignment vertical="center" wrapText="1"/>
    </xf>
    <xf numFmtId="0" fontId="4" fillId="0" borderId="0" xfId="0" applyFont="1" applyFill="1"/>
    <xf numFmtId="0" fontId="4" fillId="2" borderId="0" xfId="90" applyFont="1" applyAlignment="1">
      <alignment horizontal="left" vertical="center"/>
    </xf>
    <xf numFmtId="0" fontId="4" fillId="2" borderId="0" xfId="0" applyFont="1" applyAlignment="1"/>
    <xf numFmtId="0" fontId="4" fillId="2" borderId="0" xfId="0" applyFont="1"/>
    <xf numFmtId="0" fontId="4" fillId="20" borderId="12" xfId="90" applyFont="1" applyFill="1" applyBorder="1" applyAlignment="1">
      <alignment vertical="center" wrapText="1"/>
    </xf>
    <xf numFmtId="0" fontId="45" fillId="0" borderId="0" xfId="90" applyFont="1" applyFill="1" applyBorder="1" applyAlignment="1">
      <alignment horizontal="left" vertical="center" wrapText="1"/>
    </xf>
    <xf numFmtId="49" fontId="4" fillId="20" borderId="12" xfId="90" applyNumberFormat="1" applyFont="1" applyFill="1" applyBorder="1" applyAlignment="1">
      <alignment vertical="center" wrapText="1"/>
    </xf>
    <xf numFmtId="44" fontId="4" fillId="20" borderId="12" xfId="88" applyFont="1" applyFill="1" applyBorder="1" applyAlignment="1">
      <alignment vertical="center" wrapText="1"/>
    </xf>
    <xf numFmtId="0" fontId="26" fillId="15" borderId="37" xfId="81" applyNumberFormat="1" applyFont="1" applyBorder="1" applyAlignment="1">
      <alignment horizontal="left" vertical="center" wrapText="1"/>
    </xf>
    <xf numFmtId="0" fontId="4" fillId="15" borderId="27" xfId="81" applyNumberFormat="1" applyFont="1" applyBorder="1" applyAlignment="1">
      <alignment horizontal="right" vertical="center" wrapText="1"/>
    </xf>
    <xf numFmtId="0" fontId="4" fillId="15" borderId="28" xfId="81" applyNumberFormat="1" applyFont="1" applyBorder="1" applyAlignment="1">
      <alignment horizontal="right" vertical="center" wrapText="1"/>
    </xf>
    <xf numFmtId="0" fontId="4" fillId="2" borderId="0" xfId="0" applyFont="1" applyAlignment="1">
      <alignment vertical="center"/>
    </xf>
    <xf numFmtId="0" fontId="26" fillId="15" borderId="12" xfId="81" applyNumberFormat="1" applyFont="1" applyBorder="1" applyAlignment="1">
      <alignment vertical="center" wrapText="1"/>
    </xf>
    <xf numFmtId="0" fontId="66" fillId="15" borderId="12" xfId="81" applyNumberFormat="1" applyFont="1" applyBorder="1" applyAlignment="1">
      <alignment vertical="center" wrapText="1"/>
    </xf>
    <xf numFmtId="0" fontId="4" fillId="15" borderId="12" xfId="81" applyNumberFormat="1" applyFont="1" applyBorder="1" applyAlignment="1">
      <alignment vertical="center" wrapText="1"/>
    </xf>
    <xf numFmtId="2" fontId="4" fillId="27" borderId="12" xfId="44" applyNumberFormat="1" applyFont="1" applyFill="1" applyBorder="1" applyAlignment="1">
      <alignment horizontal="right" vertical="center"/>
    </xf>
    <xf numFmtId="2" fontId="4" fillId="30" borderId="12" xfId="44" applyNumberFormat="1" applyFont="1" applyFill="1" applyBorder="1" applyAlignment="1">
      <alignment horizontal="right" vertical="center"/>
    </xf>
    <xf numFmtId="175" fontId="4" fillId="30" borderId="12" xfId="89" applyNumberFormat="1" applyFont="1" applyFill="1" applyBorder="1" applyAlignment="1">
      <alignment horizontal="right" vertical="center"/>
    </xf>
    <xf numFmtId="0" fontId="25" fillId="0" borderId="0" xfId="0" applyFont="1" applyFill="1" applyAlignment="1">
      <alignment horizontal="left" vertical="center"/>
    </xf>
    <xf numFmtId="0" fontId="29" fillId="21" borderId="16" xfId="0" applyFont="1" applyFill="1" applyBorder="1" applyAlignment="1">
      <alignment horizontal="left" vertical="center"/>
    </xf>
    <xf numFmtId="0" fontId="28" fillId="21" borderId="0" xfId="0" applyFont="1" applyFill="1" applyBorder="1" applyAlignment="1">
      <alignment horizontal="left" vertical="center"/>
    </xf>
    <xf numFmtId="0" fontId="29" fillId="21" borderId="0" xfId="0" applyFont="1" applyFill="1" applyBorder="1" applyAlignment="1">
      <alignment horizontal="left" vertical="center"/>
    </xf>
    <xf numFmtId="0" fontId="29" fillId="21" borderId="20" xfId="0" applyFont="1" applyFill="1" applyBorder="1" applyAlignment="1">
      <alignment horizontal="left" vertical="center"/>
    </xf>
    <xf numFmtId="0" fontId="24" fillId="2" borderId="0" xfId="44" applyFont="1" applyAlignment="1">
      <alignment vertical="center"/>
    </xf>
    <xf numFmtId="0" fontId="4" fillId="15" borderId="27" xfId="81" applyNumberFormat="1" applyFont="1" applyBorder="1" applyAlignment="1">
      <alignment vertical="center"/>
    </xf>
    <xf numFmtId="0" fontId="4" fillId="2" borderId="0" xfId="0" applyFont="1" applyAlignment="1">
      <alignment vertical="center"/>
    </xf>
    <xf numFmtId="0" fontId="4" fillId="15" borderId="29" xfId="81" applyNumberFormat="1" applyFont="1" applyBorder="1" applyAlignment="1">
      <alignment vertical="center"/>
    </xf>
    <xf numFmtId="0" fontId="4" fillId="15" borderId="32" xfId="81" applyNumberFormat="1" applyFont="1" applyBorder="1" applyAlignment="1">
      <alignment vertical="center"/>
    </xf>
    <xf numFmtId="0" fontId="4" fillId="15" borderId="33" xfId="81" applyNumberFormat="1" applyFont="1" applyBorder="1" applyAlignment="1">
      <alignment vertical="center"/>
    </xf>
    <xf numFmtId="0" fontId="4" fillId="15" borderId="0" xfId="81" applyNumberFormat="1" applyFont="1" applyBorder="1" applyAlignment="1">
      <alignment vertical="center"/>
    </xf>
    <xf numFmtId="0" fontId="61" fillId="28" borderId="54" xfId="77" applyFont="1" applyFill="1" applyBorder="1" applyAlignment="1">
      <alignment horizontal="right" vertical="center"/>
    </xf>
    <xf numFmtId="0" fontId="61" fillId="28" borderId="55" xfId="77" applyFont="1" applyFill="1" applyBorder="1" applyAlignment="1">
      <alignment horizontal="right" vertical="center"/>
    </xf>
    <xf numFmtId="0" fontId="4" fillId="15" borderId="27" xfId="81" applyNumberFormat="1" applyFont="1" applyBorder="1" applyAlignment="1">
      <alignment vertical="center"/>
    </xf>
    <xf numFmtId="0" fontId="4" fillId="15" borderId="29" xfId="81" applyNumberFormat="1" applyFont="1" applyBorder="1" applyAlignment="1">
      <alignment vertical="center"/>
    </xf>
    <xf numFmtId="0" fontId="4" fillId="15" borderId="0" xfId="81" applyNumberFormat="1" applyFont="1" applyBorder="1" applyAlignment="1">
      <alignment vertical="center"/>
    </xf>
    <xf numFmtId="0" fontId="4" fillId="2" borderId="0" xfId="0" applyFont="1" applyBorder="1" applyAlignment="1">
      <alignment vertical="center"/>
    </xf>
    <xf numFmtId="0" fontId="0" fillId="2" borderId="0" xfId="0" applyBorder="1" applyAlignment="1">
      <alignment vertical="center" wrapText="1"/>
    </xf>
    <xf numFmtId="0" fontId="26" fillId="31" borderId="37" xfId="81" applyNumberFormat="1" applyFont="1" applyFill="1" applyBorder="1" applyAlignment="1">
      <alignment horizontal="left" vertical="center" wrapText="1"/>
    </xf>
    <xf numFmtId="0" fontId="4" fillId="31" borderId="27" xfId="81" applyNumberFormat="1" applyFont="1" applyFill="1" applyBorder="1" applyAlignment="1">
      <alignment horizontal="right" vertical="center" wrapText="1"/>
    </xf>
    <xf numFmtId="0" fontId="4" fillId="31" borderId="27" xfId="86" applyFill="1" applyBorder="1"/>
    <xf numFmtId="0" fontId="4" fillId="31" borderId="28" xfId="86" applyFill="1" applyBorder="1"/>
    <xf numFmtId="0" fontId="4" fillId="31" borderId="31" xfId="0" applyFont="1" applyFill="1" applyBorder="1" applyAlignment="1">
      <alignment horizontal="left"/>
    </xf>
    <xf numFmtId="0" fontId="4" fillId="31" borderId="32" xfId="81" applyNumberFormat="1" applyFont="1" applyFill="1" applyBorder="1" applyAlignment="1">
      <alignment horizontal="left" vertical="center" wrapText="1"/>
    </xf>
    <xf numFmtId="0" fontId="4" fillId="31" borderId="32" xfId="86" applyFill="1" applyBorder="1" applyAlignment="1">
      <alignment horizontal="left"/>
    </xf>
    <xf numFmtId="0" fontId="4" fillId="31" borderId="33" xfId="86" applyFill="1" applyBorder="1" applyAlignment="1">
      <alignment horizontal="left"/>
    </xf>
    <xf numFmtId="49" fontId="4" fillId="27" borderId="12" xfId="0" applyNumberFormat="1" applyFont="1" applyFill="1" applyBorder="1" applyAlignment="1">
      <alignment vertical="center"/>
    </xf>
    <xf numFmtId="1" fontId="4" fillId="30" borderId="12" xfId="44" applyNumberFormat="1" applyFont="1" applyFill="1" applyBorder="1" applyAlignment="1">
      <alignment horizontal="right" vertical="center"/>
    </xf>
    <xf numFmtId="175" fontId="4" fillId="31" borderId="12" xfId="81" applyNumberFormat="1" applyFont="1" applyFill="1" applyBorder="1" applyAlignment="1">
      <alignment horizontal="right" vertical="center"/>
    </xf>
    <xf numFmtId="2" fontId="4" fillId="31" borderId="12" xfId="81" applyNumberFormat="1" applyFont="1" applyFill="1" applyBorder="1" applyAlignment="1">
      <alignment horizontal="right" vertical="center"/>
    </xf>
    <xf numFmtId="1" fontId="4" fillId="31" borderId="12" xfId="81" applyNumberFormat="1" applyFont="1" applyFill="1" applyBorder="1" applyAlignment="1">
      <alignment horizontal="right" vertical="center"/>
    </xf>
    <xf numFmtId="0" fontId="84" fillId="2" borderId="0" xfId="45" applyFont="1" applyAlignment="1">
      <alignment vertical="center"/>
    </xf>
    <xf numFmtId="0" fontId="36" fillId="20" borderId="0" xfId="45" applyFont="1" applyFill="1" applyBorder="1" applyAlignment="1">
      <alignment horizontal="left" vertical="center"/>
    </xf>
    <xf numFmtId="0" fontId="36" fillId="20" borderId="0" xfId="45" applyFont="1" applyFill="1" applyBorder="1" applyAlignment="1">
      <alignment horizontal="center" vertical="center" wrapText="1"/>
    </xf>
    <xf numFmtId="0" fontId="85" fillId="20" borderId="0" xfId="45" applyFont="1" applyFill="1" applyBorder="1" applyAlignment="1">
      <alignment vertical="center"/>
    </xf>
    <xf numFmtId="0" fontId="86" fillId="22" borderId="25" xfId="45" applyFont="1" applyFill="1" applyBorder="1" applyAlignment="1">
      <alignment vertical="center"/>
    </xf>
    <xf numFmtId="2" fontId="61" fillId="21" borderId="12" xfId="0" applyNumberFormat="1" applyFont="1" applyFill="1" applyBorder="1" applyAlignment="1">
      <alignment horizontal="center" vertical="center" wrapText="1"/>
    </xf>
    <xf numFmtId="168" fontId="61" fillId="21" borderId="34" xfId="77" applyNumberFormat="1" applyFont="1" applyFill="1" applyBorder="1" applyAlignment="1">
      <alignment horizontal="center" vertical="center" wrapText="1"/>
    </xf>
    <xf numFmtId="168" fontId="61" fillId="21" borderId="34" xfId="70" applyNumberFormat="1" applyFont="1" applyFill="1" applyBorder="1" applyAlignment="1">
      <alignment horizontal="center" vertical="center" wrapText="1"/>
    </xf>
    <xf numFmtId="49" fontId="61" fillId="21" borderId="34" xfId="77" applyNumberFormat="1" applyFont="1" applyFill="1" applyBorder="1" applyAlignment="1">
      <alignment horizontal="center" vertical="center" wrapText="1"/>
    </xf>
    <xf numFmtId="49" fontId="61" fillId="21" borderId="34" xfId="70" applyNumberFormat="1" applyFont="1" applyFill="1" applyBorder="1" applyAlignment="1">
      <alignment horizontal="center" vertical="center" wrapText="1"/>
    </xf>
    <xf numFmtId="0" fontId="25" fillId="22" borderId="23" xfId="45" applyFont="1" applyFill="1" applyBorder="1" applyAlignment="1">
      <alignment vertical="center"/>
    </xf>
    <xf numFmtId="0" fontId="25" fillId="22" borderId="0" xfId="37" applyFont="1" applyFill="1" applyBorder="1" applyAlignment="1" applyProtection="1">
      <alignment vertical="center"/>
    </xf>
    <xf numFmtId="0" fontId="25" fillId="22" borderId="0" xfId="45" applyFont="1" applyFill="1" applyBorder="1" applyAlignment="1">
      <alignment vertical="center"/>
    </xf>
    <xf numFmtId="0" fontId="84" fillId="22" borderId="0" xfId="37" quotePrefix="1" applyFont="1" applyFill="1" applyBorder="1" applyAlignment="1" applyProtection="1">
      <alignment vertical="center"/>
    </xf>
    <xf numFmtId="0" fontId="84" fillId="22" borderId="0" xfId="37" applyFont="1" applyFill="1" applyBorder="1" applyAlignment="1" applyProtection="1">
      <alignment vertical="center"/>
    </xf>
    <xf numFmtId="0" fontId="84" fillId="22" borderId="0" xfId="45" applyFont="1" applyFill="1" applyBorder="1" applyAlignment="1">
      <alignment vertical="center"/>
    </xf>
    <xf numFmtId="0" fontId="25" fillId="22" borderId="0" xfId="37" quotePrefix="1" applyFont="1" applyFill="1" applyBorder="1" applyAlignment="1" applyProtection="1">
      <alignment vertical="center"/>
    </xf>
    <xf numFmtId="0" fontId="4" fillId="2" borderId="0" xfId="0" applyFont="1" applyAlignment="1">
      <alignment vertical="center"/>
    </xf>
    <xf numFmtId="0" fontId="26" fillId="2" borderId="0" xfId="0" applyFont="1"/>
    <xf numFmtId="0" fontId="87" fillId="33" borderId="21" xfId="0" applyFont="1" applyFill="1" applyBorder="1" applyAlignment="1">
      <alignment vertical="center" wrapText="1"/>
    </xf>
    <xf numFmtId="0" fontId="87" fillId="2" borderId="59" xfId="0" applyFont="1" applyBorder="1" applyAlignment="1">
      <alignment vertical="center" wrapText="1"/>
    </xf>
    <xf numFmtId="0" fontId="87" fillId="2" borderId="21" xfId="0" applyFont="1" applyBorder="1" applyAlignment="1">
      <alignment vertical="center" wrapText="1"/>
    </xf>
    <xf numFmtId="0" fontId="87" fillId="2" borderId="60" xfId="0" applyFont="1" applyBorder="1" applyAlignment="1">
      <alignment vertical="center" wrapText="1"/>
    </xf>
    <xf numFmtId="0" fontId="57" fillId="2" borderId="0" xfId="47" applyFont="1"/>
    <xf numFmtId="0" fontId="16" fillId="2" borderId="0" xfId="37" applyFill="1" applyAlignment="1" applyProtection="1"/>
    <xf numFmtId="1" fontId="4" fillId="34" borderId="12" xfId="0" applyNumberFormat="1" applyFont="1" applyFill="1" applyBorder="1" applyAlignment="1">
      <alignment vertical="center"/>
    </xf>
    <xf numFmtId="1" fontId="4" fillId="34" borderId="12" xfId="0" applyNumberFormat="1" applyFont="1" applyFill="1" applyBorder="1" applyAlignment="1">
      <alignment horizontal="left" vertical="center"/>
    </xf>
    <xf numFmtId="9" fontId="4" fillId="15" borderId="12" xfId="81" applyNumberFormat="1" applyFont="1" applyBorder="1" applyAlignment="1">
      <alignment vertical="center"/>
    </xf>
    <xf numFmtId="9" fontId="4" fillId="28" borderId="12" xfId="82" applyNumberFormat="1" applyFont="1" applyFill="1" applyBorder="1" applyAlignment="1">
      <alignment vertical="center"/>
    </xf>
    <xf numFmtId="0" fontId="46" fillId="28" borderId="14" xfId="82" applyFont="1" applyFill="1" applyBorder="1" applyAlignment="1">
      <alignment horizontal="left" vertical="center" wrapText="1"/>
    </xf>
    <xf numFmtId="168" fontId="33" fillId="21" borderId="35" xfId="0" applyNumberFormat="1" applyFont="1" applyFill="1" applyBorder="1" applyAlignment="1">
      <alignment horizontal="left" vertical="center" wrapText="1"/>
    </xf>
    <xf numFmtId="168" fontId="60" fillId="21" borderId="35" xfId="0" applyNumberFormat="1" applyFont="1" applyFill="1" applyBorder="1" applyAlignment="1">
      <alignment horizontal="left" vertical="center" wrapText="1"/>
    </xf>
    <xf numFmtId="0" fontId="61" fillId="29" borderId="14" xfId="82" applyFont="1" applyFill="1" applyBorder="1" applyAlignment="1">
      <alignment vertical="center"/>
    </xf>
    <xf numFmtId="168" fontId="33" fillId="21" borderId="0" xfId="0" applyNumberFormat="1" applyFont="1" applyFill="1" applyBorder="1" applyAlignment="1">
      <alignment horizontal="left" vertical="center" wrapText="1"/>
    </xf>
    <xf numFmtId="168" fontId="60" fillId="21" borderId="0" xfId="0" applyNumberFormat="1" applyFont="1" applyFill="1" applyBorder="1" applyAlignment="1">
      <alignment horizontal="left" vertical="center" wrapText="1"/>
    </xf>
    <xf numFmtId="49" fontId="4" fillId="35" borderId="0" xfId="0" applyNumberFormat="1" applyFont="1" applyFill="1" applyBorder="1" applyAlignment="1">
      <alignment vertical="center"/>
    </xf>
    <xf numFmtId="176" fontId="4" fillId="20" borderId="12" xfId="29" applyNumberFormat="1" applyFont="1" applyFill="1" applyBorder="1" applyAlignment="1">
      <alignment horizontal="right" vertical="center"/>
    </xf>
    <xf numFmtId="176" fontId="45" fillId="15" borderId="12" xfId="29" applyNumberFormat="1" applyFont="1" applyFill="1" applyBorder="1" applyAlignment="1">
      <alignment horizontal="right" vertical="center"/>
    </xf>
    <xf numFmtId="176" fontId="4" fillId="15" borderId="12" xfId="29" applyNumberFormat="1" applyFont="1" applyFill="1" applyBorder="1" applyAlignment="1">
      <alignment horizontal="right" vertical="center"/>
    </xf>
    <xf numFmtId="176" fontId="4" fillId="34" borderId="12" xfId="0" applyNumberFormat="1" applyFont="1" applyFill="1" applyBorder="1" applyAlignment="1">
      <alignment vertical="center"/>
    </xf>
    <xf numFmtId="176" fontId="45" fillId="15" borderId="12" xfId="81" applyNumberFormat="1" applyFont="1" applyBorder="1" applyAlignment="1">
      <alignment horizontal="right" vertical="center"/>
    </xf>
    <xf numFmtId="176" fontId="4" fillId="20" borderId="12" xfId="0" applyNumberFormat="1" applyFont="1" applyFill="1" applyBorder="1" applyAlignment="1">
      <alignment vertical="center"/>
    </xf>
    <xf numFmtId="176" fontId="4" fillId="20" borderId="12" xfId="30" applyNumberFormat="1" applyFont="1" applyFill="1" applyBorder="1" applyAlignment="1">
      <alignment vertical="center"/>
    </xf>
    <xf numFmtId="176" fontId="44" fillId="15" borderId="12" xfId="81" applyNumberFormat="1" applyFont="1" applyBorder="1" applyAlignment="1">
      <alignment vertical="center"/>
    </xf>
    <xf numFmtId="176" fontId="33" fillId="21" borderId="12" xfId="44" applyNumberFormat="1" applyFont="1" applyFill="1" applyBorder="1" applyAlignment="1">
      <alignment horizontal="left" vertical="center" wrapText="1"/>
    </xf>
    <xf numFmtId="9" fontId="44" fillId="15" borderId="12" xfId="89" applyNumberFormat="1" applyFont="1" applyFill="1" applyBorder="1" applyAlignment="1">
      <alignment vertical="center"/>
    </xf>
    <xf numFmtId="9" fontId="33" fillId="21" borderId="12" xfId="44" applyNumberFormat="1" applyFont="1" applyFill="1" applyBorder="1" applyAlignment="1">
      <alignment horizontal="left" vertical="center" wrapText="1"/>
    </xf>
    <xf numFmtId="176" fontId="44" fillId="20" borderId="12" xfId="29" applyNumberFormat="1" applyFont="1" applyFill="1" applyBorder="1" applyAlignment="1">
      <alignment vertical="center"/>
    </xf>
    <xf numFmtId="176" fontId="4" fillId="20" borderId="12" xfId="29" applyNumberFormat="1" applyFont="1" applyFill="1" applyBorder="1" applyAlignment="1">
      <alignment vertical="center"/>
    </xf>
    <xf numFmtId="176" fontId="44" fillId="15" borderId="12" xfId="29" applyNumberFormat="1" applyFont="1" applyFill="1" applyBorder="1" applyAlignment="1">
      <alignment vertical="center"/>
    </xf>
    <xf numFmtId="176" fontId="4" fillId="15" borderId="12" xfId="29" applyNumberFormat="1" applyFont="1" applyFill="1" applyBorder="1" applyAlignment="1">
      <alignment vertical="center"/>
    </xf>
    <xf numFmtId="176" fontId="44" fillId="20" borderId="12" xfId="30" applyNumberFormat="1" applyFont="1" applyFill="1" applyBorder="1" applyAlignment="1">
      <alignment vertical="center"/>
    </xf>
    <xf numFmtId="176" fontId="4" fillId="20" borderId="12" xfId="82" applyNumberFormat="1" applyFont="1" applyFill="1" applyBorder="1" applyAlignment="1">
      <alignment vertical="center"/>
    </xf>
    <xf numFmtId="176" fontId="4" fillId="15" borderId="12" xfId="81" applyNumberFormat="1" applyFont="1" applyBorder="1" applyAlignment="1">
      <alignment vertical="center"/>
    </xf>
    <xf numFmtId="176" fontId="4" fillId="28" borderId="12" xfId="82" applyNumberFormat="1" applyFont="1" applyFill="1" applyBorder="1" applyAlignment="1">
      <alignment vertical="center"/>
    </xf>
    <xf numFmtId="176" fontId="4" fillId="20" borderId="13" xfId="0" applyNumberFormat="1" applyFont="1" applyFill="1" applyBorder="1" applyAlignment="1">
      <alignment vertical="center"/>
    </xf>
    <xf numFmtId="176" fontId="4" fillId="20" borderId="12" xfId="0" applyNumberFormat="1" applyFont="1" applyFill="1" applyBorder="1" applyAlignment="1">
      <alignment horizontal="right" vertical="center"/>
    </xf>
    <xf numFmtId="176" fontId="4" fillId="20" borderId="12" xfId="65" applyNumberFormat="1" applyFont="1" applyFill="1" applyBorder="1" applyAlignment="1">
      <alignment horizontal="left" vertical="center"/>
    </xf>
    <xf numFmtId="176" fontId="4" fillId="20" borderId="12" xfId="65" applyNumberFormat="1" applyFont="1" applyFill="1" applyBorder="1" applyAlignment="1">
      <alignment horizontal="right" vertical="center"/>
    </xf>
    <xf numFmtId="176" fontId="4" fillId="20" borderId="12" xfId="65" applyNumberFormat="1" applyFont="1" applyFill="1" applyBorder="1" applyAlignment="1">
      <alignment vertical="center"/>
    </xf>
    <xf numFmtId="176" fontId="4" fillId="20" borderId="12" xfId="29" applyNumberFormat="1" applyFont="1" applyFill="1" applyBorder="1" applyAlignment="1">
      <alignment horizontal="left" vertical="center"/>
    </xf>
    <xf numFmtId="176" fontId="33" fillId="21" borderId="12" xfId="0" applyNumberFormat="1" applyFont="1" applyFill="1" applyBorder="1" applyAlignment="1">
      <alignment vertical="center"/>
    </xf>
    <xf numFmtId="176" fontId="4" fillId="20" borderId="12" xfId="0" applyNumberFormat="1" applyFont="1" applyFill="1" applyBorder="1" applyAlignment="1">
      <alignment horizontal="left" vertical="center"/>
    </xf>
    <xf numFmtId="176" fontId="46" fillId="21" borderId="12" xfId="0" applyNumberFormat="1" applyFont="1" applyFill="1" applyBorder="1" applyAlignment="1">
      <alignment horizontal="center" vertical="center" wrapText="1"/>
    </xf>
    <xf numFmtId="176" fontId="4" fillId="2" borderId="0" xfId="0" applyNumberFormat="1" applyFont="1" applyAlignment="1">
      <alignment vertical="center"/>
    </xf>
    <xf numFmtId="176" fontId="4" fillId="20" borderId="12" xfId="0" applyNumberFormat="1" applyFont="1" applyFill="1" applyBorder="1" applyAlignment="1">
      <alignment horizontal="center" vertical="center"/>
    </xf>
    <xf numFmtId="176" fontId="26" fillId="15" borderId="12" xfId="81" applyNumberFormat="1" applyFont="1" applyBorder="1" applyAlignment="1">
      <alignment horizontal="center" vertical="center"/>
    </xf>
    <xf numFmtId="176" fontId="4" fillId="21" borderId="34" xfId="29" applyNumberFormat="1" applyFont="1" applyFill="1" applyBorder="1" applyAlignment="1">
      <alignment horizontal="center" vertical="center"/>
    </xf>
    <xf numFmtId="176" fontId="4" fillId="15" borderId="12" xfId="81" applyNumberFormat="1" applyFont="1" applyBorder="1" applyAlignment="1">
      <alignment horizontal="right" vertical="center" wrapText="1"/>
    </xf>
    <xf numFmtId="176" fontId="4" fillId="20" borderId="12" xfId="49" applyNumberFormat="1" applyFont="1" applyFill="1" applyBorder="1" applyAlignment="1">
      <alignment horizontal="right" vertical="center" wrapText="1"/>
    </xf>
    <xf numFmtId="176" fontId="45" fillId="15" borderId="12" xfId="81" applyNumberFormat="1" applyFont="1" applyBorder="1" applyAlignment="1">
      <alignment horizontal="right" vertical="center" wrapText="1"/>
    </xf>
    <xf numFmtId="176" fontId="4" fillId="20" borderId="12" xfId="49" applyNumberFormat="1" applyFont="1" applyFill="1" applyBorder="1" applyAlignment="1">
      <alignment vertical="center"/>
    </xf>
    <xf numFmtId="176" fontId="33" fillId="23" borderId="12" xfId="49" applyNumberFormat="1" applyFont="1" applyFill="1" applyBorder="1" applyAlignment="1">
      <alignment vertical="center"/>
    </xf>
    <xf numFmtId="176" fontId="45" fillId="15" borderId="12" xfId="81" applyNumberFormat="1" applyFont="1" applyBorder="1" applyAlignment="1">
      <alignment vertical="center"/>
    </xf>
    <xf numFmtId="176" fontId="26" fillId="20" borderId="12" xfId="0" applyNumberFormat="1" applyFont="1" applyFill="1" applyBorder="1" applyAlignment="1">
      <alignment vertical="center"/>
    </xf>
    <xf numFmtId="176" fontId="46" fillId="2" borderId="0" xfId="0" applyNumberFormat="1" applyFont="1" applyFill="1" applyBorder="1" applyAlignment="1">
      <alignment vertical="center"/>
    </xf>
    <xf numFmtId="176" fontId="29" fillId="2" borderId="0" xfId="0" applyNumberFormat="1" applyFont="1" applyFill="1" applyBorder="1" applyAlignment="1">
      <alignment vertical="center"/>
    </xf>
    <xf numFmtId="176" fontId="46" fillId="23" borderId="35" xfId="0" applyNumberFormat="1" applyFont="1" applyFill="1" applyBorder="1" applyAlignment="1">
      <alignment vertical="center"/>
    </xf>
    <xf numFmtId="176" fontId="29" fillId="23" borderId="12" xfId="0" applyNumberFormat="1" applyFont="1" applyFill="1" applyBorder="1" applyAlignment="1">
      <alignment vertical="center"/>
    </xf>
    <xf numFmtId="176" fontId="44" fillId="15" borderId="12" xfId="81" applyNumberFormat="1" applyFont="1" applyBorder="1" applyAlignment="1">
      <alignment horizontal="right" vertical="center" wrapText="1"/>
    </xf>
    <xf numFmtId="176" fontId="26" fillId="15" borderId="12" xfId="81" applyNumberFormat="1" applyFont="1" applyBorder="1" applyAlignment="1">
      <alignment horizontal="right" vertical="center" wrapText="1"/>
    </xf>
    <xf numFmtId="176" fontId="45" fillId="21" borderId="12" xfId="49" applyNumberFormat="1" applyFont="1" applyFill="1" applyBorder="1" applyAlignment="1">
      <alignment horizontal="right" vertical="center" wrapText="1"/>
    </xf>
    <xf numFmtId="176" fontId="26" fillId="20" borderId="18" xfId="0" applyNumberFormat="1" applyFont="1" applyFill="1" applyBorder="1" applyAlignment="1">
      <alignment horizontal="center" vertical="center" wrapText="1"/>
    </xf>
    <xf numFmtId="176" fontId="4" fillId="20" borderId="18" xfId="0" applyNumberFormat="1" applyFont="1" applyFill="1" applyBorder="1" applyAlignment="1">
      <alignment horizontal="center" vertical="center" wrapText="1"/>
    </xf>
    <xf numFmtId="176" fontId="26" fillId="20" borderId="12" xfId="0" applyNumberFormat="1" applyFont="1" applyFill="1" applyBorder="1" applyAlignment="1">
      <alignment horizontal="center" vertical="center" wrapText="1"/>
    </xf>
    <xf numFmtId="176" fontId="46" fillId="23" borderId="18" xfId="0" applyNumberFormat="1" applyFont="1" applyFill="1" applyBorder="1" applyAlignment="1">
      <alignment horizontal="right" vertical="center" wrapText="1"/>
    </xf>
    <xf numFmtId="176" fontId="4" fillId="15" borderId="12" xfId="81" applyNumberFormat="1" applyFont="1" applyBorder="1" applyAlignment="1">
      <alignment horizontal="right" vertical="center"/>
    </xf>
    <xf numFmtId="176" fontId="46" fillId="21" borderId="12" xfId="64" applyNumberFormat="1" applyFont="1" applyFill="1" applyBorder="1" applyAlignment="1">
      <alignment horizontal="center" vertical="center" wrapText="1"/>
    </xf>
    <xf numFmtId="176" fontId="26" fillId="21" borderId="12" xfId="64" applyNumberFormat="1" applyFont="1" applyFill="1" applyBorder="1" applyAlignment="1">
      <alignment horizontal="center" vertical="center" wrapText="1"/>
    </xf>
    <xf numFmtId="176" fontId="4" fillId="20" borderId="12" xfId="64" applyNumberFormat="1" applyFont="1" applyFill="1" applyBorder="1" applyAlignment="1">
      <alignment horizontal="center" vertical="center"/>
    </xf>
    <xf numFmtId="176" fontId="4" fillId="24" borderId="12" xfId="29" applyNumberFormat="1" applyFont="1" applyFill="1" applyBorder="1" applyAlignment="1">
      <alignment vertical="center"/>
    </xf>
    <xf numFmtId="176" fontId="4" fillId="24" borderId="12" xfId="53" applyNumberFormat="1" applyFont="1" applyFill="1" applyBorder="1" applyAlignment="1">
      <alignment vertical="center"/>
    </xf>
    <xf numFmtId="176" fontId="4" fillId="21" borderId="12" xfId="0" applyNumberFormat="1" applyFont="1" applyFill="1" applyBorder="1" applyAlignment="1">
      <alignment vertical="center"/>
    </xf>
    <xf numFmtId="176" fontId="4" fillId="24" borderId="12" xfId="0" applyNumberFormat="1" applyFont="1" applyFill="1" applyBorder="1" applyAlignment="1">
      <alignment vertical="center"/>
    </xf>
    <xf numFmtId="176" fontId="4" fillId="20" borderId="12" xfId="29" applyNumberFormat="1" applyFont="1" applyFill="1" applyBorder="1" applyAlignment="1">
      <alignment vertical="center" wrapText="1"/>
    </xf>
    <xf numFmtId="176" fontId="4" fillId="27" borderId="12" xfId="29" applyNumberFormat="1" applyFont="1" applyFill="1" applyBorder="1" applyAlignment="1">
      <alignment horizontal="center"/>
    </xf>
    <xf numFmtId="176" fontId="4" fillId="15" borderId="21" xfId="29" applyNumberFormat="1" applyFont="1" applyFill="1" applyBorder="1" applyAlignment="1">
      <alignment horizontal="center"/>
    </xf>
    <xf numFmtId="176" fontId="4" fillId="27" borderId="12" xfId="87" applyNumberFormat="1" applyFont="1" applyFill="1" applyBorder="1" applyAlignment="1">
      <alignment horizontal="center"/>
    </xf>
    <xf numFmtId="176" fontId="4" fillId="15" borderId="21" xfId="81" applyNumberFormat="1" applyFont="1" applyBorder="1" applyAlignment="1">
      <alignment horizontal="center"/>
    </xf>
    <xf numFmtId="176" fontId="4" fillId="15" borderId="12" xfId="81" applyNumberFormat="1" applyFont="1" applyBorder="1" applyAlignment="1">
      <alignment horizontal="center"/>
    </xf>
    <xf numFmtId="9" fontId="44" fillId="15" borderId="12" xfId="81" applyNumberFormat="1" applyFont="1" applyBorder="1" applyAlignment="1">
      <alignment horizontal="right" vertical="center"/>
    </xf>
    <xf numFmtId="176" fontId="4" fillId="20" borderId="12" xfId="0" applyNumberFormat="1" applyFont="1" applyFill="1" applyBorder="1" applyAlignment="1">
      <alignment vertical="center"/>
    </xf>
    <xf numFmtId="176" fontId="4" fillId="20" borderId="12" xfId="0" applyNumberFormat="1" applyFont="1" applyFill="1" applyBorder="1" applyAlignment="1">
      <alignment vertical="center"/>
    </xf>
    <xf numFmtId="0" fontId="4" fillId="2" borderId="0" xfId="0" applyFont="1" applyAlignment="1">
      <alignment vertical="center"/>
    </xf>
    <xf numFmtId="0" fontId="4" fillId="2" borderId="0" xfId="0" applyFont="1" applyAlignment="1">
      <alignment vertical="center"/>
    </xf>
    <xf numFmtId="175" fontId="4" fillId="20" borderId="12" xfId="52" applyNumberFormat="1" applyFont="1" applyFill="1" applyBorder="1" applyAlignment="1">
      <alignment horizontal="center" vertical="center"/>
    </xf>
    <xf numFmtId="0" fontId="4" fillId="20" borderId="12" xfId="52" applyFont="1" applyFill="1" applyBorder="1" applyAlignment="1">
      <alignment horizontal="left" vertical="center" wrapText="1"/>
    </xf>
    <xf numFmtId="3" fontId="4" fillId="20" borderId="12" xfId="52" applyNumberFormat="1" applyFont="1" applyFill="1" applyBorder="1" applyAlignment="1">
      <alignment horizontal="right" vertical="center" wrapText="1"/>
    </xf>
    <xf numFmtId="0" fontId="4" fillId="20" borderId="12" xfId="52" applyFont="1" applyFill="1" applyBorder="1" applyAlignment="1">
      <alignment horizontal="right" vertical="center"/>
    </xf>
    <xf numFmtId="3" fontId="4" fillId="20" borderId="12" xfId="52" applyNumberFormat="1" applyFont="1" applyFill="1" applyBorder="1" applyAlignment="1">
      <alignment horizontal="right" vertical="center"/>
    </xf>
    <xf numFmtId="3" fontId="4" fillId="20" borderId="12" xfId="52" applyNumberFormat="1" applyFont="1" applyFill="1" applyBorder="1" applyAlignment="1">
      <alignment horizontal="center" vertical="center"/>
    </xf>
    <xf numFmtId="0" fontId="4" fillId="20" borderId="12" xfId="52" applyFont="1" applyFill="1" applyBorder="1" applyAlignment="1">
      <alignment vertical="center" wrapText="1"/>
    </xf>
    <xf numFmtId="176" fontId="4" fillId="20" borderId="12" xfId="0" applyNumberFormat="1" applyFont="1" applyFill="1" applyBorder="1" applyAlignment="1">
      <alignment vertical="center"/>
    </xf>
    <xf numFmtId="0" fontId="4" fillId="27" borderId="12" xfId="52" applyFont="1" applyFill="1" applyBorder="1" applyAlignment="1">
      <alignment horizontal="center" vertical="center" wrapText="1"/>
    </xf>
    <xf numFmtId="0" fontId="4" fillId="20" borderId="12" xfId="52" applyFont="1" applyFill="1" applyBorder="1" applyAlignment="1">
      <alignment horizontal="left" vertical="top" wrapText="1"/>
    </xf>
    <xf numFmtId="0" fontId="4" fillId="27" borderId="12" xfId="52" applyFont="1" applyFill="1" applyBorder="1" applyAlignment="1">
      <alignment horizontal="left" vertical="top" wrapText="1"/>
    </xf>
    <xf numFmtId="9" fontId="4" fillId="27" borderId="12" xfId="82" applyNumberFormat="1" applyFont="1" applyFill="1" applyBorder="1" applyAlignment="1">
      <alignment vertical="center"/>
    </xf>
    <xf numFmtId="9" fontId="44" fillId="27" borderId="12" xfId="81" applyNumberFormat="1" applyFont="1" applyFill="1" applyBorder="1" applyAlignment="1">
      <alignment horizontal="right" vertical="center"/>
    </xf>
    <xf numFmtId="176" fontId="4" fillId="27" borderId="13" xfId="30" applyNumberFormat="1" applyFont="1" applyFill="1" applyBorder="1" applyAlignment="1">
      <alignment vertical="center"/>
    </xf>
    <xf numFmtId="176" fontId="4" fillId="27" borderId="13" xfId="30" applyNumberFormat="1" applyFont="1" applyFill="1" applyBorder="1" applyAlignment="1">
      <alignment horizontal="center" vertical="center"/>
    </xf>
    <xf numFmtId="176" fontId="4" fillId="27" borderId="12" xfId="0" applyNumberFormat="1" applyFont="1" applyFill="1" applyBorder="1" applyAlignment="1">
      <alignment horizontal="center" vertical="center"/>
    </xf>
    <xf numFmtId="0" fontId="4" fillId="20" borderId="12" xfId="52" applyFont="1" applyFill="1" applyBorder="1" applyAlignment="1">
      <alignment horizontal="left" vertical="center" wrapText="1"/>
    </xf>
    <xf numFmtId="176" fontId="4" fillId="36" borderId="12" xfId="30" applyNumberFormat="1" applyFont="1" applyFill="1" applyBorder="1" applyAlignment="1">
      <alignment vertical="center"/>
    </xf>
    <xf numFmtId="176" fontId="4" fillId="36" borderId="12" xfId="30" applyNumberFormat="1" applyFont="1" applyFill="1" applyBorder="1" applyAlignment="1">
      <alignment horizontal="center" vertical="center"/>
    </xf>
    <xf numFmtId="176" fontId="44" fillId="36" borderId="12" xfId="81" applyNumberFormat="1" applyFont="1" applyFill="1" applyBorder="1" applyAlignment="1">
      <alignment vertical="center"/>
    </xf>
    <xf numFmtId="176" fontId="4" fillId="36" borderId="12" xfId="0" applyNumberFormat="1" applyFont="1" applyFill="1" applyBorder="1" applyAlignment="1">
      <alignment horizontal="right" vertical="center"/>
    </xf>
    <xf numFmtId="176" fontId="45" fillId="36" borderId="12" xfId="81" applyNumberFormat="1" applyFont="1" applyFill="1" applyBorder="1" applyAlignment="1">
      <alignment horizontal="right" vertical="center"/>
    </xf>
    <xf numFmtId="0" fontId="81" fillId="28" borderId="15" xfId="44" applyFont="1" applyFill="1" applyBorder="1" applyAlignment="1">
      <alignment horizontal="left" vertical="center" wrapText="1"/>
    </xf>
    <xf numFmtId="0" fontId="81" fillId="2" borderId="16" xfId="0" applyFont="1" applyBorder="1" applyAlignment="1">
      <alignment horizontal="left" vertical="center"/>
    </xf>
    <xf numFmtId="0" fontId="81" fillId="2" borderId="58" xfId="0" applyFont="1" applyBorder="1" applyAlignment="1">
      <alignment horizontal="left" vertical="center"/>
    </xf>
    <xf numFmtId="0" fontId="31" fillId="21" borderId="13" xfId="47" applyFont="1" applyFill="1" applyBorder="1" applyAlignment="1">
      <alignment vertical="center"/>
    </xf>
    <xf numFmtId="0" fontId="0" fillId="2" borderId="14" xfId="0" applyBorder="1" applyAlignment="1">
      <alignment vertical="center"/>
    </xf>
    <xf numFmtId="0" fontId="0" fillId="2" borderId="35" xfId="0" applyBorder="1" applyAlignment="1">
      <alignment vertical="center"/>
    </xf>
    <xf numFmtId="0" fontId="28" fillId="21" borderId="10" xfId="47" applyFont="1" applyFill="1" applyBorder="1" applyAlignment="1" applyProtection="1">
      <alignment vertical="center"/>
      <protection locked="0"/>
    </xf>
    <xf numFmtId="0" fontId="0" fillId="2" borderId="0" xfId="0" applyAlignment="1">
      <alignment vertical="center"/>
    </xf>
    <xf numFmtId="0" fontId="0" fillId="2" borderId="11" xfId="0" applyBorder="1" applyAlignment="1">
      <alignment vertical="center"/>
    </xf>
    <xf numFmtId="0" fontId="33" fillId="21" borderId="0" xfId="0" applyFont="1" applyFill="1" applyBorder="1" applyAlignment="1">
      <alignment horizontal="right" vertical="center"/>
    </xf>
    <xf numFmtId="0" fontId="33" fillId="21" borderId="29" xfId="0" applyFont="1" applyFill="1" applyBorder="1" applyAlignment="1">
      <alignment horizontal="right" vertical="center"/>
    </xf>
    <xf numFmtId="0" fontId="4" fillId="20" borderId="13" xfId="0" applyFont="1" applyFill="1" applyBorder="1" applyAlignment="1" applyProtection="1">
      <alignment horizontal="left" vertical="center"/>
      <protection locked="0"/>
    </xf>
    <xf numFmtId="0" fontId="4" fillId="20" borderId="14" xfId="0" applyFont="1" applyFill="1" applyBorder="1" applyAlignment="1" applyProtection="1">
      <alignment horizontal="left" vertical="center"/>
      <protection locked="0"/>
    </xf>
    <xf numFmtId="0" fontId="4" fillId="20" borderId="12" xfId="0" applyFont="1" applyFill="1" applyBorder="1" applyAlignment="1" applyProtection="1">
      <alignment horizontal="left" vertical="center"/>
      <protection locked="0"/>
    </xf>
    <xf numFmtId="0" fontId="4" fillId="0" borderId="0" xfId="47" applyFont="1" applyFill="1" applyBorder="1" applyAlignment="1" applyProtection="1">
      <alignment vertical="center"/>
    </xf>
    <xf numFmtId="0" fontId="4" fillId="2" borderId="0" xfId="47" applyFont="1" applyBorder="1" applyAlignment="1">
      <alignment vertical="center"/>
    </xf>
    <xf numFmtId="0" fontId="16" fillId="20" borderId="13" xfId="37" applyFill="1" applyBorder="1" applyAlignment="1" applyProtection="1">
      <alignment horizontal="left" vertical="center"/>
      <protection locked="0"/>
    </xf>
    <xf numFmtId="0" fontId="4" fillId="20" borderId="35" xfId="0" applyFont="1" applyFill="1" applyBorder="1" applyAlignment="1" applyProtection="1">
      <alignment horizontal="left" vertical="center"/>
      <protection locked="0"/>
    </xf>
    <xf numFmtId="0" fontId="4" fillId="2" borderId="14" xfId="0" applyFont="1" applyBorder="1" applyAlignment="1">
      <alignment vertical="center"/>
    </xf>
    <xf numFmtId="0" fontId="4" fillId="2" borderId="35" xfId="0" applyFont="1" applyBorder="1" applyAlignment="1">
      <alignment vertical="center"/>
    </xf>
    <xf numFmtId="0" fontId="27" fillId="2" borderId="15" xfId="47" applyFont="1" applyBorder="1" applyAlignment="1" applyProtection="1">
      <alignment vertical="center"/>
      <protection locked="0"/>
    </xf>
    <xf numFmtId="0" fontId="27" fillId="2" borderId="16" xfId="47" applyFont="1" applyBorder="1" applyAlignment="1" applyProtection="1">
      <alignment vertical="center"/>
      <protection locked="0"/>
    </xf>
    <xf numFmtId="0" fontId="4" fillId="2" borderId="16" xfId="47" applyFont="1" applyBorder="1" applyAlignment="1">
      <alignment vertical="center"/>
    </xf>
    <xf numFmtId="0" fontId="4" fillId="2" borderId="17" xfId="47" applyFont="1" applyBorder="1" applyAlignment="1">
      <alignment vertical="center"/>
    </xf>
    <xf numFmtId="166" fontId="26" fillId="15" borderId="19" xfId="81" applyFont="1" applyBorder="1" applyAlignment="1">
      <alignment horizontal="left" vertical="center"/>
    </xf>
    <xf numFmtId="166" fontId="26" fillId="15" borderId="20" xfId="81" applyFont="1" applyBorder="1" applyAlignment="1">
      <alignment horizontal="left" vertical="center"/>
    </xf>
    <xf numFmtId="0" fontId="4" fillId="15" borderId="20" xfId="81" applyNumberFormat="1" applyFont="1" applyBorder="1" applyAlignment="1">
      <alignment vertical="center"/>
    </xf>
    <xf numFmtId="0" fontId="4" fillId="15" borderId="21" xfId="81" applyNumberFormat="1" applyFont="1" applyBorder="1" applyAlignment="1">
      <alignment vertical="center"/>
    </xf>
    <xf numFmtId="166" fontId="26" fillId="20" borderId="10" xfId="39" applyFont="1" applyFill="1" applyBorder="1" applyAlignment="1">
      <alignment horizontal="left" vertical="center"/>
      <protection locked="0"/>
    </xf>
    <xf numFmtId="166" fontId="26" fillId="20" borderId="0" xfId="39" applyFont="1" applyFill="1" applyBorder="1" applyAlignment="1">
      <alignment horizontal="left" vertical="center"/>
      <protection locked="0"/>
    </xf>
    <xf numFmtId="0" fontId="4" fillId="20" borderId="0" xfId="47" applyFont="1" applyFill="1" applyBorder="1" applyAlignment="1">
      <alignment vertical="center"/>
    </xf>
    <xf numFmtId="0" fontId="4" fillId="20" borderId="11" xfId="47" applyFont="1" applyFill="1" applyBorder="1" applyAlignment="1">
      <alignment vertical="center"/>
    </xf>
    <xf numFmtId="0" fontId="32" fillId="20" borderId="12" xfId="47" applyFont="1" applyFill="1" applyBorder="1" applyAlignment="1">
      <alignment vertical="center"/>
    </xf>
    <xf numFmtId="0" fontId="4" fillId="20" borderId="12" xfId="47" applyFont="1" applyFill="1" applyBorder="1" applyAlignment="1">
      <alignment vertical="center"/>
    </xf>
    <xf numFmtId="0" fontId="32" fillId="0" borderId="0" xfId="47" applyFont="1" applyFill="1" applyAlignment="1">
      <alignment vertical="center"/>
    </xf>
    <xf numFmtId="0" fontId="4" fillId="0" borderId="0" xfId="46" applyFont="1" applyFill="1" applyAlignment="1">
      <alignment vertical="center"/>
    </xf>
    <xf numFmtId="0" fontId="32" fillId="20" borderId="14" xfId="47" applyFont="1" applyFill="1" applyBorder="1" applyAlignment="1">
      <alignment horizontal="left" vertical="center"/>
    </xf>
    <xf numFmtId="0" fontId="4" fillId="20" borderId="14" xfId="46" applyFont="1" applyFill="1" applyBorder="1" applyAlignment="1">
      <alignment horizontal="left" vertical="center"/>
    </xf>
    <xf numFmtId="0" fontId="4" fillId="20" borderId="35" xfId="46" applyFont="1" applyFill="1" applyBorder="1" applyAlignment="1">
      <alignment horizontal="left" vertical="center"/>
    </xf>
    <xf numFmtId="0" fontId="32" fillId="20" borderId="12" xfId="47" applyFont="1" applyFill="1" applyBorder="1" applyAlignment="1">
      <alignment horizontal="left" vertical="center"/>
    </xf>
    <xf numFmtId="0" fontId="4" fillId="20" borderId="12" xfId="47" applyFont="1" applyFill="1" applyBorder="1" applyAlignment="1">
      <alignment horizontal="left" vertical="center"/>
    </xf>
    <xf numFmtId="0" fontId="80" fillId="28" borderId="10" xfId="44" applyFont="1" applyFill="1" applyBorder="1" applyAlignment="1">
      <alignment horizontal="right" vertical="center" wrapText="1"/>
    </xf>
    <xf numFmtId="0" fontId="80" fillId="28" borderId="0" xfId="44" applyFont="1" applyFill="1" applyBorder="1" applyAlignment="1">
      <alignment horizontal="right" vertical="center" wrapText="1"/>
    </xf>
    <xf numFmtId="0" fontId="80" fillId="28" borderId="29" xfId="44" applyFont="1" applyFill="1" applyBorder="1" applyAlignment="1">
      <alignment horizontal="right" vertical="center" wrapText="1"/>
    </xf>
    <xf numFmtId="0" fontId="63" fillId="2" borderId="0" xfId="0" applyFont="1" applyBorder="1" applyAlignment="1">
      <alignment vertical="center"/>
    </xf>
    <xf numFmtId="0" fontId="63" fillId="2" borderId="29" xfId="0" applyFont="1" applyBorder="1" applyAlignment="1">
      <alignment vertical="center"/>
    </xf>
    <xf numFmtId="0" fontId="80" fillId="28" borderId="19" xfId="44" applyFont="1" applyFill="1" applyBorder="1" applyAlignment="1">
      <alignment horizontal="right" vertical="center" wrapText="1"/>
    </xf>
    <xf numFmtId="0" fontId="63" fillId="2" borderId="20" xfId="0" applyFont="1" applyBorder="1" applyAlignment="1">
      <alignment vertical="center"/>
    </xf>
    <xf numFmtId="0" fontId="63" fillId="2" borderId="57" xfId="0" applyFont="1" applyBorder="1" applyAlignment="1">
      <alignment vertical="center"/>
    </xf>
    <xf numFmtId="39" fontId="46" fillId="21" borderId="13" xfId="0" applyNumberFormat="1" applyFont="1" applyFill="1" applyBorder="1" applyAlignment="1">
      <alignment horizontal="center" vertical="center" wrapText="1"/>
    </xf>
    <xf numFmtId="39" fontId="46" fillId="21" borderId="35" xfId="0" applyNumberFormat="1" applyFont="1" applyFill="1" applyBorder="1" applyAlignment="1">
      <alignment horizontal="center" vertical="center" wrapText="1"/>
    </xf>
    <xf numFmtId="49" fontId="46" fillId="21" borderId="13" xfId="0" applyNumberFormat="1" applyFont="1" applyFill="1" applyBorder="1" applyAlignment="1">
      <alignment horizontal="center" vertical="center" wrapText="1"/>
    </xf>
    <xf numFmtId="49" fontId="46" fillId="21" borderId="35" xfId="0" applyNumberFormat="1" applyFont="1" applyFill="1" applyBorder="1" applyAlignment="1">
      <alignment horizontal="center" vertical="center" wrapText="1"/>
    </xf>
    <xf numFmtId="0" fontId="4" fillId="15" borderId="37" xfId="81" applyNumberFormat="1" applyFont="1" applyBorder="1" applyAlignment="1">
      <alignment horizontal="left" vertical="center" wrapText="1"/>
    </xf>
    <xf numFmtId="0" fontId="4" fillId="15" borderId="27" xfId="81" applyNumberFormat="1" applyFont="1" applyBorder="1" applyAlignment="1">
      <alignment horizontal="left" vertical="center" wrapText="1"/>
    </xf>
    <xf numFmtId="0" fontId="4" fillId="15" borderId="28" xfId="81" applyNumberFormat="1" applyFont="1" applyBorder="1" applyAlignment="1">
      <alignment horizontal="left" vertical="center" wrapText="1"/>
    </xf>
    <xf numFmtId="0" fontId="4" fillId="15" borderId="30" xfId="81" applyNumberFormat="1" applyFont="1" applyBorder="1" applyAlignment="1">
      <alignment horizontal="left" vertical="center" wrapText="1"/>
    </xf>
    <xf numFmtId="0" fontId="4" fillId="15" borderId="0" xfId="81" applyNumberFormat="1" applyFont="1" applyBorder="1" applyAlignment="1">
      <alignment horizontal="left" vertical="center" wrapText="1"/>
    </xf>
    <xf numFmtId="0" fontId="4" fillId="15" borderId="29" xfId="81" applyNumberFormat="1" applyFont="1" applyBorder="1" applyAlignment="1">
      <alignment horizontal="left" vertical="center" wrapText="1"/>
    </xf>
    <xf numFmtId="0" fontId="4" fillId="15" borderId="31" xfId="81" applyNumberFormat="1" applyFont="1" applyBorder="1" applyAlignment="1">
      <alignment horizontal="left" vertical="center" wrapText="1"/>
    </xf>
    <xf numFmtId="0" fontId="4" fillId="15" borderId="32" xfId="81" applyNumberFormat="1" applyFont="1" applyBorder="1" applyAlignment="1">
      <alignment horizontal="left" vertical="center" wrapText="1"/>
    </xf>
    <xf numFmtId="0" fontId="4" fillId="15" borderId="33" xfId="81" applyNumberFormat="1" applyFont="1" applyBorder="1" applyAlignment="1">
      <alignment horizontal="left" vertical="center" wrapText="1"/>
    </xf>
    <xf numFmtId="0" fontId="27" fillId="2" borderId="0" xfId="0" applyFont="1" applyAlignment="1">
      <alignment horizontal="left" vertical="center"/>
    </xf>
    <xf numFmtId="0" fontId="4" fillId="15" borderId="13" xfId="81" applyNumberFormat="1" applyFont="1" applyBorder="1" applyAlignment="1">
      <alignment horizontal="left" vertical="center" wrapText="1"/>
    </xf>
    <xf numFmtId="0" fontId="4" fillId="15" borderId="14" xfId="81" applyNumberFormat="1" applyFont="1" applyBorder="1" applyAlignment="1">
      <alignment horizontal="left" vertical="center" wrapText="1"/>
    </xf>
    <xf numFmtId="0" fontId="4" fillId="15" borderId="35" xfId="81" applyNumberFormat="1" applyFont="1" applyBorder="1" applyAlignment="1">
      <alignment horizontal="left" vertical="center" wrapText="1"/>
    </xf>
    <xf numFmtId="166" fontId="26" fillId="24" borderId="12" xfId="39" applyFont="1" applyFill="1" applyBorder="1" applyAlignment="1">
      <alignment horizontal="left" vertical="center"/>
      <protection locked="0"/>
    </xf>
    <xf numFmtId="166" fontId="26" fillId="15" borderId="12" xfId="81" applyFont="1" applyFill="1" applyBorder="1" applyAlignment="1">
      <alignment horizontal="left" vertical="center"/>
    </xf>
    <xf numFmtId="0" fontId="4" fillId="15" borderId="0" xfId="81" applyNumberFormat="1" applyFont="1" applyBorder="1" applyAlignment="1">
      <alignment vertical="center" wrapText="1"/>
    </xf>
    <xf numFmtId="0" fontId="0" fillId="2" borderId="0" xfId="0" applyBorder="1" applyAlignment="1">
      <alignment vertical="center" wrapText="1"/>
    </xf>
    <xf numFmtId="0" fontId="0" fillId="2" borderId="29" xfId="0" applyBorder="1" applyAlignment="1">
      <alignment vertical="center" wrapText="1"/>
    </xf>
    <xf numFmtId="0" fontId="4" fillId="15" borderId="32" xfId="81" applyNumberFormat="1" applyFont="1" applyBorder="1" applyAlignment="1">
      <alignment vertical="center" wrapText="1"/>
    </xf>
    <xf numFmtId="0" fontId="0" fillId="2" borderId="32" xfId="0" applyBorder="1" applyAlignment="1">
      <alignment vertical="center" wrapText="1"/>
    </xf>
    <xf numFmtId="0" fontId="0" fillId="2" borderId="33" xfId="0" applyBorder="1" applyAlignment="1">
      <alignment vertical="center" wrapText="1"/>
    </xf>
    <xf numFmtId="0" fontId="4" fillId="20" borderId="13" xfId="67" applyFont="1" applyFill="1" applyBorder="1" applyAlignment="1">
      <alignment horizontal="left" vertical="center" wrapText="1"/>
    </xf>
    <xf numFmtId="0" fontId="4" fillId="20" borderId="14" xfId="67" applyFont="1" applyFill="1" applyBorder="1" applyAlignment="1">
      <alignment horizontal="left" vertical="center" wrapText="1"/>
    </xf>
    <xf numFmtId="0" fontId="4" fillId="20" borderId="35" xfId="67" applyFont="1" applyFill="1" applyBorder="1" applyAlignment="1">
      <alignment horizontal="left" vertical="center" wrapText="1"/>
    </xf>
    <xf numFmtId="167" fontId="4" fillId="21" borderId="13" xfId="72" applyNumberFormat="1" applyFont="1" applyFill="1" applyBorder="1" applyAlignment="1">
      <alignment horizontal="left" vertical="center"/>
    </xf>
    <xf numFmtId="167" fontId="4" fillId="21" borderId="14" xfId="72" applyNumberFormat="1" applyFont="1" applyFill="1" applyBorder="1" applyAlignment="1">
      <alignment horizontal="left" vertical="center"/>
    </xf>
    <xf numFmtId="167" fontId="4" fillId="21" borderId="35" xfId="72" applyNumberFormat="1" applyFont="1" applyFill="1" applyBorder="1" applyAlignment="1">
      <alignment horizontal="left" vertical="center"/>
    </xf>
    <xf numFmtId="167" fontId="33" fillId="21" borderId="13" xfId="72" applyNumberFormat="1" applyFont="1" applyFill="1" applyBorder="1" applyAlignment="1">
      <alignment horizontal="left" vertical="center"/>
    </xf>
    <xf numFmtId="167" fontId="33" fillId="21" borderId="14" xfId="72" applyNumberFormat="1" applyFont="1" applyFill="1" applyBorder="1" applyAlignment="1">
      <alignment horizontal="left" vertical="center"/>
    </xf>
    <xf numFmtId="167" fontId="33" fillId="21" borderId="35" xfId="72" applyNumberFormat="1" applyFont="1" applyFill="1" applyBorder="1" applyAlignment="1">
      <alignment horizontal="left" vertical="center"/>
    </xf>
    <xf numFmtId="167" fontId="46" fillId="21" borderId="13" xfId="72" applyNumberFormat="1" applyFont="1" applyFill="1" applyBorder="1" applyAlignment="1">
      <alignment horizontal="left" vertical="center"/>
    </xf>
    <xf numFmtId="167" fontId="46" fillId="21" borderId="14" xfId="72" applyNumberFormat="1" applyFont="1" applyFill="1" applyBorder="1" applyAlignment="1">
      <alignment horizontal="left" vertical="center"/>
    </xf>
    <xf numFmtId="167" fontId="46" fillId="21" borderId="35" xfId="72" applyNumberFormat="1" applyFont="1" applyFill="1" applyBorder="1" applyAlignment="1">
      <alignment horizontal="left" vertical="center"/>
    </xf>
    <xf numFmtId="0" fontId="0" fillId="2" borderId="29" xfId="0" applyBorder="1" applyAlignment="1">
      <alignment horizontal="left" vertical="center" wrapText="1"/>
    </xf>
    <xf numFmtId="0" fontId="0" fillId="2" borderId="0" xfId="0" applyAlignment="1">
      <alignment horizontal="left" vertical="center" wrapText="1"/>
    </xf>
    <xf numFmtId="0" fontId="0" fillId="2" borderId="32" xfId="0" applyBorder="1" applyAlignment="1">
      <alignment horizontal="left" vertical="center" wrapText="1"/>
    </xf>
    <xf numFmtId="0" fontId="0" fillId="2" borderId="33" xfId="0" applyBorder="1" applyAlignment="1">
      <alignment horizontal="left" vertical="center" wrapText="1"/>
    </xf>
    <xf numFmtId="0" fontId="4" fillId="15" borderId="13" xfId="81" applyNumberFormat="1" applyFont="1" applyBorder="1" applyAlignment="1">
      <alignment horizontal="center" vertical="center" wrapText="1"/>
    </xf>
    <xf numFmtId="0" fontId="4" fillId="15" borderId="35" xfId="81" applyNumberFormat="1" applyFont="1" applyBorder="1" applyAlignment="1">
      <alignment horizontal="center" vertical="center" wrapText="1"/>
    </xf>
    <xf numFmtId="0" fontId="27" fillId="0" borderId="0" xfId="82" applyFont="1" applyAlignment="1">
      <alignment vertical="center" wrapText="1"/>
    </xf>
    <xf numFmtId="0" fontId="4" fillId="0" borderId="0" xfId="82" applyFont="1" applyAlignment="1">
      <alignment vertical="center" wrapText="1"/>
    </xf>
    <xf numFmtId="0" fontId="27" fillId="0" borderId="0" xfId="67" applyFont="1" applyFill="1" applyBorder="1" applyAlignment="1">
      <alignment horizontal="left" vertical="center"/>
    </xf>
    <xf numFmtId="49" fontId="46" fillId="21" borderId="14" xfId="0" applyNumberFormat="1" applyFont="1" applyFill="1" applyBorder="1" applyAlignment="1">
      <alignment horizontal="center" vertical="center" wrapText="1"/>
    </xf>
    <xf numFmtId="0" fontId="26" fillId="15" borderId="13" xfId="81" applyNumberFormat="1" applyFont="1" applyBorder="1" applyAlignment="1">
      <alignment horizontal="left" vertical="center" wrapText="1"/>
    </xf>
    <xf numFmtId="0" fontId="26" fillId="15" borderId="14" xfId="81" applyNumberFormat="1" applyFont="1" applyBorder="1" applyAlignment="1">
      <alignment horizontal="left" vertical="center" wrapText="1"/>
    </xf>
    <xf numFmtId="0" fontId="26" fillId="15" borderId="35" xfId="81" applyNumberFormat="1" applyFont="1" applyBorder="1" applyAlignment="1">
      <alignment horizontal="left" vertical="center" wrapText="1"/>
    </xf>
    <xf numFmtId="166" fontId="46" fillId="21" borderId="13" xfId="0" applyNumberFormat="1" applyFont="1" applyFill="1" applyBorder="1" applyAlignment="1">
      <alignment horizontal="center" vertical="center" wrapText="1"/>
    </xf>
    <xf numFmtId="166" fontId="46" fillId="21" borderId="14" xfId="0" applyNumberFormat="1" applyFont="1" applyFill="1" applyBorder="1" applyAlignment="1">
      <alignment horizontal="center" vertical="center" wrapText="1"/>
    </xf>
    <xf numFmtId="166" fontId="46" fillId="21" borderId="35" xfId="0" applyNumberFormat="1" applyFont="1" applyFill="1" applyBorder="1" applyAlignment="1">
      <alignment horizontal="center" vertical="center" wrapText="1"/>
    </xf>
    <xf numFmtId="0" fontId="0" fillId="15" borderId="0" xfId="81" applyNumberFormat="1" applyFont="1" applyAlignment="1">
      <alignment vertical="center" wrapText="1"/>
    </xf>
    <xf numFmtId="0" fontId="0" fillId="15" borderId="29" xfId="81" applyNumberFormat="1" applyFont="1" applyBorder="1" applyAlignment="1">
      <alignment vertical="center" wrapText="1"/>
    </xf>
    <xf numFmtId="0" fontId="0" fillId="15" borderId="32" xfId="81" applyNumberFormat="1" applyFont="1" applyBorder="1" applyAlignment="1">
      <alignment vertical="center" wrapText="1"/>
    </xf>
    <xf numFmtId="0" fontId="0" fillId="15" borderId="33" xfId="81" applyNumberFormat="1" applyFont="1" applyBorder="1" applyAlignment="1">
      <alignment vertical="center" wrapText="1"/>
    </xf>
    <xf numFmtId="0" fontId="25" fillId="0" borderId="0" xfId="0" applyFont="1" applyFill="1" applyAlignment="1">
      <alignment vertical="center"/>
    </xf>
    <xf numFmtId="0" fontId="63" fillId="21" borderId="37" xfId="80" applyFont="1" applyFill="1" applyBorder="1" applyAlignment="1">
      <alignment horizontal="center" vertical="center" wrapText="1"/>
    </xf>
    <xf numFmtId="0" fontId="63" fillId="21" borderId="28" xfId="80" applyFont="1" applyFill="1" applyBorder="1" applyAlignment="1">
      <alignment horizontal="center" vertical="center" wrapText="1"/>
    </xf>
    <xf numFmtId="166" fontId="26" fillId="15" borderId="31" xfId="81" applyFont="1" applyFill="1" applyBorder="1" applyAlignment="1">
      <alignment horizontal="center" vertical="center"/>
    </xf>
    <xf numFmtId="166" fontId="26" fillId="15" borderId="33" xfId="81" applyFont="1" applyFill="1" applyBorder="1" applyAlignment="1">
      <alignment horizontal="center" vertical="center"/>
    </xf>
    <xf numFmtId="0" fontId="0" fillId="2" borderId="0" xfId="0" applyBorder="1" applyAlignment="1">
      <alignment horizontal="left" vertical="center" wrapText="1"/>
    </xf>
    <xf numFmtId="0" fontId="27" fillId="0" borderId="0" xfId="50" applyFont="1" applyAlignment="1">
      <alignment horizontal="left" vertical="center"/>
    </xf>
    <xf numFmtId="0" fontId="26" fillId="15" borderId="13" xfId="81" applyNumberFormat="1" applyFont="1" applyBorder="1" applyAlignment="1">
      <alignment horizontal="left" vertical="center"/>
    </xf>
    <xf numFmtId="0" fontId="26" fillId="15" borderId="14" xfId="81" applyNumberFormat="1" applyFont="1" applyBorder="1" applyAlignment="1">
      <alignment horizontal="left" vertical="center"/>
    </xf>
    <xf numFmtId="0" fontId="26" fillId="15" borderId="35" xfId="81" applyNumberFormat="1" applyFont="1" applyBorder="1" applyAlignment="1">
      <alignment horizontal="left" vertical="center"/>
    </xf>
    <xf numFmtId="170" fontId="46" fillId="21" borderId="13" xfId="76" applyNumberFormat="1" applyFont="1" applyFill="1" applyBorder="1" applyAlignment="1">
      <alignment horizontal="center" vertical="center" wrapText="1"/>
    </xf>
    <xf numFmtId="170" fontId="46" fillId="21" borderId="14" xfId="76" applyNumberFormat="1" applyFont="1" applyFill="1" applyBorder="1" applyAlignment="1">
      <alignment horizontal="center" vertical="center" wrapText="1"/>
    </xf>
    <xf numFmtId="170" fontId="46" fillId="21" borderId="35" xfId="76" applyNumberFormat="1" applyFont="1" applyFill="1" applyBorder="1" applyAlignment="1">
      <alignment horizontal="center" vertical="center" wrapText="1"/>
    </xf>
    <xf numFmtId="170" fontId="4" fillId="20" borderId="13" xfId="76" applyNumberFormat="1" applyFont="1" applyFill="1" applyBorder="1" applyAlignment="1">
      <alignment horizontal="left" vertical="center" wrapText="1"/>
    </xf>
    <xf numFmtId="170" fontId="4" fillId="20" borderId="14" xfId="76" applyNumberFormat="1" applyFont="1" applyFill="1" applyBorder="1" applyAlignment="1">
      <alignment horizontal="left" vertical="center" wrapText="1"/>
    </xf>
    <xf numFmtId="170" fontId="4" fillId="20" borderId="35" xfId="76" applyNumberFormat="1" applyFont="1" applyFill="1" applyBorder="1" applyAlignment="1">
      <alignment horizontal="left" vertical="center" wrapText="1"/>
    </xf>
    <xf numFmtId="170" fontId="4" fillId="20" borderId="13" xfId="76" applyNumberFormat="1" applyFont="1" applyFill="1" applyBorder="1" applyAlignment="1">
      <alignment horizontal="center" vertical="center" wrapText="1"/>
    </xf>
    <xf numFmtId="170" fontId="4" fillId="20" borderId="14" xfId="76" applyNumberFormat="1" applyFont="1" applyFill="1" applyBorder="1" applyAlignment="1">
      <alignment horizontal="center" vertical="center" wrapText="1"/>
    </xf>
    <xf numFmtId="170" fontId="4" fillId="20" borderId="35" xfId="76" applyNumberFormat="1" applyFont="1" applyFill="1" applyBorder="1" applyAlignment="1">
      <alignment horizontal="center" vertical="center" wrapText="1"/>
    </xf>
    <xf numFmtId="0" fontId="66" fillId="15" borderId="0" xfId="81" applyNumberFormat="1" applyFont="1" applyBorder="1" applyAlignment="1">
      <alignment horizontal="left" vertical="center" wrapText="1"/>
    </xf>
    <xf numFmtId="0" fontId="66" fillId="15" borderId="0" xfId="81" applyNumberFormat="1" applyFont="1" applyBorder="1" applyAlignment="1">
      <alignment horizontal="left" vertical="center"/>
    </xf>
    <xf numFmtId="0" fontId="66" fillId="15" borderId="29" xfId="81" applyNumberFormat="1" applyFont="1" applyBorder="1" applyAlignment="1">
      <alignment horizontal="left" vertical="center"/>
    </xf>
    <xf numFmtId="0" fontId="25" fillId="0" borderId="0" xfId="0" applyFont="1" applyFill="1" applyAlignment="1">
      <alignment horizontal="left" vertical="center" wrapText="1"/>
    </xf>
    <xf numFmtId="176" fontId="4" fillId="20" borderId="12" xfId="49" applyNumberFormat="1" applyFont="1" applyFill="1" applyBorder="1" applyAlignment="1">
      <alignment horizontal="center" vertical="center"/>
    </xf>
    <xf numFmtId="0" fontId="46" fillId="21" borderId="12" xfId="49" applyFont="1" applyFill="1" applyBorder="1" applyAlignment="1">
      <alignment horizontal="center" vertical="center"/>
    </xf>
    <xf numFmtId="0" fontId="66" fillId="15" borderId="29" xfId="81" applyNumberFormat="1" applyFont="1" applyBorder="1" applyAlignment="1">
      <alignment horizontal="left" vertical="center" wrapText="1"/>
    </xf>
    <xf numFmtId="0" fontId="46" fillId="21" borderId="36" xfId="49" applyFont="1" applyFill="1" applyBorder="1" applyAlignment="1">
      <alignment horizontal="center" vertical="center" wrapText="1"/>
    </xf>
    <xf numFmtId="0" fontId="46" fillId="21" borderId="18" xfId="49" applyFont="1" applyFill="1" applyBorder="1" applyAlignment="1">
      <alignment horizontal="center" vertical="center" wrapText="1"/>
    </xf>
    <xf numFmtId="0" fontId="51" fillId="2" borderId="0" xfId="49" applyFont="1" applyFill="1" applyBorder="1" applyAlignment="1">
      <alignment horizontal="center" vertical="center" wrapText="1"/>
    </xf>
    <xf numFmtId="0" fontId="4" fillId="2" borderId="0" xfId="49" applyFont="1" applyFill="1" applyBorder="1" applyAlignment="1">
      <alignment horizontal="center" vertical="center" wrapText="1"/>
    </xf>
    <xf numFmtId="0" fontId="46" fillId="21" borderId="13" xfId="49" applyFont="1" applyFill="1" applyBorder="1" applyAlignment="1">
      <alignment horizontal="center" vertical="center" wrapText="1"/>
    </xf>
    <xf numFmtId="0" fontId="33" fillId="2" borderId="14" xfId="49" applyFont="1" applyBorder="1" applyAlignment="1">
      <alignment horizontal="center" vertical="center" wrapText="1"/>
    </xf>
    <xf numFmtId="0" fontId="33" fillId="2" borderId="35" xfId="49" applyFont="1" applyBorder="1" applyAlignment="1">
      <alignment horizontal="center" vertical="center" wrapText="1"/>
    </xf>
    <xf numFmtId="0" fontId="43" fillId="2" borderId="0" xfId="49" applyFont="1" applyFill="1" applyBorder="1" applyAlignment="1">
      <alignment horizontal="right" vertical="center" wrapText="1"/>
    </xf>
    <xf numFmtId="0" fontId="27" fillId="2" borderId="0" xfId="49" applyFont="1" applyAlignment="1">
      <alignment horizontal="left" vertical="center"/>
    </xf>
    <xf numFmtId="0" fontId="46" fillId="21" borderId="31" xfId="49" applyFont="1" applyFill="1" applyBorder="1" applyAlignment="1">
      <alignment horizontal="center" vertical="center" wrapText="1"/>
    </xf>
    <xf numFmtId="0" fontId="33" fillId="21" borderId="32" xfId="49" applyFont="1" applyFill="1" applyBorder="1" applyAlignment="1">
      <alignment horizontal="center" vertical="center" wrapText="1"/>
    </xf>
    <xf numFmtId="0" fontId="4" fillId="2" borderId="33" xfId="0" applyFont="1" applyBorder="1" applyAlignment="1">
      <alignment horizontal="center" vertical="center" wrapText="1"/>
    </xf>
    <xf numFmtId="0" fontId="46" fillId="21" borderId="14" xfId="49" applyFont="1" applyFill="1" applyBorder="1" applyAlignment="1">
      <alignment horizontal="center" vertical="center" wrapText="1"/>
    </xf>
    <xf numFmtId="0" fontId="46" fillId="21" borderId="35" xfId="49" applyFont="1" applyFill="1" applyBorder="1" applyAlignment="1">
      <alignment horizontal="center" vertical="center" wrapText="1"/>
    </xf>
    <xf numFmtId="176" fontId="4" fillId="20" borderId="13" xfId="0" applyNumberFormat="1" applyFont="1" applyFill="1" applyBorder="1" applyAlignment="1">
      <alignment vertical="center"/>
    </xf>
    <xf numFmtId="176" fontId="4" fillId="20" borderId="35" xfId="0" applyNumberFormat="1" applyFont="1" applyFill="1" applyBorder="1" applyAlignment="1">
      <alignment vertical="center"/>
    </xf>
    <xf numFmtId="0" fontId="46" fillId="21" borderId="12" xfId="0" applyFont="1" applyFill="1" applyBorder="1" applyAlignment="1">
      <alignment horizontal="center" vertical="center" wrapText="1"/>
    </xf>
    <xf numFmtId="0" fontId="46" fillId="2" borderId="12" xfId="0" applyFont="1" applyBorder="1" applyAlignment="1">
      <alignment horizontal="center" vertical="center" wrapText="1"/>
    </xf>
    <xf numFmtId="0" fontId="46" fillId="21" borderId="13" xfId="0" applyFont="1" applyFill="1" applyBorder="1" applyAlignment="1">
      <alignment horizontal="center" vertical="center" wrapText="1"/>
    </xf>
    <xf numFmtId="0" fontId="46" fillId="21" borderId="35" xfId="0" applyFont="1" applyFill="1" applyBorder="1" applyAlignment="1">
      <alignment horizontal="center" vertical="center" wrapText="1"/>
    </xf>
    <xf numFmtId="176" fontId="4" fillId="20" borderId="14" xfId="0" applyNumberFormat="1" applyFont="1" applyFill="1" applyBorder="1" applyAlignment="1">
      <alignment vertical="center"/>
    </xf>
    <xf numFmtId="176" fontId="46" fillId="23" borderId="13" xfId="0" applyNumberFormat="1" applyFont="1" applyFill="1" applyBorder="1" applyAlignment="1">
      <alignment horizontal="right" vertical="center"/>
    </xf>
    <xf numFmtId="176" fontId="46" fillId="23" borderId="14" xfId="0" applyNumberFormat="1" applyFont="1" applyFill="1" applyBorder="1" applyAlignment="1">
      <alignment horizontal="right" vertical="center"/>
    </xf>
    <xf numFmtId="176" fontId="46" fillId="23" borderId="35" xfId="0" applyNumberFormat="1" applyFont="1" applyFill="1" applyBorder="1" applyAlignment="1">
      <alignment horizontal="right" vertical="center"/>
    </xf>
    <xf numFmtId="176" fontId="45" fillId="15" borderId="13" xfId="81" applyNumberFormat="1" applyFont="1" applyBorder="1" applyAlignment="1">
      <alignment vertical="center"/>
    </xf>
    <xf numFmtId="176" fontId="45" fillId="15" borderId="35" xfId="81" applyNumberFormat="1" applyFont="1" applyBorder="1" applyAlignment="1">
      <alignment vertical="center"/>
    </xf>
    <xf numFmtId="176" fontId="44" fillId="23" borderId="13" xfId="0" applyNumberFormat="1" applyFont="1" applyFill="1" applyBorder="1" applyAlignment="1">
      <alignment vertical="center"/>
    </xf>
    <xf numFmtId="176" fontId="44" fillId="23" borderId="35" xfId="0" applyNumberFormat="1" applyFont="1" applyFill="1" applyBorder="1" applyAlignment="1">
      <alignment vertical="center"/>
    </xf>
    <xf numFmtId="176" fontId="0" fillId="2" borderId="35" xfId="0" applyNumberFormat="1" applyBorder="1" applyAlignment="1">
      <alignment vertical="center"/>
    </xf>
    <xf numFmtId="0" fontId="4" fillId="2" borderId="0" xfId="0" applyFont="1" applyAlignment="1">
      <alignment vertical="center"/>
    </xf>
    <xf numFmtId="0" fontId="33" fillId="2" borderId="12" xfId="0" applyFont="1" applyBorder="1" applyAlignment="1">
      <alignment vertical="center"/>
    </xf>
    <xf numFmtId="176" fontId="4" fillId="20" borderId="12" xfId="0" applyNumberFormat="1" applyFont="1" applyFill="1" applyBorder="1" applyAlignment="1">
      <alignment vertical="center"/>
    </xf>
    <xf numFmtId="176" fontId="4" fillId="2" borderId="12" xfId="0" applyNumberFormat="1" applyFont="1" applyBorder="1" applyAlignment="1">
      <alignment vertical="center"/>
    </xf>
    <xf numFmtId="0" fontId="25" fillId="2" borderId="0" xfId="0" applyFont="1" applyAlignment="1">
      <alignment horizontal="left" vertical="center"/>
    </xf>
    <xf numFmtId="0" fontId="46" fillId="21" borderId="30" xfId="0" applyFont="1" applyFill="1" applyBorder="1" applyAlignment="1">
      <alignment horizontal="center" vertical="center"/>
    </xf>
    <xf numFmtId="0" fontId="46" fillId="21" borderId="0" xfId="0" applyFont="1" applyFill="1" applyAlignment="1">
      <alignment horizontal="center" vertical="center"/>
    </xf>
    <xf numFmtId="0" fontId="33" fillId="2" borderId="35" xfId="0" applyFont="1" applyBorder="1" applyAlignment="1">
      <alignment horizontal="center" vertical="center" wrapText="1"/>
    </xf>
    <xf numFmtId="0" fontId="27" fillId="0" borderId="12" xfId="47" applyFont="1" applyFill="1" applyBorder="1" applyAlignment="1" applyProtection="1">
      <alignment horizontal="left" vertical="center"/>
      <protection locked="0"/>
    </xf>
    <xf numFmtId="0" fontId="46" fillId="21" borderId="31" xfId="0" applyFont="1" applyFill="1" applyBorder="1" applyAlignment="1">
      <alignment horizontal="center" vertical="center" wrapText="1"/>
    </xf>
    <xf numFmtId="0" fontId="46" fillId="21" borderId="33" xfId="0" applyFont="1" applyFill="1" applyBorder="1" applyAlignment="1">
      <alignment horizontal="center" vertical="center" wrapText="1"/>
    </xf>
    <xf numFmtId="0" fontId="46" fillId="21" borderId="12" xfId="0" applyFont="1" applyFill="1" applyBorder="1" applyAlignment="1">
      <alignment vertical="center"/>
    </xf>
    <xf numFmtId="49" fontId="46" fillId="21" borderId="12" xfId="64" applyNumberFormat="1" applyFont="1" applyFill="1" applyBorder="1" applyAlignment="1">
      <alignment horizontal="center" vertical="center" wrapText="1"/>
    </xf>
    <xf numFmtId="0" fontId="4" fillId="0" borderId="12" xfId="67" applyFont="1" applyBorder="1" applyAlignment="1">
      <alignment horizontal="center" vertical="center" wrapText="1"/>
    </xf>
    <xf numFmtId="176" fontId="4" fillId="20" borderId="12" xfId="64" applyNumberFormat="1" applyFont="1" applyFill="1" applyBorder="1" applyAlignment="1">
      <alignment horizontal="center" vertical="center" wrapText="1"/>
    </xf>
    <xf numFmtId="176" fontId="4" fillId="0" borderId="12" xfId="67" applyNumberFormat="1" applyFont="1" applyBorder="1" applyAlignment="1">
      <alignment horizontal="center" vertical="center" wrapText="1"/>
    </xf>
    <xf numFmtId="0" fontId="4" fillId="15" borderId="13" xfId="81" applyNumberFormat="1" applyFont="1" applyBorder="1" applyAlignment="1">
      <alignment vertical="center" wrapText="1"/>
    </xf>
    <xf numFmtId="0" fontId="4" fillId="15" borderId="14" xfId="81" applyNumberFormat="1" applyFont="1" applyBorder="1" applyAlignment="1">
      <alignment vertical="center" wrapText="1"/>
    </xf>
    <xf numFmtId="0" fontId="4" fillId="15" borderId="35" xfId="81" applyNumberFormat="1" applyFont="1" applyBorder="1" applyAlignment="1">
      <alignment vertical="center" wrapText="1"/>
    </xf>
    <xf numFmtId="0" fontId="4" fillId="15" borderId="12" xfId="81" applyNumberFormat="1" applyFont="1" applyBorder="1" applyAlignment="1">
      <alignment vertical="center" wrapText="1"/>
    </xf>
    <xf numFmtId="0" fontId="66" fillId="15" borderId="12" xfId="81" applyNumberFormat="1" applyFont="1" applyBorder="1" applyAlignment="1">
      <alignment vertical="center" wrapText="1"/>
    </xf>
    <xf numFmtId="2" fontId="61" fillId="21" borderId="13" xfId="0" applyNumberFormat="1" applyFont="1" applyFill="1" applyBorder="1" applyAlignment="1">
      <alignment horizontal="center" vertical="center" wrapText="1"/>
    </xf>
    <xf numFmtId="2" fontId="61" fillId="21" borderId="35" xfId="0" applyNumberFormat="1" applyFont="1" applyFill="1" applyBorder="1" applyAlignment="1">
      <alignment horizontal="center" vertical="center" wrapText="1"/>
    </xf>
    <xf numFmtId="2" fontId="46" fillId="21" borderId="13" xfId="0" applyNumberFormat="1" applyFont="1" applyFill="1" applyBorder="1" applyAlignment="1">
      <alignment horizontal="center" vertical="center" wrapText="1"/>
    </xf>
    <xf numFmtId="2" fontId="46" fillId="21" borderId="35" xfId="0" applyNumberFormat="1" applyFont="1" applyFill="1" applyBorder="1" applyAlignment="1">
      <alignment horizontal="center" vertical="center" wrapText="1"/>
    </xf>
    <xf numFmtId="2" fontId="46" fillId="21" borderId="14" xfId="0" applyNumberFormat="1" applyFont="1" applyFill="1" applyBorder="1" applyAlignment="1">
      <alignment horizontal="center" vertical="center" wrapText="1"/>
    </xf>
    <xf numFmtId="176" fontId="4" fillId="20" borderId="13" xfId="29" applyNumberFormat="1" applyFont="1" applyFill="1" applyBorder="1" applyAlignment="1">
      <alignment horizontal="center" vertical="center"/>
    </xf>
    <xf numFmtId="176" fontId="4" fillId="20" borderId="35" xfId="29" applyNumberFormat="1" applyFont="1" applyFill="1" applyBorder="1" applyAlignment="1">
      <alignment horizontal="center" vertical="center"/>
    </xf>
    <xf numFmtId="168" fontId="46" fillId="21" borderId="13" xfId="0" applyNumberFormat="1" applyFont="1" applyFill="1" applyBorder="1" applyAlignment="1">
      <alignment horizontal="center" vertical="center" wrapText="1"/>
    </xf>
    <xf numFmtId="168" fontId="46" fillId="21" borderId="35" xfId="0" applyNumberFormat="1" applyFont="1" applyFill="1" applyBorder="1" applyAlignment="1">
      <alignment horizontal="center" vertical="center" wrapText="1"/>
    </xf>
    <xf numFmtId="0" fontId="27" fillId="2" borderId="0" xfId="52" applyFont="1" applyFill="1" applyAlignment="1">
      <alignment vertical="center"/>
    </xf>
    <xf numFmtId="0" fontId="4" fillId="2" borderId="32" xfId="0" applyFont="1" applyBorder="1" applyAlignment="1">
      <alignment vertical="center"/>
    </xf>
    <xf numFmtId="0" fontId="46" fillId="21" borderId="13" xfId="52" applyFont="1" applyFill="1" applyBorder="1" applyAlignment="1">
      <alignment horizontal="center" vertical="center" wrapText="1"/>
    </xf>
    <xf numFmtId="0" fontId="4" fillId="20" borderId="13" xfId="52" applyFont="1" applyFill="1" applyBorder="1" applyAlignment="1">
      <alignment vertical="center" wrapText="1"/>
    </xf>
    <xf numFmtId="0" fontId="4" fillId="20" borderId="14" xfId="52" applyFont="1" applyFill="1" applyBorder="1" applyAlignment="1">
      <alignment vertical="center" wrapText="1"/>
    </xf>
    <xf numFmtId="0" fontId="4" fillId="20" borderId="35" xfId="52" applyFont="1" applyFill="1" applyBorder="1" applyAlignment="1">
      <alignment vertical="center" wrapText="1"/>
    </xf>
    <xf numFmtId="0" fontId="4" fillId="20" borderId="13" xfId="52" applyFont="1" applyFill="1" applyBorder="1" applyAlignment="1">
      <alignment horizontal="center" vertical="center"/>
    </xf>
    <xf numFmtId="0" fontId="4" fillId="20" borderId="14" xfId="52" applyFont="1" applyFill="1" applyBorder="1" applyAlignment="1">
      <alignment horizontal="center" vertical="center"/>
    </xf>
    <xf numFmtId="0" fontId="4" fillId="20" borderId="35" xfId="52" applyFont="1" applyFill="1" applyBorder="1" applyAlignment="1">
      <alignment horizontal="center" vertical="center"/>
    </xf>
    <xf numFmtId="0" fontId="4" fillId="20" borderId="12" xfId="52" applyFont="1" applyFill="1" applyBorder="1" applyAlignment="1">
      <alignment horizontal="left" vertical="center" wrapText="1"/>
    </xf>
    <xf numFmtId="0" fontId="27" fillId="2" borderId="0" xfId="52" applyFont="1" applyFill="1" applyBorder="1" applyAlignment="1">
      <alignment horizontal="left" vertical="center" wrapText="1"/>
    </xf>
    <xf numFmtId="0" fontId="27" fillId="2" borderId="32" xfId="52" applyFont="1" applyFill="1" applyBorder="1" applyAlignment="1">
      <alignment horizontal="left" vertical="center" wrapText="1"/>
    </xf>
    <xf numFmtId="0" fontId="27" fillId="2" borderId="0" xfId="52" applyFont="1" applyFill="1" applyBorder="1" applyAlignment="1">
      <alignment vertical="center" wrapText="1"/>
    </xf>
    <xf numFmtId="0" fontId="4" fillId="2" borderId="0" xfId="0" applyFont="1" applyBorder="1" applyAlignment="1">
      <alignment vertical="center" wrapText="1"/>
    </xf>
    <xf numFmtId="0" fontId="4" fillId="15" borderId="30" xfId="81" applyNumberFormat="1" applyFont="1" applyBorder="1" applyAlignment="1">
      <alignment vertical="center" wrapText="1"/>
    </xf>
    <xf numFmtId="0" fontId="4" fillId="15" borderId="0" xfId="81" applyNumberFormat="1" applyFont="1" applyAlignment="1">
      <alignment vertical="center"/>
    </xf>
    <xf numFmtId="0" fontId="4" fillId="15" borderId="29" xfId="81" applyNumberFormat="1" applyFont="1" applyBorder="1" applyAlignment="1">
      <alignment vertical="center"/>
    </xf>
    <xf numFmtId="0" fontId="27" fillId="2" borderId="0" xfId="52" applyFont="1" applyFill="1" applyAlignment="1">
      <alignment horizontal="left" vertical="center"/>
    </xf>
    <xf numFmtId="0" fontId="4" fillId="2" borderId="0" xfId="0" applyFont="1" applyAlignment="1">
      <alignment horizontal="left" vertical="center"/>
    </xf>
    <xf numFmtId="0" fontId="4" fillId="2" borderId="32" xfId="0" applyFont="1" applyBorder="1" applyAlignment="1">
      <alignment horizontal="left" vertical="center"/>
    </xf>
    <xf numFmtId="0" fontId="4" fillId="2" borderId="14" xfId="0" applyFont="1" applyBorder="1" applyAlignment="1">
      <alignment horizontal="center" vertical="center"/>
    </xf>
    <xf numFmtId="0" fontId="4" fillId="2" borderId="35" xfId="0" applyFont="1" applyBorder="1" applyAlignment="1">
      <alignment horizontal="center" vertical="center"/>
    </xf>
    <xf numFmtId="0" fontId="27" fillId="2" borderId="0" xfId="52" applyFont="1" applyFill="1" applyAlignment="1">
      <alignment horizontal="left" vertical="center" wrapText="1"/>
    </xf>
    <xf numFmtId="0" fontId="4" fillId="2" borderId="0" xfId="0" applyFont="1" applyAlignment="1">
      <alignment horizontal="left" vertical="center" wrapText="1"/>
    </xf>
    <xf numFmtId="0" fontId="4" fillId="2" borderId="32" xfId="0" applyFont="1" applyBorder="1" applyAlignment="1">
      <alignment horizontal="left" vertical="center" wrapText="1"/>
    </xf>
    <xf numFmtId="0" fontId="4" fillId="27" borderId="12" xfId="52" applyFont="1" applyFill="1" applyBorder="1" applyAlignment="1">
      <alignment horizontal="left" vertical="center" wrapText="1"/>
    </xf>
    <xf numFmtId="0" fontId="68" fillId="15" borderId="0" xfId="81" applyNumberFormat="1" applyFont="1" applyBorder="1" applyAlignment="1">
      <alignment horizontal="left" vertical="center" wrapText="1"/>
    </xf>
    <xf numFmtId="0" fontId="68" fillId="15" borderId="29" xfId="81" applyNumberFormat="1" applyFont="1" applyBorder="1" applyAlignment="1">
      <alignment horizontal="left" vertical="center" wrapText="1"/>
    </xf>
    <xf numFmtId="0" fontId="4" fillId="20" borderId="13" xfId="52" applyFont="1" applyFill="1" applyBorder="1" applyAlignment="1">
      <alignment vertical="top" wrapText="1"/>
    </xf>
    <xf numFmtId="0" fontId="4" fillId="20" borderId="14" xfId="52" applyFont="1" applyFill="1" applyBorder="1" applyAlignment="1">
      <alignment vertical="top" wrapText="1"/>
    </xf>
    <xf numFmtId="0" fontId="4" fillId="20" borderId="35" xfId="52" applyFont="1" applyFill="1" applyBorder="1" applyAlignment="1">
      <alignment vertical="top" wrapText="1"/>
    </xf>
    <xf numFmtId="0" fontId="41" fillId="0" borderId="0" xfId="90" applyFont="1" applyFill="1" applyBorder="1" applyAlignment="1">
      <alignment horizontal="left" vertical="center" wrapText="1"/>
    </xf>
    <xf numFmtId="0" fontId="0" fillId="2" borderId="0" xfId="0" applyAlignment="1"/>
    <xf numFmtId="0" fontId="43" fillId="2" borderId="0" xfId="90" applyFont="1" applyAlignment="1">
      <alignment horizontal="left" vertical="center"/>
    </xf>
    <xf numFmtId="0" fontId="43" fillId="2" borderId="0" xfId="0" applyFont="1" applyAlignment="1"/>
    <xf numFmtId="0" fontId="4" fillId="15" borderId="12" xfId="81" applyNumberFormat="1" applyFont="1" applyBorder="1" applyAlignment="1">
      <alignment horizontal="left" vertical="center" wrapText="1"/>
    </xf>
    <xf numFmtId="0" fontId="58" fillId="15" borderId="13" xfId="81" applyNumberFormat="1" applyFont="1" applyBorder="1" applyAlignment="1">
      <alignment vertical="center" wrapText="1"/>
    </xf>
    <xf numFmtId="0" fontId="0" fillId="15" borderId="14" xfId="81" applyNumberFormat="1" applyFont="1" applyBorder="1" applyAlignment="1">
      <alignment vertical="center"/>
    </xf>
    <xf numFmtId="0" fontId="0" fillId="15" borderId="35" xfId="81" applyNumberFormat="1" applyFont="1" applyBorder="1" applyAlignment="1">
      <alignment vertical="center"/>
    </xf>
    <xf numFmtId="0" fontId="0" fillId="2" borderId="14" xfId="0" applyBorder="1" applyAlignment="1"/>
    <xf numFmtId="0" fontId="0" fillId="2" borderId="35" xfId="0" applyBorder="1" applyAlignment="1"/>
    <xf numFmtId="3" fontId="4" fillId="27" borderId="12" xfId="87" applyNumberFormat="1" applyFont="1" applyFill="1" applyBorder="1" applyAlignment="1">
      <alignment horizontal="center"/>
    </xf>
    <xf numFmtId="0" fontId="61" fillId="28" borderId="15" xfId="87" applyFont="1" applyFill="1" applyBorder="1" applyAlignment="1"/>
    <xf numFmtId="0" fontId="60" fillId="28" borderId="16" xfId="87" applyFont="1" applyFill="1" applyBorder="1" applyAlignment="1"/>
    <xf numFmtId="0" fontId="4" fillId="27" borderId="13" xfId="87" applyFont="1" applyFill="1" applyBorder="1" applyAlignment="1">
      <alignment horizontal="center"/>
    </xf>
    <xf numFmtId="0" fontId="4" fillId="27" borderId="14" xfId="87" applyFont="1" applyFill="1" applyBorder="1" applyAlignment="1">
      <alignment horizontal="center"/>
    </xf>
    <xf numFmtId="0" fontId="4" fillId="27" borderId="35" xfId="87" applyFont="1" applyFill="1" applyBorder="1" applyAlignment="1">
      <alignment horizontal="center"/>
    </xf>
    <xf numFmtId="3" fontId="4" fillId="27" borderId="12" xfId="87" applyNumberFormat="1" applyFont="1" applyFill="1" applyBorder="1" applyAlignment="1"/>
    <xf numFmtId="3" fontId="60" fillId="28" borderId="19" xfId="87" applyNumberFormat="1" applyFont="1" applyFill="1" applyBorder="1" applyAlignment="1">
      <alignment horizontal="right"/>
    </xf>
    <xf numFmtId="3" fontId="60" fillId="28" borderId="20" xfId="87" applyNumberFormat="1" applyFont="1" applyFill="1" applyBorder="1" applyAlignment="1"/>
    <xf numFmtId="3" fontId="61" fillId="28" borderId="15" xfId="87" applyNumberFormat="1" applyFont="1" applyFill="1" applyBorder="1" applyAlignment="1"/>
    <xf numFmtId="3" fontId="60" fillId="28" borderId="16" xfId="87" applyNumberFormat="1" applyFont="1" applyFill="1" applyBorder="1" applyAlignment="1"/>
    <xf numFmtId="3" fontId="61" fillId="28" borderId="12" xfId="87" applyNumberFormat="1" applyFont="1" applyFill="1" applyBorder="1" applyAlignment="1">
      <alignment horizontal="center" vertical="center" wrapText="1"/>
    </xf>
    <xf numFmtId="3" fontId="60" fillId="28" borderId="12" xfId="87" applyNumberFormat="1" applyFont="1" applyFill="1" applyBorder="1" applyAlignment="1">
      <alignment horizontal="center" vertical="center" wrapText="1"/>
    </xf>
    <xf numFmtId="3" fontId="61" fillId="28" borderId="12" xfId="87" applyNumberFormat="1" applyFont="1" applyFill="1" applyBorder="1" applyAlignment="1">
      <alignment horizontal="center"/>
    </xf>
    <xf numFmtId="3" fontId="61" fillId="28" borderId="12" xfId="87" applyNumberFormat="1" applyFont="1" applyFill="1" applyBorder="1" applyAlignment="1"/>
    <xf numFmtId="3" fontId="60" fillId="28" borderId="12" xfId="87" applyNumberFormat="1" applyFont="1" applyFill="1" applyBorder="1" applyAlignment="1"/>
    <xf numFmtId="0" fontId="4" fillId="15" borderId="32" xfId="81" applyNumberFormat="1" applyFont="1" applyBorder="1" applyAlignment="1">
      <alignment vertical="center"/>
    </xf>
    <xf numFmtId="0" fontId="4" fillId="15" borderId="33" xfId="81" applyNumberFormat="1" applyFont="1" applyBorder="1" applyAlignment="1">
      <alignment vertical="center"/>
    </xf>
    <xf numFmtId="3" fontId="60" fillId="28" borderId="12" xfId="87" applyNumberFormat="1" applyFont="1" applyFill="1" applyBorder="1" applyAlignment="1">
      <alignment horizontal="right"/>
    </xf>
    <xf numFmtId="0" fontId="60" fillId="28" borderId="12" xfId="87" applyFont="1" applyFill="1" applyBorder="1" applyAlignment="1">
      <alignment horizontal="center"/>
    </xf>
    <xf numFmtId="0" fontId="60" fillId="28" borderId="12" xfId="87" applyFont="1" applyFill="1" applyBorder="1" applyAlignment="1"/>
    <xf numFmtId="0" fontId="4" fillId="27" borderId="12" xfId="87" applyFont="1" applyFill="1" applyBorder="1" applyAlignment="1">
      <alignment horizontal="center"/>
    </xf>
    <xf numFmtId="0" fontId="4" fillId="27" borderId="12" xfId="87" applyFont="1" applyFill="1" applyBorder="1" applyAlignment="1"/>
    <xf numFmtId="0" fontId="60" fillId="28" borderId="12" xfId="87" applyFont="1" applyFill="1" applyBorder="1" applyAlignment="1">
      <alignment horizontal="right"/>
    </xf>
    <xf numFmtId="0" fontId="60" fillId="28" borderId="12" xfId="87" applyFont="1" applyFill="1" applyBorder="1" applyAlignment="1">
      <alignment horizontal="left"/>
    </xf>
    <xf numFmtId="0" fontId="26" fillId="15" borderId="37" xfId="81" applyNumberFormat="1" applyFont="1" applyBorder="1" applyAlignment="1">
      <alignment vertical="center" wrapText="1"/>
    </xf>
    <xf numFmtId="0" fontId="4" fillId="15" borderId="27" xfId="81" applyNumberFormat="1" applyFont="1" applyBorder="1" applyAlignment="1">
      <alignment vertical="center" wrapText="1"/>
    </xf>
    <xf numFmtId="0" fontId="4" fillId="15" borderId="0" xfId="81" applyNumberFormat="1" applyFont="1" applyBorder="1" applyAlignment="1">
      <alignment vertical="center"/>
    </xf>
    <xf numFmtId="0" fontId="0" fillId="15" borderId="14" xfId="81" applyNumberFormat="1" applyFont="1" applyBorder="1" applyAlignment="1">
      <alignment vertical="center" wrapText="1"/>
    </xf>
    <xf numFmtId="0" fontId="0" fillId="15" borderId="35" xfId="81" applyNumberFormat="1" applyFont="1" applyBorder="1" applyAlignment="1">
      <alignment vertical="center" wrapText="1"/>
    </xf>
    <xf numFmtId="0" fontId="60" fillId="28" borderId="13" xfId="87" applyFont="1" applyFill="1" applyBorder="1" applyAlignment="1">
      <alignment horizontal="right"/>
    </xf>
    <xf numFmtId="0" fontId="60" fillId="28" borderId="14" xfId="87" applyFont="1" applyFill="1" applyBorder="1" applyAlignment="1">
      <alignment horizontal="right"/>
    </xf>
    <xf numFmtId="0" fontId="60" fillId="28" borderId="35" xfId="87" applyFont="1" applyFill="1" applyBorder="1" applyAlignment="1">
      <alignment horizontal="right"/>
    </xf>
    <xf numFmtId="0" fontId="61" fillId="28" borderId="13" xfId="87" applyFont="1" applyFill="1" applyBorder="1" applyAlignment="1"/>
    <xf numFmtId="0" fontId="61" fillId="28" borderId="14" xfId="87" applyFont="1" applyFill="1" applyBorder="1" applyAlignment="1"/>
    <xf numFmtId="0" fontId="61" fillId="28" borderId="35" xfId="87" applyFont="1" applyFill="1" applyBorder="1" applyAlignment="1"/>
    <xf numFmtId="0" fontId="60" fillId="28" borderId="13" xfId="87" applyFont="1" applyFill="1" applyBorder="1" applyAlignment="1">
      <alignment horizontal="center"/>
    </xf>
    <xf numFmtId="0" fontId="60" fillId="28" borderId="14" xfId="87" applyFont="1" applyFill="1" applyBorder="1" applyAlignment="1">
      <alignment horizontal="center"/>
    </xf>
    <xf numFmtId="0" fontId="60" fillId="28" borderId="35" xfId="87" applyFont="1" applyFill="1" applyBorder="1" applyAlignment="1">
      <alignment horizontal="center"/>
    </xf>
    <xf numFmtId="0" fontId="87" fillId="2" borderId="49" xfId="0" applyFont="1" applyBorder="1" applyAlignment="1">
      <alignment vertical="center" wrapText="1"/>
    </xf>
    <xf numFmtId="0" fontId="87" fillId="2" borderId="59" xfId="0" applyFont="1" applyBorder="1" applyAlignment="1">
      <alignment vertical="center" wrapText="1"/>
    </xf>
    <xf numFmtId="0" fontId="87" fillId="32" borderId="15" xfId="0" applyFont="1" applyFill="1" applyBorder="1" applyAlignment="1">
      <alignment vertical="center" wrapText="1"/>
    </xf>
    <xf numFmtId="0" fontId="87" fillId="32" borderId="17" xfId="0" applyFont="1" applyFill="1" applyBorder="1" applyAlignment="1">
      <alignment vertical="center" wrapText="1"/>
    </xf>
    <xf numFmtId="0" fontId="87" fillId="32" borderId="49" xfId="0" applyFont="1" applyFill="1" applyBorder="1" applyAlignment="1">
      <alignment vertical="center" wrapText="1"/>
    </xf>
    <xf numFmtId="0" fontId="87" fillId="32" borderId="59" xfId="0" applyFont="1" applyFill="1" applyBorder="1" applyAlignment="1">
      <alignment vertical="center" wrapText="1"/>
    </xf>
    <xf numFmtId="0" fontId="87" fillId="32" borderId="19" xfId="0" applyFont="1" applyFill="1" applyBorder="1" applyAlignment="1">
      <alignment vertical="center" wrapText="1"/>
    </xf>
    <xf numFmtId="0" fontId="87" fillId="32" borderId="21" xfId="0" applyFont="1" applyFill="1" applyBorder="1" applyAlignment="1">
      <alignment vertical="center" wrapText="1"/>
    </xf>
    <xf numFmtId="0" fontId="87" fillId="33" borderId="39" xfId="0" applyFont="1" applyFill="1" applyBorder="1" applyAlignment="1">
      <alignment vertical="center" wrapText="1"/>
    </xf>
    <xf numFmtId="0" fontId="87" fillId="33" borderId="43" xfId="0" applyFont="1" applyFill="1" applyBorder="1" applyAlignment="1">
      <alignment vertical="center" wrapText="1"/>
    </xf>
    <xf numFmtId="0" fontId="87" fillId="2" borderId="49" xfId="0" applyFont="1" applyBorder="1" applyAlignment="1">
      <alignment horizontal="left" vertical="center" wrapText="1"/>
    </xf>
    <xf numFmtId="0" fontId="87" fillId="2" borderId="59" xfId="0" applyFont="1" applyBorder="1" applyAlignment="1">
      <alignment horizontal="left" vertical="center" wrapText="1"/>
    </xf>
  </cellXfs>
  <cellStyles count="170">
    <cellStyle name="20% - Accent1" xfId="1" builtinId="30" customBuiltin="1"/>
    <cellStyle name="20% - Accent1 2" xfId="91"/>
    <cellStyle name="20% - Accent2" xfId="2" builtinId="34" customBuiltin="1"/>
    <cellStyle name="20% - Accent2 2" xfId="92"/>
    <cellStyle name="20% - Accent3" xfId="3" builtinId="38" customBuiltin="1"/>
    <cellStyle name="20% - Accent3 2" xfId="93"/>
    <cellStyle name="20% - Accent4" xfId="4" builtinId="42" customBuiltin="1"/>
    <cellStyle name="20% - Accent4 2" xfId="94"/>
    <cellStyle name="20% - Accent5" xfId="5" builtinId="46" customBuiltin="1"/>
    <cellStyle name="20% - Accent5 2" xfId="95"/>
    <cellStyle name="20% - Accent6" xfId="6" builtinId="50" customBuiltin="1"/>
    <cellStyle name="20% - Accent6 2" xfId="96"/>
    <cellStyle name="40% - Accent1" xfId="7" builtinId="31" customBuiltin="1"/>
    <cellStyle name="40% - Accent1 2" xfId="97"/>
    <cellStyle name="40% - Accent2" xfId="8" builtinId="35" customBuiltin="1"/>
    <cellStyle name="40% - Accent2 2" xfId="98"/>
    <cellStyle name="40% - Accent3" xfId="9" builtinId="39" customBuiltin="1"/>
    <cellStyle name="40% - Accent3 2" xfId="99"/>
    <cellStyle name="40% - Accent4" xfId="10" builtinId="43" customBuiltin="1"/>
    <cellStyle name="40% - Accent4 2" xfId="100"/>
    <cellStyle name="40% - Accent5" xfId="11" builtinId="47" customBuiltin="1"/>
    <cellStyle name="40% - Accent5 2" xfId="101"/>
    <cellStyle name="40% - Accent6" xfId="12" builtinId="51" customBuiltin="1"/>
    <cellStyle name="40% - Accent6 2" xfId="102"/>
    <cellStyle name="60% - Accent1" xfId="13" builtinId="32" customBuiltin="1"/>
    <cellStyle name="60% - Accent1 2" xfId="103"/>
    <cellStyle name="60% - Accent2" xfId="14" builtinId="36" customBuiltin="1"/>
    <cellStyle name="60% - Accent2 2" xfId="104"/>
    <cellStyle name="60% - Accent3" xfId="15" builtinId="40" customBuiltin="1"/>
    <cellStyle name="60% - Accent3 2" xfId="105"/>
    <cellStyle name="60% - Accent4" xfId="16" builtinId="44" customBuiltin="1"/>
    <cellStyle name="60% - Accent4 2" xfId="106"/>
    <cellStyle name="60% - Accent5" xfId="17" builtinId="48" customBuiltin="1"/>
    <cellStyle name="60% - Accent5 2" xfId="107"/>
    <cellStyle name="60% - Accent6" xfId="18" builtinId="52" customBuiltin="1"/>
    <cellStyle name="60% - Accent6 2" xfId="108"/>
    <cellStyle name="Accent1" xfId="19" builtinId="29" customBuiltin="1"/>
    <cellStyle name="Accent1 2" xfId="109"/>
    <cellStyle name="Accent2" xfId="20" builtinId="33" customBuiltin="1"/>
    <cellStyle name="Accent2 2" xfId="110"/>
    <cellStyle name="Accent3" xfId="21" builtinId="37" customBuiltin="1"/>
    <cellStyle name="Accent3 2" xfId="111"/>
    <cellStyle name="Accent4" xfId="22" builtinId="41" customBuiltin="1"/>
    <cellStyle name="Accent4 2" xfId="112"/>
    <cellStyle name="Accent5" xfId="23" builtinId="45" customBuiltin="1"/>
    <cellStyle name="Accent5 2" xfId="113"/>
    <cellStyle name="Accent6" xfId="24" builtinId="49" customBuiltin="1"/>
    <cellStyle name="Accent6 2" xfId="114"/>
    <cellStyle name="Bad" xfId="25" builtinId="27" customBuiltin="1"/>
    <cellStyle name="Bad 2" xfId="115"/>
    <cellStyle name="Blockout" xfId="26"/>
    <cellStyle name="Blockout 2" xfId="81"/>
    <cellStyle name="Blockout 3" xfId="116"/>
    <cellStyle name="Calculation" xfId="27" builtinId="22" customBuiltin="1"/>
    <cellStyle name="Calculation 2" xfId="117"/>
    <cellStyle name="Check Cell" xfId="28" builtinId="23" customBuiltin="1"/>
    <cellStyle name="Check Cell 2" xfId="118"/>
    <cellStyle name="Comma" xfId="29" builtinId="3"/>
    <cellStyle name="Comma 2" xfId="62"/>
    <cellStyle name="Comma 2 2" xfId="72"/>
    <cellStyle name="Comma 2 3" xfId="119"/>
    <cellStyle name="Comma 2 4" xfId="120"/>
    <cellStyle name="Comma 2 5" xfId="121"/>
    <cellStyle name="Comma 3" xfId="63"/>
    <cellStyle name="Comma 3 2" xfId="122"/>
    <cellStyle name="Comma 3 3" xfId="123"/>
    <cellStyle name="Comma 4" xfId="124"/>
    <cellStyle name="Comma 5" xfId="125"/>
    <cellStyle name="Comma_Section 11-RAB" xfId="30"/>
    <cellStyle name="Currency" xfId="88" builtinId="4"/>
    <cellStyle name="Explanatory Text" xfId="31" builtinId="53" customBuiltin="1"/>
    <cellStyle name="Explanatory Text 2" xfId="126"/>
    <cellStyle name="Good" xfId="32" builtinId="26" customBuiltin="1"/>
    <cellStyle name="Good 2" xfId="127"/>
    <cellStyle name="Heading 1" xfId="33" builtinId="16" customBuiltin="1"/>
    <cellStyle name="Heading 1 2" xfId="128"/>
    <cellStyle name="Heading 2" xfId="34" builtinId="17" customBuiltin="1"/>
    <cellStyle name="Heading 2 2" xfId="129"/>
    <cellStyle name="Heading 3" xfId="35" builtinId="18" customBuiltin="1"/>
    <cellStyle name="Heading 3 2" xfId="130"/>
    <cellStyle name="Heading 4" xfId="36" builtinId="19" customBuiltin="1"/>
    <cellStyle name="Heading 4 2" xfId="131"/>
    <cellStyle name="Hyperlink" xfId="37" builtinId="8"/>
    <cellStyle name="Hyperlink 2" xfId="132"/>
    <cellStyle name="Hyperlink 3" xfId="133"/>
    <cellStyle name="Input" xfId="38" builtinId="20" customBuiltin="1"/>
    <cellStyle name="Input 2" xfId="134"/>
    <cellStyle name="Input1" xfId="39"/>
    <cellStyle name="Input1 2" xfId="135"/>
    <cellStyle name="Input2" xfId="40"/>
    <cellStyle name="Input2 2" xfId="136"/>
    <cellStyle name="Input2 3" xfId="137"/>
    <cellStyle name="Input3" xfId="41"/>
    <cellStyle name="Input3 2" xfId="138"/>
    <cellStyle name="Input3 3" xfId="139"/>
    <cellStyle name="Linked Cell" xfId="42" builtinId="24" customBuiltin="1"/>
    <cellStyle name="Linked Cell 2" xfId="140"/>
    <cellStyle name="Neutral" xfId="43" builtinId="28" customBuiltin="1"/>
    <cellStyle name="Neutral 2" xfId="141"/>
    <cellStyle name="Normal" xfId="0" builtinId="0"/>
    <cellStyle name="Normal 10" xfId="85"/>
    <cellStyle name="Normal 10 2" xfId="142"/>
    <cellStyle name="Normal 11" xfId="143"/>
    <cellStyle name="Normal 11 2" xfId="144"/>
    <cellStyle name="Normal 12" xfId="145"/>
    <cellStyle name="Normal 12 2" xfId="146"/>
    <cellStyle name="Normal 13" xfId="147"/>
    <cellStyle name="Normal 13 2" xfId="148"/>
    <cellStyle name="Normal 14" xfId="149"/>
    <cellStyle name="Normal 14 2" xfId="150"/>
    <cellStyle name="Normal 15" xfId="151"/>
    <cellStyle name="Normal 15 2" xfId="152"/>
    <cellStyle name="Normal 16" xfId="84"/>
    <cellStyle name="Normal 17" xfId="68"/>
    <cellStyle name="Normal 2" xfId="61"/>
    <cellStyle name="Normal 2 2" xfId="67"/>
    <cellStyle name="Normal 2 3" xfId="153"/>
    <cellStyle name="Normal 3" xfId="70"/>
    <cellStyle name="Normal 3 2" xfId="154"/>
    <cellStyle name="Normal 3 3" xfId="155"/>
    <cellStyle name="Normal 3 4" xfId="77"/>
    <cellStyle name="Normal 4" xfId="66"/>
    <cellStyle name="Normal 4 2" xfId="79"/>
    <cellStyle name="Normal 5" xfId="69"/>
    <cellStyle name="Normal 6" xfId="156"/>
    <cellStyle name="Normal 6 2" xfId="82"/>
    <cellStyle name="Normal 7" xfId="73"/>
    <cellStyle name="Normal 7 2" xfId="157"/>
    <cellStyle name="Normal 8" xfId="158"/>
    <cellStyle name="Normal 8 2" xfId="159"/>
    <cellStyle name="Normal 9" xfId="160"/>
    <cellStyle name="Normal 9 2" xfId="161"/>
    <cellStyle name="Normal_051020 Meter tariff approval model" xfId="86"/>
    <cellStyle name="Normal_20070904 - Suggested revised templates" xfId="76"/>
    <cellStyle name="Normal_2010 06 01 - EA - Template for data collection" xfId="44"/>
    <cellStyle name="Normal_2010 06 02 - Urgent RIN for Vic DNSPs revised proposals" xfId="45"/>
    <cellStyle name="Normal_2010 06 22 - AA - Scheme Templates for data collection" xfId="46"/>
    <cellStyle name="Normal_2010 06 22 - IE - Scheme Template for data collection" xfId="47"/>
    <cellStyle name="Normal_2010 07 28 - AA - Template for data collection" xfId="48"/>
    <cellStyle name="Normal_2010 07 28 - AA - Template for data collection 2" xfId="90"/>
    <cellStyle name="Normal_2010 10 21 - draft 2009-10 ActewAGL RIN - incentive schemes" xfId="49"/>
    <cellStyle name="Normal_AER11 4935  VIC gas access arrangement review 2012 - RIN  - AER regulatory information instrument - - APA GasNet draft RIN" xfId="80"/>
    <cellStyle name="Normal_Audit template" xfId="87"/>
    <cellStyle name="Normal_Book1" xfId="50"/>
    <cellStyle name="Normal_Book1 2" xfId="74"/>
    <cellStyle name="Normal_D11 2371025  Financial information - 2012 Draft RIN - Ausgrid" xfId="64"/>
    <cellStyle name="Normal_D11 2371025  Financial information - 2012 Draft RIN - Ausgrid 2" xfId="78"/>
    <cellStyle name="Normal_D12 1569  Opex, DMIS, EBSS - 2012 draft RIN - Ausgrid" xfId="65"/>
    <cellStyle name="Normal_Electricity Distribution Revised Regulatory Templates" xfId="51"/>
    <cellStyle name="Normal_RIN_draft_template_capex (2)" xfId="52"/>
    <cellStyle name="Normal_Section 11-RAB" xfId="53"/>
    <cellStyle name="Normal_Sheet2" xfId="75"/>
    <cellStyle name="Normal_Sheet3" xfId="54"/>
    <cellStyle name="Note" xfId="55" builtinId="10" customBuiltin="1"/>
    <cellStyle name="Note 2" xfId="162"/>
    <cellStyle name="Note 3" xfId="163"/>
    <cellStyle name="Note 4" xfId="164"/>
    <cellStyle name="Output" xfId="56" builtinId="21" customBuiltin="1"/>
    <cellStyle name="Output 2" xfId="165"/>
    <cellStyle name="Percent" xfId="89" builtinId="5"/>
    <cellStyle name="Percent 2" xfId="71"/>
    <cellStyle name="Percent 2 2" xfId="83"/>
    <cellStyle name="Percent 3" xfId="169"/>
    <cellStyle name="Style 1" xfId="57"/>
    <cellStyle name="Title" xfId="58" builtinId="15" customBuiltin="1"/>
    <cellStyle name="Title 2" xfId="166"/>
    <cellStyle name="Total" xfId="59" builtinId="25" customBuiltin="1"/>
    <cellStyle name="Total 2" xfId="167"/>
    <cellStyle name="Warning Text" xfId="60" builtinId="11" customBuiltin="1"/>
    <cellStyle name="Warning Text 2" xfId="168"/>
  </cellStyles>
  <dxfs count="1">
    <dxf>
      <fill>
        <patternFill>
          <bgColor theme="0" tint="-0.3499862666707357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EAEAEA"/>
      <color rgb="FFFFD581"/>
      <color rgb="FF0000FF"/>
      <color rgb="FFFFCC00"/>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3</xdr:col>
      <xdr:colOff>9525</xdr:colOff>
      <xdr:row>5</xdr:row>
      <xdr:rowOff>66675</xdr:rowOff>
    </xdr:to>
    <xdr:pic>
      <xdr:nvPicPr>
        <xdr:cNvPr id="3081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85725</xdr:rowOff>
    </xdr:to>
    <xdr:grpSp>
      <xdr:nvGrpSpPr>
        <xdr:cNvPr id="2" name="Group 4"/>
        <xdr:cNvGrpSpPr>
          <a:grpSpLocks/>
        </xdr:cNvGrpSpPr>
      </xdr:nvGrpSpPr>
      <xdr:grpSpPr bwMode="auto">
        <a:xfrm>
          <a:off x="0" y="19050"/>
          <a:ext cx="802821" cy="58374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83218" name="Group 1"/>
        <xdr:cNvGrpSpPr>
          <a:grpSpLocks/>
        </xdr:cNvGrpSpPr>
      </xdr:nvGrpSpPr>
      <xdr:grpSpPr bwMode="auto">
        <a:xfrm>
          <a:off x="0" y="19050"/>
          <a:ext cx="733425" cy="5810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322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914400</xdr:colOff>
      <xdr:row>3</xdr:row>
      <xdr:rowOff>104775</xdr:rowOff>
    </xdr:to>
    <xdr:grpSp>
      <xdr:nvGrpSpPr>
        <xdr:cNvPr id="88338" name="Group 13"/>
        <xdr:cNvGrpSpPr>
          <a:grpSpLocks/>
        </xdr:cNvGrpSpPr>
      </xdr:nvGrpSpPr>
      <xdr:grpSpPr bwMode="auto">
        <a:xfrm>
          <a:off x="0" y="19050"/>
          <a:ext cx="914400" cy="857250"/>
          <a:chOff x="0" y="2"/>
          <a:chExt cx="77" cy="61"/>
        </a:xfrm>
      </xdr:grpSpPr>
      <xdr:sp macro="" textlink="">
        <xdr:nvSpPr>
          <xdr:cNvPr id="11982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8340"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838200</xdr:colOff>
      <xdr:row>3</xdr:row>
      <xdr:rowOff>0</xdr:rowOff>
    </xdr:to>
    <xdr:grpSp>
      <xdr:nvGrpSpPr>
        <xdr:cNvPr id="84521" name="Group 1"/>
        <xdr:cNvGrpSpPr>
          <a:grpSpLocks/>
        </xdr:cNvGrpSpPr>
      </xdr:nvGrpSpPr>
      <xdr:grpSpPr bwMode="auto">
        <a:xfrm>
          <a:off x="0" y="19050"/>
          <a:ext cx="838200" cy="752475"/>
          <a:chOff x="0" y="2"/>
          <a:chExt cx="77" cy="61"/>
        </a:xfrm>
      </xdr:grpSpPr>
      <xdr:sp macro="" textlink="">
        <xdr:nvSpPr>
          <xdr:cNvPr id="1433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0</xdr:rowOff>
    </xdr:to>
    <xdr:grpSp>
      <xdr:nvGrpSpPr>
        <xdr:cNvPr id="89367" name="Group 1"/>
        <xdr:cNvGrpSpPr>
          <a:grpSpLocks/>
        </xdr:cNvGrpSpPr>
      </xdr:nvGrpSpPr>
      <xdr:grpSpPr bwMode="auto">
        <a:xfrm>
          <a:off x="0" y="19050"/>
          <a:ext cx="733425" cy="498021"/>
          <a:chOff x="0" y="2"/>
          <a:chExt cx="77" cy="61"/>
        </a:xfrm>
      </xdr:grpSpPr>
      <xdr:sp macro="" textlink="">
        <xdr:nvSpPr>
          <xdr:cNvPr id="8909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936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5299" name="Group 1"/>
        <xdr:cNvGrpSpPr>
          <a:grpSpLocks/>
        </xdr:cNvGrpSpPr>
      </xdr:nvGrpSpPr>
      <xdr:grpSpPr bwMode="auto">
        <a:xfrm>
          <a:off x="0" y="0"/>
          <a:ext cx="800100" cy="0"/>
          <a:chOff x="0" y="2"/>
          <a:chExt cx="77" cy="61"/>
        </a:xfrm>
      </xdr:grpSpPr>
      <xdr:sp macro="" textlink="">
        <xdr:nvSpPr>
          <xdr:cNvPr id="74754"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530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5300" name="Group 4"/>
        <xdr:cNvGrpSpPr>
          <a:grpSpLocks/>
        </xdr:cNvGrpSpPr>
      </xdr:nvGrpSpPr>
      <xdr:grpSpPr bwMode="auto">
        <a:xfrm>
          <a:off x="0" y="19050"/>
          <a:ext cx="733425" cy="581025"/>
          <a:chOff x="0" y="2"/>
          <a:chExt cx="77" cy="61"/>
        </a:xfrm>
      </xdr:grpSpPr>
      <xdr:sp macro="" textlink="">
        <xdr:nvSpPr>
          <xdr:cNvPr id="74757"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5302"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190500</xdr:rowOff>
    </xdr:to>
    <xdr:grpSp>
      <xdr:nvGrpSpPr>
        <xdr:cNvPr id="120999" name="Group 1"/>
        <xdr:cNvGrpSpPr>
          <a:grpSpLocks/>
        </xdr:cNvGrpSpPr>
      </xdr:nvGrpSpPr>
      <xdr:grpSpPr bwMode="auto">
        <a:xfrm>
          <a:off x="0" y="19050"/>
          <a:ext cx="800100" cy="68580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2100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600075</xdr:colOff>
      <xdr:row>3</xdr:row>
      <xdr:rowOff>0</xdr:rowOff>
    </xdr:to>
    <xdr:grpSp>
      <xdr:nvGrpSpPr>
        <xdr:cNvPr id="127051" name="Group 1"/>
        <xdr:cNvGrpSpPr>
          <a:grpSpLocks/>
        </xdr:cNvGrpSpPr>
      </xdr:nvGrpSpPr>
      <xdr:grpSpPr bwMode="auto">
        <a:xfrm>
          <a:off x="0" y="19050"/>
          <a:ext cx="600075" cy="756557"/>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2705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116259" name="Group 1"/>
        <xdr:cNvGrpSpPr>
          <a:grpSpLocks/>
        </xdr:cNvGrpSpPr>
      </xdr:nvGrpSpPr>
      <xdr:grpSpPr bwMode="auto">
        <a:xfrm>
          <a:off x="0" y="0"/>
          <a:ext cx="590550" cy="0"/>
          <a:chOff x="0" y="2"/>
          <a:chExt cx="77" cy="61"/>
        </a:xfrm>
      </xdr:grpSpPr>
      <xdr:sp macro="" textlink="">
        <xdr:nvSpPr>
          <xdr:cNvPr id="115714" name="AutoShape 45">
            <a:hlinkClick xmlns:r="http://schemas.openxmlformats.org/officeDocument/2006/relationships" r:id="rId1"/>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626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857250</xdr:colOff>
      <xdr:row>3</xdr:row>
      <xdr:rowOff>114300</xdr:rowOff>
    </xdr:to>
    <xdr:grpSp>
      <xdr:nvGrpSpPr>
        <xdr:cNvPr id="116260" name="Group 4"/>
        <xdr:cNvGrpSpPr>
          <a:grpSpLocks/>
        </xdr:cNvGrpSpPr>
      </xdr:nvGrpSpPr>
      <xdr:grpSpPr bwMode="auto">
        <a:xfrm>
          <a:off x="0" y="19050"/>
          <a:ext cx="590550" cy="870857"/>
          <a:chOff x="0" y="2"/>
          <a:chExt cx="77" cy="61"/>
        </a:xfrm>
      </xdr:grpSpPr>
      <xdr:sp macro="" textlink="">
        <xdr:nvSpPr>
          <xdr:cNvPr id="116741"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6262"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85725</xdr:rowOff>
    </xdr:to>
    <xdr:grpSp>
      <xdr:nvGrpSpPr>
        <xdr:cNvPr id="2" name="Group 4"/>
        <xdr:cNvGrpSpPr>
          <a:grpSpLocks/>
        </xdr:cNvGrpSpPr>
      </xdr:nvGrpSpPr>
      <xdr:grpSpPr bwMode="auto">
        <a:xfrm>
          <a:off x="0" y="19050"/>
          <a:ext cx="603250" cy="5746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47101</xdr:colOff>
      <xdr:row>2</xdr:row>
      <xdr:rowOff>468923</xdr:rowOff>
    </xdr:from>
    <xdr:to>
      <xdr:col>6</xdr:col>
      <xdr:colOff>366346</xdr:colOff>
      <xdr:row>4</xdr:row>
      <xdr:rowOff>223995</xdr:rowOff>
    </xdr:to>
    <xdr:pic>
      <xdr:nvPicPr>
        <xdr:cNvPr id="3"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10115026" y="849923"/>
          <a:ext cx="1062195" cy="650422"/>
        </a:xfrm>
        <a:prstGeom prst="rect">
          <a:avLst/>
        </a:prstGeom>
        <a:solidFill>
          <a:srgbClr val="FFFFCC"/>
        </a:solidFill>
        <a:ln w="19050">
          <a:solidFill>
            <a:srgbClr val="333399"/>
          </a:solid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57150</xdr:rowOff>
    </xdr:from>
    <xdr:to>
      <xdr:col>0</xdr:col>
      <xdr:colOff>828674</xdr:colOff>
      <xdr:row>2</xdr:row>
      <xdr:rowOff>66675</xdr:rowOff>
    </xdr:to>
    <xdr:pic>
      <xdr:nvPicPr>
        <xdr:cNvPr id="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57150"/>
          <a:ext cx="828674" cy="523875"/>
        </a:xfrm>
        <a:prstGeom prst="rect">
          <a:avLst/>
        </a:prstGeom>
        <a:noFill/>
        <a:ln w="9525">
          <a:noFill/>
          <a:miter lim="800000"/>
          <a:headEnd/>
          <a:tailEnd/>
        </a:ln>
      </xdr:spPr>
    </xdr:pic>
    <xdr:clientData/>
  </xdr:twoCellAnchor>
  <xdr:twoCellAnchor>
    <xdr:from>
      <xdr:col>0</xdr:col>
      <xdr:colOff>19050</xdr:colOff>
      <xdr:row>2</xdr:row>
      <xdr:rowOff>57150</xdr:rowOff>
    </xdr:from>
    <xdr:to>
      <xdr:col>0</xdr:col>
      <xdr:colOff>819150</xdr:colOff>
      <xdr:row>3</xdr:row>
      <xdr:rowOff>123825</xdr:rowOff>
    </xdr:to>
    <xdr:sp macro="" textlink="">
      <xdr:nvSpPr>
        <xdr:cNvPr id="3" name="AutoShape 45">
          <a:hlinkClick xmlns:r="http://schemas.openxmlformats.org/officeDocument/2006/relationships" r:id="rId2"/>
        </xdr:cNvPr>
        <xdr:cNvSpPr>
          <a:spLocks noChangeArrowheads="1"/>
        </xdr:cNvSpPr>
      </xdr:nvSpPr>
      <xdr:spPr bwMode="auto">
        <a:xfrm>
          <a:off x="19050" y="571500"/>
          <a:ext cx="800100" cy="32385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24302</xdr:colOff>
      <xdr:row>2</xdr:row>
      <xdr:rowOff>107156</xdr:rowOff>
    </xdr:to>
    <xdr:pic>
      <xdr:nvPicPr>
        <xdr:cNvPr id="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91077" cy="621506"/>
        </a:xfrm>
        <a:prstGeom prst="rect">
          <a:avLst/>
        </a:prstGeom>
        <a:noFill/>
        <a:ln w="9525">
          <a:noFill/>
          <a:miter lim="800000"/>
          <a:headEnd/>
          <a:tailEnd/>
        </a:ln>
      </xdr:spPr>
    </xdr:pic>
    <xdr:clientData/>
  </xdr:twoCellAnchor>
  <xdr:twoCellAnchor>
    <xdr:from>
      <xdr:col>0</xdr:col>
      <xdr:colOff>23813</xdr:colOff>
      <xdr:row>2</xdr:row>
      <xdr:rowOff>190500</xdr:rowOff>
    </xdr:from>
    <xdr:to>
      <xdr:col>0</xdr:col>
      <xdr:colOff>821531</xdr:colOff>
      <xdr:row>3</xdr:row>
      <xdr:rowOff>333375</xdr:rowOff>
    </xdr:to>
    <xdr:sp macro="" textlink="">
      <xdr:nvSpPr>
        <xdr:cNvPr id="3" name="AutoShape 45">
          <a:hlinkClick xmlns:r="http://schemas.openxmlformats.org/officeDocument/2006/relationships" r:id="rId2"/>
        </xdr:cNvPr>
        <xdr:cNvSpPr>
          <a:spLocks noChangeArrowheads="1"/>
        </xdr:cNvSpPr>
      </xdr:nvSpPr>
      <xdr:spPr bwMode="auto">
        <a:xfrm>
          <a:off x="23813" y="704850"/>
          <a:ext cx="797718" cy="40005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990094</xdr:colOff>
      <xdr:row>2</xdr:row>
      <xdr:rowOff>168088</xdr:rowOff>
    </xdr:to>
    <xdr:pic>
      <xdr:nvPicPr>
        <xdr:cNvPr id="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90094" cy="682438"/>
        </a:xfrm>
        <a:prstGeom prst="rect">
          <a:avLst/>
        </a:prstGeom>
        <a:noFill/>
        <a:ln w="9525">
          <a:noFill/>
          <a:miter lim="800000"/>
          <a:headEnd/>
          <a:tailEnd/>
        </a:ln>
      </xdr:spPr>
    </xdr:pic>
    <xdr:clientData/>
  </xdr:twoCellAnchor>
  <xdr:twoCellAnchor>
    <xdr:from>
      <xdr:col>0</xdr:col>
      <xdr:colOff>0</xdr:colOff>
      <xdr:row>2</xdr:row>
      <xdr:rowOff>224118</xdr:rowOff>
    </xdr:from>
    <xdr:to>
      <xdr:col>0</xdr:col>
      <xdr:colOff>952500</xdr:colOff>
      <xdr:row>4</xdr:row>
      <xdr:rowOff>257737</xdr:rowOff>
    </xdr:to>
    <xdr:sp macro="" textlink="">
      <xdr:nvSpPr>
        <xdr:cNvPr id="3" name="AutoShape 45">
          <a:hlinkClick xmlns:r="http://schemas.openxmlformats.org/officeDocument/2006/relationships" r:id="rId2"/>
        </xdr:cNvPr>
        <xdr:cNvSpPr>
          <a:spLocks noChangeArrowheads="1"/>
        </xdr:cNvSpPr>
      </xdr:nvSpPr>
      <xdr:spPr bwMode="auto">
        <a:xfrm>
          <a:off x="0" y="738468"/>
          <a:ext cx="952500" cy="452719"/>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806994</xdr:colOff>
      <xdr:row>1</xdr:row>
      <xdr:rowOff>211667</xdr:rowOff>
    </xdr:to>
    <xdr:pic>
      <xdr:nvPicPr>
        <xdr:cNvPr id="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06994" cy="468842"/>
        </a:xfrm>
        <a:prstGeom prst="rect">
          <a:avLst/>
        </a:prstGeom>
        <a:noFill/>
        <a:ln w="9525">
          <a:noFill/>
          <a:miter lim="800000"/>
          <a:headEnd/>
          <a:tailEnd/>
        </a:ln>
      </xdr:spPr>
    </xdr:pic>
    <xdr:clientData/>
  </xdr:twoCellAnchor>
  <xdr:twoCellAnchor>
    <xdr:from>
      <xdr:col>0</xdr:col>
      <xdr:colOff>0</xdr:colOff>
      <xdr:row>1</xdr:row>
      <xdr:rowOff>201084</xdr:rowOff>
    </xdr:from>
    <xdr:to>
      <xdr:col>0</xdr:col>
      <xdr:colOff>762000</xdr:colOff>
      <xdr:row>3</xdr:row>
      <xdr:rowOff>74084</xdr:rowOff>
    </xdr:to>
    <xdr:sp macro="" textlink="">
      <xdr:nvSpPr>
        <xdr:cNvPr id="3" name="AutoShape 45">
          <a:hlinkClick xmlns:r="http://schemas.openxmlformats.org/officeDocument/2006/relationships" r:id="rId2"/>
        </xdr:cNvPr>
        <xdr:cNvSpPr>
          <a:spLocks noChangeArrowheads="1"/>
        </xdr:cNvSpPr>
      </xdr:nvSpPr>
      <xdr:spPr bwMode="auto">
        <a:xfrm>
          <a:off x="0" y="458259"/>
          <a:ext cx="762000" cy="38735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246530</xdr:rowOff>
    </xdr:to>
    <xdr:pic>
      <xdr:nvPicPr>
        <xdr:cNvPr id="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90600" cy="503705"/>
        </a:xfrm>
        <a:prstGeom prst="rect">
          <a:avLst/>
        </a:prstGeom>
        <a:noFill/>
        <a:ln w="9525">
          <a:noFill/>
          <a:miter lim="800000"/>
          <a:headEnd/>
          <a:tailEnd/>
        </a:ln>
      </xdr:spPr>
    </xdr:pic>
    <xdr:clientData/>
  </xdr:twoCellAnchor>
  <xdr:twoCellAnchor>
    <xdr:from>
      <xdr:col>0</xdr:col>
      <xdr:colOff>44823</xdr:colOff>
      <xdr:row>1</xdr:row>
      <xdr:rowOff>246530</xdr:rowOff>
    </xdr:from>
    <xdr:to>
      <xdr:col>0</xdr:col>
      <xdr:colOff>963705</xdr:colOff>
      <xdr:row>1</xdr:row>
      <xdr:rowOff>605118</xdr:rowOff>
    </xdr:to>
    <xdr:sp macro="" textlink="">
      <xdr:nvSpPr>
        <xdr:cNvPr id="3" name="AutoShape 45">
          <a:hlinkClick xmlns:r="http://schemas.openxmlformats.org/officeDocument/2006/relationships" r:id="rId2"/>
        </xdr:cNvPr>
        <xdr:cNvSpPr>
          <a:spLocks noChangeArrowheads="1"/>
        </xdr:cNvSpPr>
      </xdr:nvSpPr>
      <xdr:spPr bwMode="auto">
        <a:xfrm>
          <a:off x="44823" y="503705"/>
          <a:ext cx="918882" cy="358588"/>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28574</xdr:colOff>
      <xdr:row>0</xdr:row>
      <xdr:rowOff>28575</xdr:rowOff>
    </xdr:from>
    <xdr:to>
      <xdr:col>1</xdr:col>
      <xdr:colOff>3873</xdr:colOff>
      <xdr:row>2</xdr:row>
      <xdr:rowOff>95250</xdr:rowOff>
    </xdr:to>
    <xdr:pic>
      <xdr:nvPicPr>
        <xdr:cNvPr id="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28574" y="28575"/>
          <a:ext cx="899224" cy="581025"/>
        </a:xfrm>
        <a:prstGeom prst="rect">
          <a:avLst/>
        </a:prstGeom>
        <a:noFill/>
        <a:ln w="9525">
          <a:noFill/>
          <a:miter lim="800000"/>
          <a:headEnd/>
          <a:tailEnd/>
        </a:ln>
      </xdr:spPr>
    </xdr:pic>
    <xdr:clientData/>
  </xdr:twoCellAnchor>
  <xdr:twoCellAnchor>
    <xdr:from>
      <xdr:col>0</xdr:col>
      <xdr:colOff>28575</xdr:colOff>
      <xdr:row>2</xdr:row>
      <xdr:rowOff>104775</xdr:rowOff>
    </xdr:from>
    <xdr:to>
      <xdr:col>0</xdr:col>
      <xdr:colOff>609599</xdr:colOff>
      <xdr:row>3</xdr:row>
      <xdr:rowOff>152400</xdr:rowOff>
    </xdr:to>
    <xdr:sp macro="" textlink="">
      <xdr:nvSpPr>
        <xdr:cNvPr id="3" name="AutoShape 45">
          <a:hlinkClick xmlns:r="http://schemas.openxmlformats.org/officeDocument/2006/relationships" r:id="rId2"/>
        </xdr:cNvPr>
        <xdr:cNvSpPr>
          <a:spLocks noChangeArrowheads="1"/>
        </xdr:cNvSpPr>
      </xdr:nvSpPr>
      <xdr:spPr bwMode="auto">
        <a:xfrm>
          <a:off x="28575" y="619125"/>
          <a:ext cx="885824" cy="30480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41244" name="Group 1"/>
        <xdr:cNvGrpSpPr>
          <a:grpSpLocks/>
        </xdr:cNvGrpSpPr>
      </xdr:nvGrpSpPr>
      <xdr:grpSpPr bwMode="auto">
        <a:xfrm>
          <a:off x="0" y="19050"/>
          <a:ext cx="733425" cy="582146"/>
          <a:chOff x="0" y="2"/>
          <a:chExt cx="77" cy="61"/>
        </a:xfrm>
      </xdr:grpSpPr>
      <xdr:sp macro="" textlink="">
        <xdr:nvSpPr>
          <xdr:cNvPr id="409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124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4283" name="Group 1"/>
        <xdr:cNvGrpSpPr>
          <a:grpSpLocks/>
        </xdr:cNvGrpSpPr>
      </xdr:nvGrpSpPr>
      <xdr:grpSpPr bwMode="auto">
        <a:xfrm>
          <a:off x="0" y="0"/>
          <a:ext cx="800100" cy="0"/>
          <a:chOff x="0" y="2"/>
          <a:chExt cx="77" cy="61"/>
        </a:xfrm>
      </xdr:grpSpPr>
      <xdr:sp macro="" textlink="">
        <xdr:nvSpPr>
          <xdr:cNvPr id="73730"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4288"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4284" name="Group 4"/>
        <xdr:cNvGrpSpPr>
          <a:grpSpLocks/>
        </xdr:cNvGrpSpPr>
      </xdr:nvGrpSpPr>
      <xdr:grpSpPr bwMode="auto">
        <a:xfrm>
          <a:off x="0" y="19050"/>
          <a:ext cx="733425" cy="581025"/>
          <a:chOff x="0" y="2"/>
          <a:chExt cx="77" cy="61"/>
        </a:xfrm>
      </xdr:grpSpPr>
      <xdr:sp macro="" textlink="">
        <xdr:nvSpPr>
          <xdr:cNvPr id="7373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4286"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3</xdr:row>
      <xdr:rowOff>215900</xdr:rowOff>
    </xdr:to>
    <xdr:grpSp>
      <xdr:nvGrpSpPr>
        <xdr:cNvPr id="101653" name="Group 1"/>
        <xdr:cNvGrpSpPr>
          <a:grpSpLocks/>
        </xdr:cNvGrpSpPr>
      </xdr:nvGrpSpPr>
      <xdr:grpSpPr bwMode="auto">
        <a:xfrm>
          <a:off x="0" y="19050"/>
          <a:ext cx="809625" cy="1014879"/>
          <a:chOff x="0" y="2"/>
          <a:chExt cx="77" cy="61"/>
        </a:xfrm>
      </xdr:grpSpPr>
      <xdr:sp macro="" textlink="">
        <xdr:nvSpPr>
          <xdr:cNvPr id="10137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165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2</xdr:row>
      <xdr:rowOff>123825</xdr:rowOff>
    </xdr:to>
    <xdr:grpSp>
      <xdr:nvGrpSpPr>
        <xdr:cNvPr id="66835" name="Group 1"/>
        <xdr:cNvGrpSpPr>
          <a:grpSpLocks/>
        </xdr:cNvGrpSpPr>
      </xdr:nvGrpSpPr>
      <xdr:grpSpPr bwMode="auto">
        <a:xfrm>
          <a:off x="0" y="19050"/>
          <a:ext cx="809625" cy="687481"/>
          <a:chOff x="0" y="2"/>
          <a:chExt cx="77" cy="61"/>
        </a:xfrm>
      </xdr:grpSpPr>
      <xdr:sp macro="" textlink="">
        <xdr:nvSpPr>
          <xdr:cNvPr id="665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683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7795" name="Group 1"/>
        <xdr:cNvGrpSpPr>
          <a:grpSpLocks/>
        </xdr:cNvGrpSpPr>
      </xdr:nvGrpSpPr>
      <xdr:grpSpPr bwMode="auto">
        <a:xfrm>
          <a:off x="0" y="19050"/>
          <a:ext cx="733425" cy="583746"/>
          <a:chOff x="0" y="2"/>
          <a:chExt cx="77" cy="61"/>
        </a:xfrm>
      </xdr:grpSpPr>
      <xdr:sp macro="" textlink="">
        <xdr:nvSpPr>
          <xdr:cNvPr id="10752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779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9847" name="Group 1"/>
        <xdr:cNvGrpSpPr>
          <a:grpSpLocks/>
        </xdr:cNvGrpSpPr>
      </xdr:nvGrpSpPr>
      <xdr:grpSpPr bwMode="auto">
        <a:xfrm>
          <a:off x="0" y="19050"/>
          <a:ext cx="733425" cy="581025"/>
          <a:chOff x="0" y="2"/>
          <a:chExt cx="77" cy="61"/>
        </a:xfrm>
      </xdr:grpSpPr>
      <xdr:sp macro="" textlink="">
        <xdr:nvSpPr>
          <xdr:cNvPr id="10957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984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2229" name="Group 4"/>
        <xdr:cNvGrpSpPr>
          <a:grpSpLocks/>
        </xdr:cNvGrpSpPr>
      </xdr:nvGrpSpPr>
      <xdr:grpSpPr bwMode="auto">
        <a:xfrm>
          <a:off x="0" y="19050"/>
          <a:ext cx="733425" cy="582146"/>
          <a:chOff x="0" y="2"/>
          <a:chExt cx="77" cy="61"/>
        </a:xfrm>
      </xdr:grpSpPr>
      <xdr:sp macro="" textlink="">
        <xdr:nvSpPr>
          <xdr:cNvPr id="71685"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1"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ome$\Documents%20and%20Settings\jbutl\Local%20Settings\Temporary%20Internet%20Files\OLK413B\Copy%20of%202010%2006%2028%20-%20AA%20-%20Template%20for%20data%20collection%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ome$\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 Classification"/>
      <sheetName val="2. Negotiation"/>
      <sheetName val="3. Control mechanisms"/>
      <sheetName val="4. RAB"/>
      <sheetName val="5. Demand"/>
      <sheetName val="6. Capex"/>
      <sheetName val="7. Opex"/>
      <sheetName val="8a. STPIS Reliability"/>
      <sheetName val="8b. STPIS feeder performance"/>
      <sheetName val="8c. STPIS Customer service"/>
      <sheetName val="8d. STPIS Unplanned outages"/>
      <sheetName val="8e. STPIS Exclusions"/>
      <sheetName val="8f.STPIS daily data"/>
      <sheetName val="9. EBSS"/>
      <sheetName val="10. DMIS - annual report"/>
      <sheetName val="11. Pass through events"/>
      <sheetName val="12. Self insurance"/>
      <sheetName val="13a. ACS - opex and capex"/>
      <sheetName val="13b. ACS - control mechanism "/>
      <sheetName val="14. Financial performance"/>
      <sheetName val="14a. Financial performance"/>
      <sheetName val="15. Financial position"/>
      <sheetName val="16. Cashflows"/>
      <sheetName val="17. Shared cost alloca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athew.abraham@ue.com.au" TargetMode="Externa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0"/>
    <pageSetUpPr fitToPage="1"/>
  </sheetPr>
  <dimension ref="A3:J50"/>
  <sheetViews>
    <sheetView showGridLines="0" tabSelected="1" view="pageBreakPreview" zoomScaleNormal="100" zoomScaleSheetLayoutView="100" workbookViewId="0">
      <selection activeCell="C9" sqref="C9"/>
    </sheetView>
  </sheetViews>
  <sheetFormatPr defaultRowHeight="12.75" x14ac:dyDescent="0.2"/>
  <cols>
    <col min="1" max="1" width="28.85546875" style="89" customWidth="1"/>
    <col min="2" max="9" width="8.7109375" style="89" customWidth="1"/>
    <col min="10" max="10" width="4.85546875" style="89" customWidth="1"/>
    <col min="11" max="16384" width="9.140625" style="89"/>
  </cols>
  <sheetData>
    <row r="3" spans="1:10" x14ac:dyDescent="0.2">
      <c r="D3" s="253"/>
      <c r="F3" s="534" t="s">
        <v>782</v>
      </c>
    </row>
    <row r="4" spans="1:10" x14ac:dyDescent="0.2">
      <c r="F4" s="535" t="s">
        <v>770</v>
      </c>
    </row>
    <row r="8" spans="1:10" ht="20.25" x14ac:dyDescent="0.2">
      <c r="A8" s="254" t="s">
        <v>301</v>
      </c>
      <c r="B8" s="254"/>
      <c r="C8" s="254"/>
    </row>
    <row r="9" spans="1:10" ht="20.25" x14ac:dyDescent="0.2">
      <c r="A9" s="254" t="s">
        <v>302</v>
      </c>
      <c r="B9" s="254"/>
      <c r="C9" s="254"/>
    </row>
    <row r="11" spans="1:10" x14ac:dyDescent="0.2">
      <c r="A11" s="255" t="s">
        <v>303</v>
      </c>
      <c r="B11" s="255"/>
      <c r="C11" s="255"/>
    </row>
    <row r="12" spans="1:10" ht="13.5" thickBot="1" x14ac:dyDescent="0.25"/>
    <row r="13" spans="1:10" ht="15.75" x14ac:dyDescent="0.2">
      <c r="A13" s="658" t="s">
        <v>307</v>
      </c>
      <c r="B13" s="659"/>
      <c r="C13" s="659"/>
      <c r="D13" s="660"/>
      <c r="E13" s="660"/>
      <c r="F13" s="660"/>
      <c r="G13" s="660"/>
      <c r="H13" s="660"/>
      <c r="I13" s="660"/>
      <c r="J13" s="661"/>
    </row>
    <row r="14" spans="1:10" x14ac:dyDescent="0.2">
      <c r="A14" s="644" t="s">
        <v>203</v>
      </c>
      <c r="B14" s="645"/>
      <c r="C14" s="645"/>
      <c r="D14" s="645"/>
      <c r="E14" s="645"/>
      <c r="F14" s="645"/>
      <c r="G14" s="645"/>
      <c r="H14" s="645"/>
      <c r="I14" s="645"/>
      <c r="J14" s="646"/>
    </row>
    <row r="15" spans="1:10" x14ac:dyDescent="0.2">
      <c r="A15" s="666" t="s">
        <v>308</v>
      </c>
      <c r="B15" s="667"/>
      <c r="C15" s="667"/>
      <c r="D15" s="668"/>
      <c r="E15" s="668"/>
      <c r="F15" s="668"/>
      <c r="G15" s="668"/>
      <c r="H15" s="668"/>
      <c r="I15" s="668"/>
      <c r="J15" s="669"/>
    </row>
    <row r="16" spans="1:10" ht="13.5" thickBot="1" x14ac:dyDescent="0.25">
      <c r="A16" s="662" t="s">
        <v>572</v>
      </c>
      <c r="B16" s="663"/>
      <c r="C16" s="663"/>
      <c r="D16" s="664"/>
      <c r="E16" s="664"/>
      <c r="F16" s="664"/>
      <c r="G16" s="664"/>
      <c r="H16" s="664"/>
      <c r="I16" s="664"/>
      <c r="J16" s="665"/>
    </row>
    <row r="17" spans="1:10" x14ac:dyDescent="0.2">
      <c r="A17" s="652"/>
      <c r="B17" s="652"/>
      <c r="C17" s="652"/>
      <c r="D17" s="653"/>
      <c r="E17" s="653"/>
      <c r="F17" s="653"/>
      <c r="G17" s="653"/>
      <c r="H17" s="653"/>
      <c r="I17" s="653"/>
      <c r="J17" s="653"/>
    </row>
    <row r="18" spans="1:10" x14ac:dyDescent="0.2">
      <c r="A18" s="256" t="s">
        <v>309</v>
      </c>
      <c r="B18" s="256"/>
      <c r="C18" s="256"/>
      <c r="D18" s="257"/>
      <c r="E18" s="257"/>
      <c r="F18" s="257"/>
      <c r="G18" s="257"/>
      <c r="H18" s="257"/>
    </row>
    <row r="19" spans="1:10" x14ac:dyDescent="0.2">
      <c r="A19" s="258" t="s">
        <v>310</v>
      </c>
      <c r="B19" s="258"/>
      <c r="C19" s="258"/>
    </row>
    <row r="22" spans="1:10" ht="18" x14ac:dyDescent="0.2">
      <c r="A22" s="641" t="s">
        <v>311</v>
      </c>
      <c r="B22" s="642"/>
      <c r="C22" s="642"/>
      <c r="D22" s="643"/>
      <c r="E22" s="670" t="s">
        <v>403</v>
      </c>
      <c r="F22" s="671"/>
      <c r="G22" s="671"/>
    </row>
    <row r="23" spans="1:10" ht="18" x14ac:dyDescent="0.2">
      <c r="A23" s="259"/>
      <c r="B23" s="259"/>
      <c r="C23" s="259"/>
      <c r="D23" s="259"/>
    </row>
    <row r="24" spans="1:10" ht="18" x14ac:dyDescent="0.2">
      <c r="A24" s="641" t="s">
        <v>312</v>
      </c>
      <c r="B24" s="642"/>
      <c r="C24" s="642"/>
      <c r="D24" s="643"/>
      <c r="E24" s="677" t="s">
        <v>875</v>
      </c>
      <c r="F24" s="678"/>
      <c r="G24" s="678"/>
    </row>
    <row r="25" spans="1:10" ht="18" x14ac:dyDescent="0.2">
      <c r="A25" s="259"/>
      <c r="B25" s="259"/>
      <c r="C25" s="259"/>
      <c r="D25" s="259"/>
      <c r="E25" s="672"/>
      <c r="F25" s="673"/>
      <c r="G25" s="673"/>
    </row>
    <row r="26" spans="1:10" ht="18" x14ac:dyDescent="0.2">
      <c r="A26" s="641" t="s">
        <v>313</v>
      </c>
      <c r="B26" s="642"/>
      <c r="C26" s="642"/>
      <c r="D26" s="642"/>
      <c r="E26" s="674">
        <v>2014</v>
      </c>
      <c r="F26" s="675"/>
      <c r="G26" s="676"/>
    </row>
    <row r="28" spans="1:10" ht="13.5" thickBot="1" x14ac:dyDescent="0.25"/>
    <row r="29" spans="1:10" x14ac:dyDescent="0.2">
      <c r="A29" s="260"/>
      <c r="B29" s="480"/>
      <c r="C29" s="480"/>
      <c r="D29" s="261"/>
      <c r="E29" s="261"/>
      <c r="F29" s="261"/>
      <c r="G29" s="261"/>
      <c r="H29" s="261"/>
      <c r="I29" s="262"/>
    </row>
    <row r="30" spans="1:10" x14ac:dyDescent="0.2">
      <c r="A30" s="263" t="s">
        <v>314</v>
      </c>
      <c r="B30" s="481"/>
      <c r="C30" s="481"/>
      <c r="D30" s="647" t="s">
        <v>315</v>
      </c>
      <c r="E30" s="648"/>
      <c r="F30" s="649" t="s">
        <v>867</v>
      </c>
      <c r="G30" s="650"/>
      <c r="H30" s="650"/>
      <c r="I30" s="264"/>
    </row>
    <row r="31" spans="1:10" x14ac:dyDescent="0.2">
      <c r="A31" s="263"/>
      <c r="B31" s="481"/>
      <c r="C31" s="481"/>
      <c r="D31" s="647" t="s">
        <v>316</v>
      </c>
      <c r="E31" s="648"/>
      <c r="F31" s="649" t="s">
        <v>868</v>
      </c>
      <c r="G31" s="650"/>
      <c r="H31" s="650"/>
      <c r="I31" s="264"/>
    </row>
    <row r="32" spans="1:10" x14ac:dyDescent="0.2">
      <c r="A32" s="263"/>
      <c r="B32" s="481"/>
      <c r="C32" s="481"/>
      <c r="D32" s="265"/>
      <c r="E32" s="274" t="s">
        <v>317</v>
      </c>
      <c r="F32" s="266" t="s">
        <v>869</v>
      </c>
      <c r="G32" s="274" t="s">
        <v>318</v>
      </c>
      <c r="H32" s="266">
        <v>3170</v>
      </c>
      <c r="I32" s="267"/>
    </row>
    <row r="33" spans="1:9" x14ac:dyDescent="0.2">
      <c r="A33" s="263"/>
      <c r="B33" s="481"/>
      <c r="C33" s="481"/>
      <c r="D33" s="265"/>
      <c r="E33" s="265"/>
      <c r="F33" s="265"/>
      <c r="G33" s="268"/>
      <c r="H33" s="265"/>
      <c r="I33" s="269"/>
    </row>
    <row r="34" spans="1:9" x14ac:dyDescent="0.2">
      <c r="A34" s="263" t="s">
        <v>319</v>
      </c>
      <c r="B34" s="481"/>
      <c r="C34" s="481"/>
      <c r="D34" s="647" t="s">
        <v>315</v>
      </c>
      <c r="E34" s="648"/>
      <c r="F34" s="651" t="s">
        <v>870</v>
      </c>
      <c r="G34" s="651"/>
      <c r="H34" s="651"/>
      <c r="I34" s="267"/>
    </row>
    <row r="35" spans="1:9" x14ac:dyDescent="0.2">
      <c r="A35" s="263"/>
      <c r="B35" s="481"/>
      <c r="C35" s="481"/>
      <c r="D35" s="647" t="s">
        <v>316</v>
      </c>
      <c r="E35" s="648"/>
      <c r="F35" s="651" t="s">
        <v>871</v>
      </c>
      <c r="G35" s="651"/>
      <c r="H35" s="651"/>
      <c r="I35" s="267"/>
    </row>
    <row r="36" spans="1:9" x14ac:dyDescent="0.2">
      <c r="A36" s="270"/>
      <c r="B36" s="482"/>
      <c r="C36" s="482"/>
      <c r="D36" s="265"/>
      <c r="E36" s="274" t="s">
        <v>317</v>
      </c>
      <c r="F36" s="266" t="s">
        <v>869</v>
      </c>
      <c r="G36" s="274" t="s">
        <v>318</v>
      </c>
      <c r="H36" s="266">
        <v>3149</v>
      </c>
      <c r="I36" s="267"/>
    </row>
    <row r="37" spans="1:9" ht="13.5" thickBot="1" x14ac:dyDescent="0.25">
      <c r="A37" s="271"/>
      <c r="B37" s="483"/>
      <c r="C37" s="483"/>
      <c r="D37" s="272"/>
      <c r="E37" s="272"/>
      <c r="F37" s="272"/>
      <c r="G37" s="272"/>
      <c r="H37" s="272"/>
      <c r="I37" s="273"/>
    </row>
    <row r="38" spans="1:9" x14ac:dyDescent="0.2">
      <c r="A38" s="260"/>
      <c r="B38" s="480"/>
      <c r="C38" s="480"/>
      <c r="D38" s="261"/>
      <c r="E38" s="261"/>
      <c r="F38" s="261"/>
      <c r="G38" s="261"/>
      <c r="H38" s="261"/>
      <c r="I38" s="262"/>
    </row>
    <row r="39" spans="1:9" x14ac:dyDescent="0.2">
      <c r="A39" s="263" t="s">
        <v>320</v>
      </c>
      <c r="B39" s="481"/>
      <c r="C39" s="481"/>
      <c r="D39" s="649" t="s">
        <v>872</v>
      </c>
      <c r="E39" s="650"/>
      <c r="F39" s="656"/>
      <c r="G39" s="656"/>
      <c r="H39" s="657"/>
      <c r="I39" s="269"/>
    </row>
    <row r="40" spans="1:9" x14ac:dyDescent="0.2">
      <c r="A40" s="263" t="s">
        <v>321</v>
      </c>
      <c r="B40" s="481"/>
      <c r="C40" s="481"/>
      <c r="D40" s="649" t="s">
        <v>873</v>
      </c>
      <c r="E40" s="650"/>
      <c r="F40" s="650"/>
      <c r="G40" s="650"/>
      <c r="H40" s="655"/>
      <c r="I40" s="269"/>
    </row>
    <row r="41" spans="1:9" x14ac:dyDescent="0.2">
      <c r="A41" s="263" t="s">
        <v>322</v>
      </c>
      <c r="B41" s="481"/>
      <c r="C41" s="481"/>
      <c r="D41" s="654" t="s">
        <v>874</v>
      </c>
      <c r="E41" s="650"/>
      <c r="F41" s="650"/>
      <c r="G41" s="650"/>
      <c r="H41" s="655"/>
      <c r="I41" s="269"/>
    </row>
    <row r="42" spans="1:9" ht="13.5" thickBot="1" x14ac:dyDescent="0.25">
      <c r="A42" s="271"/>
      <c r="B42" s="483"/>
      <c r="C42" s="483"/>
      <c r="D42" s="272"/>
      <c r="E42" s="272"/>
      <c r="F42" s="272"/>
      <c r="G42" s="272"/>
      <c r="H42" s="272"/>
      <c r="I42" s="273"/>
    </row>
    <row r="43" spans="1:9" ht="13.5" thickBot="1" x14ac:dyDescent="0.25"/>
    <row r="44" spans="1:9" ht="15.75" x14ac:dyDescent="0.2">
      <c r="A44" s="638" t="s">
        <v>692</v>
      </c>
      <c r="B44" s="639"/>
      <c r="C44" s="640"/>
      <c r="D44" s="491">
        <v>2010</v>
      </c>
      <c r="E44" s="491">
        <v>2011</v>
      </c>
      <c r="F44" s="491">
        <v>2012</v>
      </c>
      <c r="G44" s="491">
        <v>2013</v>
      </c>
      <c r="H44" s="491">
        <v>2014</v>
      </c>
      <c r="I44" s="492">
        <v>2015</v>
      </c>
    </row>
    <row r="45" spans="1:9" x14ac:dyDescent="0.2">
      <c r="A45" s="679" t="s">
        <v>699</v>
      </c>
      <c r="B45" s="680"/>
      <c r="C45" s="681"/>
      <c r="D45" s="477">
        <v>173.3</v>
      </c>
      <c r="E45" s="477">
        <v>179.4</v>
      </c>
      <c r="F45" s="477"/>
      <c r="G45" s="477"/>
      <c r="H45" s="477"/>
      <c r="I45" s="477"/>
    </row>
    <row r="46" spans="1:9" x14ac:dyDescent="0.2">
      <c r="A46" s="679" t="s">
        <v>699</v>
      </c>
      <c r="B46" s="682"/>
      <c r="C46" s="683"/>
      <c r="D46" s="477">
        <v>96.5</v>
      </c>
      <c r="E46" s="477">
        <v>99.8</v>
      </c>
      <c r="F46" s="477">
        <v>101.8</v>
      </c>
      <c r="G46" s="477">
        <v>104</v>
      </c>
      <c r="H46" s="476">
        <v>106.4</v>
      </c>
      <c r="I46" s="476"/>
    </row>
    <row r="47" spans="1:9" x14ac:dyDescent="0.2">
      <c r="A47" s="679" t="s">
        <v>687</v>
      </c>
      <c r="B47" s="682"/>
      <c r="C47" s="683"/>
      <c r="D47" s="508"/>
      <c r="E47" s="478">
        <f>+E46/D46-1</f>
        <v>3.4196891191709877E-2</v>
      </c>
      <c r="F47" s="478">
        <f>+F46/E46-1</f>
        <v>2.0040080160320661E-2</v>
      </c>
      <c r="G47" s="478">
        <f t="shared" ref="G47:H47" si="0">+G46/F46-1</f>
        <v>2.16110019646365E-2</v>
      </c>
      <c r="H47" s="478">
        <f t="shared" si="0"/>
        <v>2.3076923076923217E-2</v>
      </c>
      <c r="I47" s="478">
        <f>+I46/H46-1</f>
        <v>-1</v>
      </c>
    </row>
    <row r="48" spans="1:9" x14ac:dyDescent="0.2">
      <c r="A48" s="679" t="s">
        <v>688</v>
      </c>
      <c r="B48" s="682"/>
      <c r="C48" s="683"/>
      <c r="D48" s="509">
        <f>+E48/(1+E47)</f>
        <v>91.736006382309498</v>
      </c>
      <c r="E48" s="477">
        <f t="shared" ref="E48:F48" si="1">+F48/(1+F47)</f>
        <v>94.873092610927344</v>
      </c>
      <c r="F48" s="477">
        <f t="shared" si="1"/>
        <v>96.774356991907851</v>
      </c>
      <c r="G48" s="477">
        <f>+H48/(1+H47)^0.5</f>
        <v>98.865747810986406</v>
      </c>
      <c r="H48" s="507">
        <v>100</v>
      </c>
      <c r="I48" s="507"/>
    </row>
    <row r="49" spans="1:10" ht="13.5" thickBot="1" x14ac:dyDescent="0.25">
      <c r="A49" s="684" t="s">
        <v>689</v>
      </c>
      <c r="B49" s="685"/>
      <c r="C49" s="686"/>
      <c r="D49" s="509" t="s">
        <v>877</v>
      </c>
      <c r="E49" s="477" t="s">
        <v>877</v>
      </c>
      <c r="F49" s="477" t="s">
        <v>877</v>
      </c>
      <c r="G49" s="477" t="s">
        <v>877</v>
      </c>
      <c r="H49" s="477" t="s">
        <v>877</v>
      </c>
      <c r="I49" s="510"/>
    </row>
    <row r="50" spans="1:10" x14ac:dyDescent="0.2">
      <c r="B50" s="90"/>
      <c r="C50" s="90"/>
      <c r="D50" s="484" t="s">
        <v>686</v>
      </c>
      <c r="E50" s="90"/>
      <c r="F50" s="90"/>
      <c r="G50" s="90"/>
      <c r="H50" s="113"/>
      <c r="I50" s="113"/>
      <c r="J50" s="90"/>
    </row>
  </sheetData>
  <customSheetViews>
    <customSheetView guid="{C249224D-B75B-4167-BD5A-6F91763A6929}" showPageBreaks="1" printArea="1" hiddenColumns="1" view="pageBreakPreview" showRuler="0">
      <pageMargins left="0.75" right="0.75" top="1" bottom="1" header="0.5" footer="0.5"/>
      <pageSetup paperSize="9" scale="85" orientation="portrait" verticalDpi="2" r:id="rId1"/>
      <headerFooter alignWithMargins="0"/>
    </customSheetView>
  </customSheetViews>
  <mergeCells count="29">
    <mergeCell ref="A45:C45"/>
    <mergeCell ref="A46:C46"/>
    <mergeCell ref="A47:C47"/>
    <mergeCell ref="A48:C48"/>
    <mergeCell ref="A49:C49"/>
    <mergeCell ref="A13:J13"/>
    <mergeCell ref="A16:J16"/>
    <mergeCell ref="A15:J15"/>
    <mergeCell ref="D30:E30"/>
    <mergeCell ref="F30:H30"/>
    <mergeCell ref="E22:G22"/>
    <mergeCell ref="E25:G25"/>
    <mergeCell ref="E26:G26"/>
    <mergeCell ref="E24:G24"/>
    <mergeCell ref="A44:C44"/>
    <mergeCell ref="A22:D22"/>
    <mergeCell ref="A24:D24"/>
    <mergeCell ref="A26:D26"/>
    <mergeCell ref="A14:J14"/>
    <mergeCell ref="D31:E31"/>
    <mergeCell ref="F31:H31"/>
    <mergeCell ref="D34:E34"/>
    <mergeCell ref="F34:H34"/>
    <mergeCell ref="A17:J17"/>
    <mergeCell ref="D41:H41"/>
    <mergeCell ref="D35:E35"/>
    <mergeCell ref="F35:H35"/>
    <mergeCell ref="D39:H39"/>
    <mergeCell ref="D40:H40"/>
  </mergeCells>
  <phoneticPr fontId="24" type="noConversion"/>
  <dataValidations count="1">
    <dataValidation type="list" allowBlank="1" showInputMessage="1" showErrorMessage="1" sqref="E26:G26">
      <formula1>"2014, 2015"</formula1>
    </dataValidation>
  </dataValidations>
  <hyperlinks>
    <hyperlink ref="F4" location="Amendments!A1" display="Click here for details."/>
    <hyperlink ref="D41" r:id="rId2"/>
  </hyperlinks>
  <pageMargins left="0.74803149606299213" right="0.74803149606299213" top="0.98425196850393704" bottom="0.98425196850393704" header="0.51181102362204722" footer="0.51181102362204722"/>
  <pageSetup paperSize="8" orientation="landscape" r:id="rId3"/>
  <headerFooter alignWithMargins="0">
    <oddFooter>&amp;L&amp;D&amp;C&amp;A&amp;RPage &amp;P of &amp;N</oddFooter>
  </headerFooter>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M62"/>
  <sheetViews>
    <sheetView showGridLines="0" view="pageBreakPreview" topLeftCell="A7" zoomScale="70" zoomScaleNormal="100" zoomScaleSheetLayoutView="70" workbookViewId="0">
      <selection activeCell="I45" sqref="I45"/>
    </sheetView>
  </sheetViews>
  <sheetFormatPr defaultRowHeight="12.75" x14ac:dyDescent="0.2"/>
  <cols>
    <col min="1" max="1" width="12" style="285" customWidth="1"/>
    <col min="2" max="2" width="16.42578125" style="285" bestFit="1" customWidth="1"/>
    <col min="3" max="3" width="48.5703125" style="285" customWidth="1"/>
    <col min="4" max="9" width="12.7109375" style="285" customWidth="1"/>
    <col min="10" max="13" width="19.85546875" style="285" customWidth="1"/>
    <col min="14" max="14" width="18.28515625" style="285" customWidth="1"/>
    <col min="15" max="16384" width="9.140625" style="285"/>
  </cols>
  <sheetData>
    <row r="1" spans="2:13" ht="20.25" x14ac:dyDescent="0.2">
      <c r="B1" s="277" t="str">
        <f>Cover!E22</f>
        <v>United Energy</v>
      </c>
      <c r="C1" s="148"/>
      <c r="D1" s="148"/>
      <c r="E1" s="191" t="s">
        <v>505</v>
      </c>
      <c r="F1" s="275"/>
      <c r="G1" s="148"/>
      <c r="H1" s="148"/>
      <c r="I1" s="148"/>
      <c r="J1" s="148"/>
      <c r="K1" s="148"/>
      <c r="L1" s="148"/>
      <c r="M1" s="148"/>
    </row>
    <row r="2" spans="2:13" ht="20.25" customHeight="1" x14ac:dyDescent="0.2">
      <c r="B2" s="766" t="s">
        <v>221</v>
      </c>
      <c r="C2" s="766"/>
      <c r="D2" s="766"/>
      <c r="E2" s="139" t="s">
        <v>308</v>
      </c>
      <c r="F2" s="140"/>
    </row>
    <row r="3" spans="2:13" ht="20.25" x14ac:dyDescent="0.2">
      <c r="B3" s="279">
        <f>Cover!E26</f>
        <v>2014</v>
      </c>
      <c r="E3" s="146" t="s">
        <v>508</v>
      </c>
      <c r="F3" s="146"/>
    </row>
    <row r="4" spans="2:13" ht="25.5" x14ac:dyDescent="0.2">
      <c r="B4" s="102" t="s">
        <v>506</v>
      </c>
    </row>
    <row r="5" spans="2:13" x14ac:dyDescent="0.2">
      <c r="B5" s="146" t="s">
        <v>507</v>
      </c>
    </row>
    <row r="7" spans="2:13" ht="23.25" customHeight="1" x14ac:dyDescent="0.2">
      <c r="B7" s="691" t="s">
        <v>447</v>
      </c>
      <c r="C7" s="692"/>
      <c r="D7" s="692"/>
      <c r="E7" s="693"/>
    </row>
    <row r="8" spans="2:13" ht="28.5" customHeight="1" x14ac:dyDescent="0.2">
      <c r="B8" s="697"/>
      <c r="C8" s="698"/>
      <c r="D8" s="698"/>
      <c r="E8" s="699"/>
    </row>
    <row r="9" spans="2:13" ht="20.25" x14ac:dyDescent="0.2">
      <c r="B9" s="277"/>
      <c r="H9" s="153"/>
    </row>
    <row r="10" spans="2:13" ht="51" x14ac:dyDescent="0.2">
      <c r="B10" s="17" t="s">
        <v>327</v>
      </c>
      <c r="C10" s="18" t="s">
        <v>116</v>
      </c>
      <c r="D10" s="19" t="s">
        <v>228</v>
      </c>
      <c r="E10" s="20" t="s">
        <v>135</v>
      </c>
      <c r="F10" s="20" t="s">
        <v>229</v>
      </c>
      <c r="G10" s="20" t="s">
        <v>230</v>
      </c>
      <c r="H10" s="20" t="s">
        <v>569</v>
      </c>
      <c r="I10" s="20" t="s">
        <v>275</v>
      </c>
    </row>
    <row r="11" spans="2:13" x14ac:dyDescent="0.2">
      <c r="B11" s="406"/>
      <c r="C11" s="24" t="s">
        <v>231</v>
      </c>
      <c r="D11" s="28"/>
      <c r="E11" s="28"/>
      <c r="F11" s="28"/>
      <c r="G11" s="28"/>
      <c r="H11" s="28"/>
      <c r="I11" s="28"/>
    </row>
    <row r="12" spans="2:13" ht="13.5" customHeight="1" x14ac:dyDescent="0.2">
      <c r="B12" s="406"/>
      <c r="C12" s="156" t="s">
        <v>2</v>
      </c>
      <c r="D12" s="576">
        <v>68.979361111469942</v>
      </c>
      <c r="E12" s="576">
        <v>0.37100016873628611</v>
      </c>
      <c r="F12" s="576">
        <v>0</v>
      </c>
      <c r="G12" s="576">
        <v>0</v>
      </c>
      <c r="H12" s="577">
        <f>SUM(D12:G12)</f>
        <v>69.350361280206229</v>
      </c>
      <c r="I12" s="576">
        <v>16.532610000000002</v>
      </c>
    </row>
    <row r="13" spans="2:13" ht="13.5" customHeight="1" x14ac:dyDescent="0.2">
      <c r="B13" s="406"/>
      <c r="C13" s="156" t="s">
        <v>3</v>
      </c>
      <c r="D13" s="576">
        <v>610.42677747316452</v>
      </c>
      <c r="E13" s="576">
        <v>36.203739238265698</v>
      </c>
      <c r="F13" s="576">
        <v>0</v>
      </c>
      <c r="G13" s="576">
        <v>0</v>
      </c>
      <c r="H13" s="577">
        <f t="shared" ref="H13:H28" si="0">SUM(D13:G13)</f>
        <v>646.63051671143023</v>
      </c>
      <c r="I13" s="576">
        <v>1180.6147799999819</v>
      </c>
    </row>
    <row r="14" spans="2:13" ht="13.5" customHeight="1" x14ac:dyDescent="0.2">
      <c r="B14" s="406"/>
      <c r="C14" s="156" t="s">
        <v>4</v>
      </c>
      <c r="D14" s="576">
        <v>884.86523471768658</v>
      </c>
      <c r="E14" s="576">
        <v>49.66014799870063</v>
      </c>
      <c r="F14" s="576">
        <v>0</v>
      </c>
      <c r="G14" s="576">
        <v>0</v>
      </c>
      <c r="H14" s="577">
        <f>SUM(D14:G14)</f>
        <v>934.52538271638718</v>
      </c>
      <c r="I14" s="576">
        <v>2224.4314100000352</v>
      </c>
    </row>
    <row r="15" spans="2:13" ht="13.5" customHeight="1" x14ac:dyDescent="0.2">
      <c r="B15" s="406"/>
      <c r="C15" s="156" t="s">
        <v>5</v>
      </c>
      <c r="D15" s="576">
        <v>204.54941733502824</v>
      </c>
      <c r="E15" s="576">
        <v>13.975564112065904</v>
      </c>
      <c r="F15" s="576">
        <v>0</v>
      </c>
      <c r="G15" s="576">
        <v>0</v>
      </c>
      <c r="H15" s="577">
        <f>SUM(D15:G15)</f>
        <v>218.52498144709415</v>
      </c>
      <c r="I15" s="576">
        <v>114.09329999999989</v>
      </c>
    </row>
    <row r="16" spans="2:13" ht="38.25" x14ac:dyDescent="0.2">
      <c r="B16" s="406"/>
      <c r="C16" s="38" t="s">
        <v>6</v>
      </c>
      <c r="D16" s="576">
        <v>0</v>
      </c>
      <c r="E16" s="576">
        <v>0</v>
      </c>
      <c r="F16" s="576">
        <v>0</v>
      </c>
      <c r="G16" s="576">
        <v>0</v>
      </c>
      <c r="H16" s="577">
        <f t="shared" si="0"/>
        <v>0</v>
      </c>
      <c r="I16" s="576">
        <v>0</v>
      </c>
    </row>
    <row r="17" spans="2:9" ht="25.5" x14ac:dyDescent="0.2">
      <c r="B17" s="406"/>
      <c r="C17" s="38" t="s">
        <v>7</v>
      </c>
      <c r="D17" s="576">
        <v>0</v>
      </c>
      <c r="E17" s="576">
        <v>0</v>
      </c>
      <c r="F17" s="576">
        <v>0</v>
      </c>
      <c r="G17" s="576">
        <v>0</v>
      </c>
      <c r="H17" s="577">
        <f t="shared" si="0"/>
        <v>0</v>
      </c>
      <c r="I17" s="576">
        <v>0</v>
      </c>
    </row>
    <row r="18" spans="2:9" ht="13.5" customHeight="1" x14ac:dyDescent="0.2">
      <c r="B18" s="406"/>
      <c r="C18" s="156" t="s">
        <v>8</v>
      </c>
      <c r="D18" s="576">
        <v>0</v>
      </c>
      <c r="E18" s="576">
        <v>0</v>
      </c>
      <c r="F18" s="576">
        <v>0</v>
      </c>
      <c r="G18" s="576">
        <v>0</v>
      </c>
      <c r="H18" s="577">
        <f t="shared" si="0"/>
        <v>0</v>
      </c>
      <c r="I18" s="576">
        <v>0</v>
      </c>
    </row>
    <row r="19" spans="2:9" x14ac:dyDescent="0.2">
      <c r="B19" s="406"/>
      <c r="C19" s="156" t="s">
        <v>9</v>
      </c>
      <c r="D19" s="576">
        <v>0</v>
      </c>
      <c r="E19" s="576">
        <v>0</v>
      </c>
      <c r="F19" s="576">
        <v>0</v>
      </c>
      <c r="G19" s="576">
        <v>0</v>
      </c>
      <c r="H19" s="577">
        <f t="shared" si="0"/>
        <v>0</v>
      </c>
      <c r="I19" s="576">
        <v>0</v>
      </c>
    </row>
    <row r="20" spans="2:9" x14ac:dyDescent="0.2">
      <c r="B20" s="406"/>
      <c r="C20" s="156" t="s">
        <v>10</v>
      </c>
      <c r="D20" s="576">
        <v>183.36035643165613</v>
      </c>
      <c r="E20" s="576">
        <v>0.88036013637422328</v>
      </c>
      <c r="F20" s="576">
        <v>0</v>
      </c>
      <c r="G20" s="576">
        <v>0</v>
      </c>
      <c r="H20" s="577">
        <f t="shared" si="0"/>
        <v>184.24071656803036</v>
      </c>
      <c r="I20" s="576">
        <v>35.358429999999736</v>
      </c>
    </row>
    <row r="21" spans="2:9" x14ac:dyDescent="0.2">
      <c r="B21" s="406"/>
      <c r="C21" s="156" t="s">
        <v>11</v>
      </c>
      <c r="D21" s="576">
        <v>2164.2476180131189</v>
      </c>
      <c r="E21" s="576">
        <v>6.5225013163636767</v>
      </c>
      <c r="F21" s="576">
        <v>0</v>
      </c>
      <c r="G21" s="576">
        <v>0</v>
      </c>
      <c r="H21" s="577">
        <f t="shared" si="0"/>
        <v>2170.7701193294824</v>
      </c>
      <c r="I21" s="576">
        <v>1035.8124800000028</v>
      </c>
    </row>
    <row r="22" spans="2:9" x14ac:dyDescent="0.2">
      <c r="B22" s="406"/>
      <c r="C22" s="156" t="s">
        <v>12</v>
      </c>
      <c r="D22" s="576">
        <v>28.8</v>
      </c>
      <c r="E22" s="576">
        <v>0</v>
      </c>
      <c r="F22" s="576">
        <v>0</v>
      </c>
      <c r="G22" s="576">
        <v>0</v>
      </c>
      <c r="H22" s="577">
        <f t="shared" si="0"/>
        <v>28.8</v>
      </c>
      <c r="I22" s="576">
        <v>721.7823199999998</v>
      </c>
    </row>
    <row r="23" spans="2:9" x14ac:dyDescent="0.2">
      <c r="B23" s="406"/>
      <c r="C23" s="156" t="s">
        <v>13</v>
      </c>
      <c r="D23" s="576">
        <v>0</v>
      </c>
      <c r="E23" s="576">
        <v>0</v>
      </c>
      <c r="F23" s="576">
        <v>0</v>
      </c>
      <c r="G23" s="576">
        <v>0</v>
      </c>
      <c r="H23" s="577">
        <f t="shared" si="0"/>
        <v>0</v>
      </c>
      <c r="I23" s="576">
        <v>0</v>
      </c>
    </row>
    <row r="24" spans="2:9" x14ac:dyDescent="0.2">
      <c r="B24" s="406"/>
      <c r="C24" s="156" t="s">
        <v>14</v>
      </c>
      <c r="D24" s="576">
        <v>473.1318163745571</v>
      </c>
      <c r="E24" s="576">
        <v>10.385555878617753</v>
      </c>
      <c r="F24" s="576">
        <v>4282.4669000000013</v>
      </c>
      <c r="G24" s="576">
        <v>0</v>
      </c>
      <c r="H24" s="577">
        <f t="shared" si="0"/>
        <v>4765.9842722531757</v>
      </c>
      <c r="I24" s="576">
        <v>1891.2839700001207</v>
      </c>
    </row>
    <row r="25" spans="2:9" x14ac:dyDescent="0.2">
      <c r="B25" s="406"/>
      <c r="C25" s="156" t="s">
        <v>15</v>
      </c>
      <c r="D25" s="576">
        <v>85.902263288943445</v>
      </c>
      <c r="E25" s="576">
        <v>1.8856114186596722</v>
      </c>
      <c r="F25" s="576">
        <v>764.75457000000006</v>
      </c>
      <c r="G25" s="576">
        <v>0</v>
      </c>
      <c r="H25" s="577">
        <f t="shared" si="0"/>
        <v>852.54244470760318</v>
      </c>
      <c r="I25" s="576">
        <v>155.50013000000069</v>
      </c>
    </row>
    <row r="26" spans="2:9" x14ac:dyDescent="0.2">
      <c r="B26" s="406"/>
      <c r="C26" s="156" t="s">
        <v>159</v>
      </c>
      <c r="D26" s="576">
        <v>260.73078275890089</v>
      </c>
      <c r="E26" s="576">
        <v>6.2029269135908427</v>
      </c>
      <c r="F26" s="576">
        <v>0</v>
      </c>
      <c r="G26" s="576">
        <v>0</v>
      </c>
      <c r="H26" s="577">
        <f t="shared" si="0"/>
        <v>266.93370967249172</v>
      </c>
      <c r="I26" s="576">
        <v>165.22439000001248</v>
      </c>
    </row>
    <row r="27" spans="2:9" x14ac:dyDescent="0.2">
      <c r="B27" s="406"/>
      <c r="C27" s="156" t="s">
        <v>160</v>
      </c>
      <c r="D27" s="576">
        <v>216.93511209463642</v>
      </c>
      <c r="E27" s="576">
        <v>42.562167872746009</v>
      </c>
      <c r="F27" s="576">
        <v>0</v>
      </c>
      <c r="G27" s="576">
        <v>0</v>
      </c>
      <c r="H27" s="577">
        <f t="shared" si="0"/>
        <v>259.49727996738244</v>
      </c>
      <c r="I27" s="576">
        <v>202.27410000016107</v>
      </c>
    </row>
    <row r="28" spans="2:9" x14ac:dyDescent="0.2">
      <c r="B28" s="406"/>
      <c r="C28" s="156" t="s">
        <v>161</v>
      </c>
      <c r="D28" s="576">
        <v>125.88864190250584</v>
      </c>
      <c r="E28" s="576">
        <v>24.699060738443439</v>
      </c>
      <c r="F28" s="576">
        <v>0</v>
      </c>
      <c r="G28" s="576">
        <v>0</v>
      </c>
      <c r="H28" s="577">
        <f t="shared" si="0"/>
        <v>150.58770264094929</v>
      </c>
      <c r="I28" s="576">
        <v>125.01059999995942</v>
      </c>
    </row>
    <row r="29" spans="2:9" x14ac:dyDescent="0.2">
      <c r="B29" s="406"/>
      <c r="C29" s="154" t="s">
        <v>28</v>
      </c>
      <c r="D29" s="577">
        <f>SUM(D12:D28)</f>
        <v>5307.8173815016689</v>
      </c>
      <c r="E29" s="577">
        <f>SUM(E12:E28)</f>
        <v>193.34863579256415</v>
      </c>
      <c r="F29" s="577">
        <f>SUM(F12:F28)</f>
        <v>5047.2214700000013</v>
      </c>
      <c r="G29" s="577">
        <f>SUM(G12:G28)</f>
        <v>0</v>
      </c>
      <c r="H29" s="577">
        <f>SUM(D29:G29)</f>
        <v>10548.387487294234</v>
      </c>
      <c r="I29" s="577">
        <f>SUM(I12:I28)</f>
        <v>7867.9185200002721</v>
      </c>
    </row>
    <row r="30" spans="2:9" x14ac:dyDescent="0.2">
      <c r="B30" s="406"/>
      <c r="C30" s="24" t="s">
        <v>232</v>
      </c>
      <c r="D30" s="578"/>
      <c r="E30" s="578"/>
      <c r="F30" s="578"/>
      <c r="G30" s="578"/>
      <c r="H30" s="578"/>
      <c r="I30" s="578"/>
    </row>
    <row r="31" spans="2:9" ht="38.25" x14ac:dyDescent="0.2">
      <c r="B31" s="406"/>
      <c r="C31" s="38" t="s">
        <v>16</v>
      </c>
      <c r="D31" s="576">
        <v>0</v>
      </c>
      <c r="E31" s="576">
        <v>0</v>
      </c>
      <c r="F31" s="576">
        <v>0</v>
      </c>
      <c r="G31" s="576">
        <v>0</v>
      </c>
      <c r="H31" s="577">
        <f>SUM(D31:G31)</f>
        <v>0</v>
      </c>
      <c r="I31" s="576">
        <v>0</v>
      </c>
    </row>
    <row r="32" spans="2:9" x14ac:dyDescent="0.2">
      <c r="B32" s="406"/>
      <c r="C32" s="38" t="s">
        <v>17</v>
      </c>
      <c r="D32" s="576">
        <v>0</v>
      </c>
      <c r="E32" s="576">
        <v>0</v>
      </c>
      <c r="F32" s="576">
        <v>0</v>
      </c>
      <c r="G32" s="576">
        <v>0</v>
      </c>
      <c r="H32" s="577">
        <f t="shared" ref="H32:H45" si="1">SUM(D32:G32)</f>
        <v>0</v>
      </c>
      <c r="I32" s="576">
        <v>0</v>
      </c>
    </row>
    <row r="33" spans="2:9" x14ac:dyDescent="0.2">
      <c r="B33" s="406"/>
      <c r="C33" s="38" t="s">
        <v>18</v>
      </c>
      <c r="D33" s="576">
        <v>821.18422162318802</v>
      </c>
      <c r="E33" s="576">
        <v>4.3773122218885234</v>
      </c>
      <c r="F33" s="576">
        <v>0</v>
      </c>
      <c r="G33" s="576">
        <v>0</v>
      </c>
      <c r="H33" s="577">
        <f t="shared" si="1"/>
        <v>825.5615338450765</v>
      </c>
      <c r="I33" s="576">
        <v>580.7571700000185</v>
      </c>
    </row>
    <row r="34" spans="2:9" ht="38.25" x14ac:dyDescent="0.2">
      <c r="B34" s="406"/>
      <c r="C34" s="38" t="s">
        <v>19</v>
      </c>
      <c r="D34" s="576">
        <v>0</v>
      </c>
      <c r="E34" s="576">
        <v>0</v>
      </c>
      <c r="F34" s="576">
        <v>898.8635800000003</v>
      </c>
      <c r="G34" s="576">
        <v>0</v>
      </c>
      <c r="H34" s="577">
        <f t="shared" si="1"/>
        <v>898.8635800000003</v>
      </c>
      <c r="I34" s="576">
        <v>898.8635800000003</v>
      </c>
    </row>
    <row r="35" spans="2:9" x14ac:dyDescent="0.2">
      <c r="B35" s="406"/>
      <c r="C35" s="38" t="s">
        <v>20</v>
      </c>
      <c r="D35" s="576">
        <v>0</v>
      </c>
      <c r="E35" s="576">
        <v>0</v>
      </c>
      <c r="F35" s="576">
        <v>0</v>
      </c>
      <c r="G35" s="576">
        <v>0</v>
      </c>
      <c r="H35" s="577">
        <f t="shared" si="1"/>
        <v>0</v>
      </c>
      <c r="I35" s="576">
        <v>0</v>
      </c>
    </row>
    <row r="36" spans="2:9" x14ac:dyDescent="0.2">
      <c r="B36" s="406"/>
      <c r="C36" s="38" t="s">
        <v>21</v>
      </c>
      <c r="D36" s="576">
        <v>0</v>
      </c>
      <c r="E36" s="576">
        <v>0</v>
      </c>
      <c r="F36" s="576">
        <v>0</v>
      </c>
      <c r="G36" s="576">
        <v>0</v>
      </c>
      <c r="H36" s="577">
        <f t="shared" si="1"/>
        <v>0</v>
      </c>
      <c r="I36" s="576">
        <v>0</v>
      </c>
    </row>
    <row r="37" spans="2:9" ht="25.5" x14ac:dyDescent="0.2">
      <c r="B37" s="406"/>
      <c r="C37" s="38" t="s">
        <v>22</v>
      </c>
      <c r="D37" s="576">
        <v>72.774047931520741</v>
      </c>
      <c r="E37" s="576">
        <v>1.7313341207693351</v>
      </c>
      <c r="F37" s="576">
        <v>3951.395363764706</v>
      </c>
      <c r="G37" s="576">
        <v>0</v>
      </c>
      <c r="H37" s="577">
        <f t="shared" si="1"/>
        <v>4025.9007458169958</v>
      </c>
      <c r="I37" s="576">
        <v>3977.0185300000412</v>
      </c>
    </row>
    <row r="38" spans="2:9" ht="25.5" x14ac:dyDescent="0.2">
      <c r="B38" s="406"/>
      <c r="C38" s="38" t="s">
        <v>23</v>
      </c>
      <c r="D38" s="576">
        <v>0</v>
      </c>
      <c r="E38" s="576">
        <v>0</v>
      </c>
      <c r="F38" s="576">
        <v>0</v>
      </c>
      <c r="G38" s="576">
        <v>0</v>
      </c>
      <c r="H38" s="577">
        <f t="shared" si="1"/>
        <v>0</v>
      </c>
      <c r="I38" s="576">
        <v>0</v>
      </c>
    </row>
    <row r="39" spans="2:9" x14ac:dyDescent="0.2">
      <c r="B39" s="406"/>
      <c r="C39" s="38" t="s">
        <v>24</v>
      </c>
      <c r="D39" s="576">
        <v>0</v>
      </c>
      <c r="E39" s="576">
        <v>0</v>
      </c>
      <c r="F39" s="576">
        <v>0</v>
      </c>
      <c r="G39" s="576">
        <v>0</v>
      </c>
      <c r="H39" s="577">
        <f t="shared" si="1"/>
        <v>0</v>
      </c>
      <c r="I39" s="576">
        <v>0</v>
      </c>
    </row>
    <row r="40" spans="2:9" x14ac:dyDescent="0.2">
      <c r="B40" s="406"/>
      <c r="C40" s="38" t="s">
        <v>25</v>
      </c>
      <c r="D40" s="576">
        <v>294.74859000000049</v>
      </c>
      <c r="E40" s="576">
        <v>0</v>
      </c>
      <c r="F40" s="576">
        <v>0</v>
      </c>
      <c r="G40" s="576">
        <v>0</v>
      </c>
      <c r="H40" s="577">
        <f t="shared" si="1"/>
        <v>294.74859000000049</v>
      </c>
      <c r="I40" s="576">
        <v>293.74859000000049</v>
      </c>
    </row>
    <row r="41" spans="2:9" x14ac:dyDescent="0.2">
      <c r="B41" s="406"/>
      <c r="C41" s="38" t="s">
        <v>26</v>
      </c>
      <c r="D41" s="576">
        <v>12.30056397145224</v>
      </c>
      <c r="E41" s="576">
        <v>0.29263709679198802</v>
      </c>
      <c r="F41" s="576">
        <v>249.89027000000002</v>
      </c>
      <c r="G41" s="576">
        <v>0</v>
      </c>
      <c r="H41" s="577">
        <f t="shared" si="1"/>
        <v>262.48347106824423</v>
      </c>
      <c r="I41" s="576">
        <v>286.4895699999999</v>
      </c>
    </row>
    <row r="42" spans="2:9" x14ac:dyDescent="0.2">
      <c r="B42" s="406"/>
      <c r="C42" s="38" t="s">
        <v>27</v>
      </c>
      <c r="D42" s="576">
        <v>477.91881599048133</v>
      </c>
      <c r="E42" s="576">
        <v>1.9590767986074516E-2</v>
      </c>
      <c r="F42" s="576">
        <v>0</v>
      </c>
      <c r="G42" s="576">
        <v>0</v>
      </c>
      <c r="H42" s="577">
        <f t="shared" si="1"/>
        <v>477.93840675846741</v>
      </c>
      <c r="I42" s="576">
        <v>665.51803999999981</v>
      </c>
    </row>
    <row r="43" spans="2:9" x14ac:dyDescent="0.2">
      <c r="B43" s="406"/>
      <c r="C43" s="154" t="s">
        <v>29</v>
      </c>
      <c r="D43" s="577">
        <f>SUM(D31:D42)</f>
        <v>1678.9262395166429</v>
      </c>
      <c r="E43" s="577">
        <f>SUM(E31:E42)</f>
        <v>6.4208742074359213</v>
      </c>
      <c r="F43" s="577">
        <f>SUM(F31:F42)</f>
        <v>5100.1492137647065</v>
      </c>
      <c r="G43" s="577">
        <f>SUM(G31:G42)</f>
        <v>0</v>
      </c>
      <c r="H43" s="577">
        <f t="shared" si="1"/>
        <v>6785.496327488785</v>
      </c>
      <c r="I43" s="577">
        <f>SUM(I31:I42)</f>
        <v>6702.3954800000593</v>
      </c>
    </row>
    <row r="44" spans="2:9" x14ac:dyDescent="0.2">
      <c r="B44" s="406"/>
      <c r="C44" s="24" t="s">
        <v>209</v>
      </c>
      <c r="D44" s="578"/>
      <c r="E44" s="578"/>
      <c r="F44" s="578"/>
      <c r="G44" s="578"/>
      <c r="H44" s="578"/>
      <c r="I44" s="578"/>
    </row>
    <row r="45" spans="2:9" x14ac:dyDescent="0.2">
      <c r="B45" s="406"/>
      <c r="C45" s="506" t="s">
        <v>276</v>
      </c>
      <c r="D45" s="576">
        <v>1137.4828328764479</v>
      </c>
      <c r="E45" s="576">
        <v>0</v>
      </c>
      <c r="F45" s="576">
        <v>0</v>
      </c>
      <c r="G45" s="576">
        <v>0</v>
      </c>
      <c r="H45" s="577">
        <f t="shared" si="1"/>
        <v>1137.4828328764479</v>
      </c>
      <c r="I45" s="631">
        <v>6453</v>
      </c>
    </row>
    <row r="46" spans="2:9" x14ac:dyDescent="0.2">
      <c r="B46" s="406"/>
      <c r="C46" s="154" t="s">
        <v>31</v>
      </c>
      <c r="D46" s="577">
        <f>SUM(D45:D45)</f>
        <v>1137.4828328764479</v>
      </c>
      <c r="E46" s="577">
        <f>SUM(E45:E45)</f>
        <v>0</v>
      </c>
      <c r="F46" s="577">
        <f>SUM(F45:F45)</f>
        <v>0</v>
      </c>
      <c r="G46" s="577">
        <f>SUM(G45:G45)</f>
        <v>0</v>
      </c>
      <c r="H46" s="577">
        <f>SUM(D46:G46)</f>
        <v>1137.4828328764479</v>
      </c>
      <c r="I46" s="577">
        <f>SUM(I45:I45)</f>
        <v>6453</v>
      </c>
    </row>
    <row r="47" spans="2:9" x14ac:dyDescent="0.2">
      <c r="B47" s="406"/>
      <c r="C47" s="154" t="s">
        <v>274</v>
      </c>
      <c r="D47" s="577">
        <f>SUM(D29,D43,D46)</f>
        <v>8124.2264538947593</v>
      </c>
      <c r="E47" s="577">
        <f t="shared" ref="E47:I47" si="2">SUM(E29,E43,E46)</f>
        <v>199.76951000000008</v>
      </c>
      <c r="F47" s="577">
        <f t="shared" si="2"/>
        <v>10147.370683764708</v>
      </c>
      <c r="G47" s="577">
        <f t="shared" si="2"/>
        <v>0</v>
      </c>
      <c r="H47" s="577">
        <f t="shared" si="2"/>
        <v>18471.366647659466</v>
      </c>
      <c r="I47" s="577">
        <f t="shared" si="2"/>
        <v>21023.314000000333</v>
      </c>
    </row>
    <row r="48" spans="2:9" x14ac:dyDescent="0.2">
      <c r="B48" s="406"/>
      <c r="C48" s="24" t="s">
        <v>702</v>
      </c>
      <c r="D48" s="578"/>
      <c r="E48" s="578"/>
      <c r="F48" s="578"/>
      <c r="G48" s="578"/>
      <c r="H48" s="578"/>
      <c r="I48" s="578"/>
    </row>
    <row r="49" spans="2:9" x14ac:dyDescent="0.2">
      <c r="B49" s="406"/>
      <c r="C49" s="29" t="s">
        <v>700</v>
      </c>
      <c r="D49" s="576">
        <v>302.58900321219517</v>
      </c>
      <c r="E49" s="576">
        <v>0</v>
      </c>
      <c r="F49" s="576">
        <v>2763.3689999999997</v>
      </c>
      <c r="G49" s="576">
        <v>0</v>
      </c>
      <c r="H49" s="577">
        <f>SUM(D49:G49)</f>
        <v>3065.9580032121949</v>
      </c>
      <c r="I49" s="576">
        <v>654.26684</v>
      </c>
    </row>
    <row r="50" spans="2:9" x14ac:dyDescent="0.2">
      <c r="B50" s="406"/>
      <c r="C50" s="156" t="s">
        <v>701</v>
      </c>
      <c r="D50" s="576">
        <v>3157.7377488832676</v>
      </c>
      <c r="E50" s="576">
        <v>0</v>
      </c>
      <c r="F50" s="576">
        <v>4142.7430000000022</v>
      </c>
      <c r="G50" s="576">
        <v>0</v>
      </c>
      <c r="H50" s="577">
        <f>SUM(D50:G50)</f>
        <v>7300.4807488832703</v>
      </c>
      <c r="I50" s="576">
        <v>6827.7534100000003</v>
      </c>
    </row>
    <row r="51" spans="2:9" x14ac:dyDescent="0.2">
      <c r="B51" s="406"/>
      <c r="C51" s="154" t="s">
        <v>30</v>
      </c>
      <c r="D51" s="577">
        <f>SUM(D49:D50)</f>
        <v>3460.3267520954628</v>
      </c>
      <c r="E51" s="577">
        <f>SUM(E49:E50)</f>
        <v>0</v>
      </c>
      <c r="F51" s="577">
        <f>SUM(F49:F50)</f>
        <v>6906.1120000000019</v>
      </c>
      <c r="G51" s="577">
        <f>SUM(G49:G50)</f>
        <v>0</v>
      </c>
      <c r="H51" s="577">
        <f>SUM(D51:G51)</f>
        <v>10366.438752095464</v>
      </c>
      <c r="I51" s="577">
        <f>SUM(I49:I50)</f>
        <v>7482.0202500000005</v>
      </c>
    </row>
    <row r="54" spans="2:9" x14ac:dyDescent="0.2">
      <c r="B54" s="389" t="s">
        <v>190</v>
      </c>
      <c r="C54" s="345"/>
      <c r="D54" s="346"/>
    </row>
    <row r="55" spans="2:9" x14ac:dyDescent="0.2">
      <c r="B55" s="390" t="s">
        <v>448</v>
      </c>
      <c r="C55" s="404"/>
      <c r="D55" s="405"/>
    </row>
    <row r="56" spans="2:9" x14ac:dyDescent="0.2">
      <c r="B56" s="391"/>
      <c r="C56" s="402"/>
      <c r="D56" s="403"/>
    </row>
    <row r="62" spans="2:9" x14ac:dyDescent="0.2">
      <c r="B62" s="186"/>
    </row>
  </sheetData>
  <mergeCells count="2">
    <mergeCell ref="B2:D2"/>
    <mergeCell ref="B7:E8"/>
  </mergeCells>
  <pageMargins left="0.74803149606299213" right="0.74803149606299213" top="0.98425196850393704" bottom="0.98425196850393704" header="0.51181102362204722" footer="0.51181102362204722"/>
  <pageSetup paperSize="8" scale="71" orientation="landscape" r:id="rId1"/>
  <headerFooter alignWithMargins="0">
    <oddFooter>&amp;L&amp;D&amp;C&amp;A&amp;RPage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8"/>
  </sheetPr>
  <dimension ref="B1:K68"/>
  <sheetViews>
    <sheetView showGridLines="0" view="pageBreakPreview" topLeftCell="A16" zoomScaleNormal="100" zoomScaleSheetLayoutView="100" workbookViewId="0">
      <selection activeCell="B9" sqref="B9:D10"/>
    </sheetView>
  </sheetViews>
  <sheetFormatPr defaultRowHeight="15" x14ac:dyDescent="0.2"/>
  <cols>
    <col min="1" max="1" width="11.85546875" style="196" customWidth="1"/>
    <col min="2" max="2" width="46.28515625" style="196" customWidth="1"/>
    <col min="3" max="3" width="36.28515625" style="196" customWidth="1"/>
    <col min="4" max="4" width="9.140625" style="196"/>
    <col min="5" max="5" width="10.42578125" style="196" customWidth="1"/>
    <col min="6" max="16384" width="9.140625" style="196"/>
  </cols>
  <sheetData>
    <row r="1" spans="2:6" ht="23.25" customHeight="1" x14ac:dyDescent="0.2">
      <c r="B1" s="188" t="str">
        <f>Cover!E22</f>
        <v>United Energy</v>
      </c>
    </row>
    <row r="2" spans="2:6" ht="17.25" customHeight="1" x14ac:dyDescent="0.2">
      <c r="B2" s="188" t="s">
        <v>127</v>
      </c>
    </row>
    <row r="3" spans="2:6" ht="17.25" customHeight="1" x14ac:dyDescent="0.2">
      <c r="B3" s="190">
        <f>Cover!E26</f>
        <v>2014</v>
      </c>
    </row>
    <row r="4" spans="2:6" ht="13.5" customHeight="1" x14ac:dyDescent="0.2">
      <c r="B4" s="208"/>
      <c r="D4" s="95"/>
    </row>
    <row r="5" spans="2:6" ht="13.5" customHeight="1" x14ac:dyDescent="0.2">
      <c r="B5" s="277"/>
      <c r="C5" s="285"/>
      <c r="D5" s="191" t="s">
        <v>505</v>
      </c>
      <c r="E5" s="275"/>
    </row>
    <row r="6" spans="2:6" ht="13.5" customHeight="1" x14ac:dyDescent="0.2">
      <c r="B6" s="102" t="s">
        <v>506</v>
      </c>
      <c r="C6" s="285"/>
      <c r="D6" s="139" t="s">
        <v>308</v>
      </c>
      <c r="E6" s="140"/>
    </row>
    <row r="7" spans="2:6" ht="13.5" customHeight="1" x14ac:dyDescent="0.2">
      <c r="B7" s="146" t="s">
        <v>507</v>
      </c>
      <c r="C7" s="285"/>
      <c r="D7" s="146" t="s">
        <v>508</v>
      </c>
      <c r="E7" s="146"/>
    </row>
    <row r="8" spans="2:6" ht="13.5" customHeight="1" x14ac:dyDescent="0.2">
      <c r="B8" s="208"/>
      <c r="C8" s="208"/>
      <c r="D8" s="208"/>
      <c r="E8" s="208"/>
    </row>
    <row r="9" spans="2:6" ht="13.5" customHeight="1" x14ac:dyDescent="0.2">
      <c r="B9" s="691" t="s">
        <v>449</v>
      </c>
      <c r="C9" s="692"/>
      <c r="D9" s="693"/>
    </row>
    <row r="10" spans="2:6" ht="13.5" customHeight="1" x14ac:dyDescent="0.2">
      <c r="B10" s="697"/>
      <c r="C10" s="698"/>
      <c r="D10" s="699"/>
    </row>
    <row r="11" spans="2:6" ht="13.5" customHeight="1" x14ac:dyDescent="0.2">
      <c r="B11" s="208"/>
      <c r="C11" s="208"/>
      <c r="D11" s="208"/>
      <c r="E11" s="208"/>
    </row>
    <row r="12" spans="2:6" ht="15.75" x14ac:dyDescent="0.2">
      <c r="B12" s="209" t="s">
        <v>222</v>
      </c>
      <c r="C12" s="209"/>
      <c r="D12" s="193"/>
      <c r="E12" s="193"/>
      <c r="F12" s="193"/>
    </row>
    <row r="13" spans="2:6" ht="15.75" x14ac:dyDescent="0.2">
      <c r="B13" s="209"/>
      <c r="C13" s="209"/>
      <c r="D13" s="193"/>
      <c r="E13" s="193"/>
      <c r="F13" s="193"/>
    </row>
    <row r="14" spans="2:6" x14ac:dyDescent="0.2">
      <c r="B14" s="423" t="s">
        <v>662</v>
      </c>
      <c r="C14" s="345"/>
      <c r="D14" s="346"/>
    </row>
    <row r="15" spans="2:6" x14ac:dyDescent="0.2">
      <c r="B15" s="391" t="s">
        <v>234</v>
      </c>
      <c r="C15" s="402"/>
      <c r="D15" s="403"/>
    </row>
    <row r="16" spans="2:6" ht="15.75" x14ac:dyDescent="0.2">
      <c r="B16" s="209"/>
      <c r="C16" s="209"/>
      <c r="D16" s="193"/>
      <c r="E16" s="193"/>
      <c r="F16" s="193"/>
    </row>
    <row r="17" spans="2:11" x14ac:dyDescent="0.2">
      <c r="B17" s="39" t="s">
        <v>236</v>
      </c>
      <c r="C17" s="579">
        <f>'6a. Maint(T)'!I31+'8a. Operating(T)'!I47</f>
        <v>121867.70902049849</v>
      </c>
    </row>
    <row r="18" spans="2:11" x14ac:dyDescent="0.2">
      <c r="B18" s="25" t="s">
        <v>89</v>
      </c>
      <c r="C18" s="580">
        <v>2672.84267</v>
      </c>
    </row>
    <row r="19" spans="2:11" x14ac:dyDescent="0.2">
      <c r="B19" s="25" t="s">
        <v>90</v>
      </c>
      <c r="C19" s="580">
        <v>0</v>
      </c>
    </row>
    <row r="20" spans="2:11" x14ac:dyDescent="0.2">
      <c r="B20" s="25" t="s">
        <v>91</v>
      </c>
      <c r="C20" s="580">
        <v>0</v>
      </c>
    </row>
    <row r="21" spans="2:11" x14ac:dyDescent="0.2">
      <c r="B21" s="25" t="s">
        <v>92</v>
      </c>
      <c r="C21" s="580">
        <v>0</v>
      </c>
    </row>
    <row r="22" spans="2:11" x14ac:dyDescent="0.2">
      <c r="B22" s="25" t="s">
        <v>93</v>
      </c>
      <c r="C22" s="580">
        <v>662</v>
      </c>
    </row>
    <row r="23" spans="2:11" x14ac:dyDescent="0.2">
      <c r="B23" s="25" t="s">
        <v>94</v>
      </c>
      <c r="C23" s="580">
        <v>0</v>
      </c>
    </row>
    <row r="24" spans="2:11" x14ac:dyDescent="0.2">
      <c r="B24" s="25" t="s">
        <v>95</v>
      </c>
      <c r="C24" s="580">
        <v>1124</v>
      </c>
    </row>
    <row r="25" spans="2:11" x14ac:dyDescent="0.2">
      <c r="B25" s="25" t="s">
        <v>96</v>
      </c>
      <c r="C25" s="581">
        <f>SUM(C18:C24)</f>
        <v>4458.84267</v>
      </c>
    </row>
    <row r="26" spans="2:11" x14ac:dyDescent="0.2">
      <c r="B26" s="37" t="s">
        <v>97</v>
      </c>
      <c r="C26" s="581">
        <f>C17-C25</f>
        <v>117408.86635049849</v>
      </c>
    </row>
    <row r="28" spans="2:11" x14ac:dyDescent="0.2">
      <c r="B28" s="95" t="s">
        <v>400</v>
      </c>
    </row>
    <row r="29" spans="2:11" x14ac:dyDescent="0.2">
      <c r="B29" s="95"/>
    </row>
    <row r="30" spans="2:11" ht="15.75" x14ac:dyDescent="0.2">
      <c r="B30" s="193" t="s">
        <v>223</v>
      </c>
    </row>
    <row r="31" spans="2:11" ht="19.5" customHeight="1" x14ac:dyDescent="0.2">
      <c r="B31" s="193"/>
    </row>
    <row r="32" spans="2:11" x14ac:dyDescent="0.2">
      <c r="B32" s="210" t="s">
        <v>233</v>
      </c>
      <c r="C32" s="211"/>
      <c r="D32" s="211"/>
      <c r="E32" s="211"/>
      <c r="F32" s="211"/>
      <c r="G32" s="212"/>
      <c r="H32" s="211"/>
      <c r="I32" s="211"/>
      <c r="J32" s="211"/>
      <c r="K32" s="212"/>
    </row>
    <row r="34" spans="2:11" ht="25.5" x14ac:dyDescent="0.2">
      <c r="B34" s="283" t="s">
        <v>235</v>
      </c>
      <c r="C34" s="284" t="s">
        <v>568</v>
      </c>
      <c r="D34" s="768" t="s">
        <v>116</v>
      </c>
      <c r="E34" s="768"/>
      <c r="F34" s="768"/>
      <c r="G34" s="768"/>
      <c r="H34" s="768"/>
      <c r="I34" s="768"/>
      <c r="J34" s="768"/>
      <c r="K34" s="768"/>
    </row>
    <row r="35" spans="2:11" x14ac:dyDescent="0.2">
      <c r="B35" s="582">
        <v>0</v>
      </c>
      <c r="C35" s="582">
        <v>0</v>
      </c>
      <c r="D35" s="767">
        <v>0</v>
      </c>
      <c r="E35" s="767"/>
      <c r="F35" s="767"/>
      <c r="G35" s="767"/>
      <c r="H35" s="767"/>
      <c r="I35" s="767"/>
      <c r="J35" s="767"/>
      <c r="K35" s="767"/>
    </row>
    <row r="36" spans="2:11" x14ac:dyDescent="0.2">
      <c r="B36" s="582">
        <v>0</v>
      </c>
      <c r="C36" s="582">
        <v>0</v>
      </c>
      <c r="D36" s="767">
        <v>0</v>
      </c>
      <c r="E36" s="767"/>
      <c r="F36" s="767"/>
      <c r="G36" s="767"/>
      <c r="H36" s="767"/>
      <c r="I36" s="767"/>
      <c r="J36" s="767"/>
      <c r="K36" s="767"/>
    </row>
    <row r="37" spans="2:11" x14ac:dyDescent="0.2">
      <c r="B37" s="582">
        <v>0</v>
      </c>
      <c r="C37" s="582">
        <v>0</v>
      </c>
      <c r="D37" s="767">
        <v>0</v>
      </c>
      <c r="E37" s="767"/>
      <c r="F37" s="767"/>
      <c r="G37" s="767"/>
      <c r="H37" s="767"/>
      <c r="I37" s="767"/>
      <c r="J37" s="767"/>
      <c r="K37" s="767"/>
    </row>
    <row r="38" spans="2:11" x14ac:dyDescent="0.2">
      <c r="B38" s="582">
        <v>0</v>
      </c>
      <c r="C38" s="582">
        <v>0</v>
      </c>
      <c r="D38" s="767">
        <v>0</v>
      </c>
      <c r="E38" s="767"/>
      <c r="F38" s="767"/>
      <c r="G38" s="767"/>
      <c r="H38" s="767"/>
      <c r="I38" s="767"/>
      <c r="J38" s="767"/>
      <c r="K38" s="767"/>
    </row>
    <row r="39" spans="2:11" x14ac:dyDescent="0.2">
      <c r="B39" s="583" t="s">
        <v>114</v>
      </c>
      <c r="C39" s="584">
        <f>SUM(C35:C38)</f>
        <v>0</v>
      </c>
      <c r="D39" s="583"/>
      <c r="E39" s="583"/>
      <c r="F39" s="583"/>
      <c r="G39" s="583"/>
      <c r="H39" s="583"/>
      <c r="I39" s="583"/>
      <c r="J39" s="583"/>
      <c r="K39" s="583"/>
    </row>
    <row r="41" spans="2:11" x14ac:dyDescent="0.2">
      <c r="B41" s="389" t="s">
        <v>190</v>
      </c>
      <c r="C41" s="346"/>
    </row>
    <row r="42" spans="2:11" x14ac:dyDescent="0.2">
      <c r="B42" s="391" t="s">
        <v>450</v>
      </c>
      <c r="C42" s="403"/>
    </row>
    <row r="68" spans="2:2" x14ac:dyDescent="0.2">
      <c r="B68" s="95"/>
    </row>
  </sheetData>
  <customSheetViews>
    <customSheetView guid="{C249224D-B75B-4167-BD5A-6F91763A6929}" showPageBreaks="1" fitToPage="1" view="pageBreakPreview" showRuler="0" topLeftCell="A13">
      <selection activeCell="C17" sqref="C17"/>
      <pageMargins left="0.75" right="0.75" top="1" bottom="1" header="0.5" footer="0.5"/>
      <pageSetup paperSize="9" scale="78" orientation="landscape" r:id="rId1"/>
      <headerFooter alignWithMargins="0"/>
    </customSheetView>
  </customSheetViews>
  <mergeCells count="6">
    <mergeCell ref="B9:D10"/>
    <mergeCell ref="D38:K38"/>
    <mergeCell ref="D34:K34"/>
    <mergeCell ref="D35:K35"/>
    <mergeCell ref="D36:K36"/>
    <mergeCell ref="D37:K37"/>
  </mergeCells>
  <phoneticPr fontId="34" type="noConversion"/>
  <pageMargins left="0.74803149606299213" right="0.74803149606299213" top="0.98425196850393704" bottom="0.98425196850393704" header="0.51181102362204722" footer="0.51181102362204722"/>
  <pageSetup paperSize="8" scale="71" orientation="landscape" r:id="rId2"/>
  <headerFooter alignWithMargins="0">
    <oddFooter>&amp;L&amp;D&amp;C&amp;A&amp;RPage &amp;P of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sheetPr>
  <dimension ref="B1:F72"/>
  <sheetViews>
    <sheetView showGridLines="0" view="pageBreakPreview" zoomScaleNormal="100" zoomScaleSheetLayoutView="100" workbookViewId="0">
      <selection activeCell="B9" sqref="B9:C10"/>
    </sheetView>
  </sheetViews>
  <sheetFormatPr defaultRowHeight="15" x14ac:dyDescent="0.2"/>
  <cols>
    <col min="1" max="1" width="14" style="201" customWidth="1"/>
    <col min="2" max="6" width="30.7109375" style="201" customWidth="1"/>
    <col min="7" max="16384" width="9.140625" style="201"/>
  </cols>
  <sheetData>
    <row r="1" spans="2:6" ht="22.5" customHeight="1" x14ac:dyDescent="0.2">
      <c r="B1" s="277" t="str">
        <f>Cover!E22</f>
        <v>United Energy</v>
      </c>
    </row>
    <row r="2" spans="2:6" ht="20.25" customHeight="1" x14ac:dyDescent="0.2">
      <c r="B2" s="277" t="s">
        <v>124</v>
      </c>
      <c r="C2" s="155"/>
    </row>
    <row r="3" spans="2:6" ht="18" customHeight="1" x14ac:dyDescent="0.2">
      <c r="B3" s="279">
        <f>Cover!E26</f>
        <v>2014</v>
      </c>
      <c r="C3" s="155"/>
    </row>
    <row r="4" spans="2:6" ht="15.75" customHeight="1" x14ac:dyDescent="0.2">
      <c r="B4" s="202"/>
      <c r="C4" s="155"/>
      <c r="D4" s="96"/>
    </row>
    <row r="5" spans="2:6" ht="15.75" customHeight="1" x14ac:dyDescent="0.2">
      <c r="B5" s="277"/>
      <c r="C5" s="285"/>
      <c r="D5" s="191" t="s">
        <v>505</v>
      </c>
    </row>
    <row r="6" spans="2:6" ht="15.75" customHeight="1" x14ac:dyDescent="0.2">
      <c r="B6" s="102" t="s">
        <v>506</v>
      </c>
      <c r="C6" s="285"/>
      <c r="D6" s="192" t="s">
        <v>308</v>
      </c>
    </row>
    <row r="7" spans="2:6" ht="15.75" customHeight="1" x14ac:dyDescent="0.2">
      <c r="B7" s="146" t="s">
        <v>507</v>
      </c>
      <c r="C7" s="285"/>
      <c r="D7" s="146" t="s">
        <v>508</v>
      </c>
    </row>
    <row r="8" spans="2:6" ht="15.75" customHeight="1" x14ac:dyDescent="0.2">
      <c r="B8" s="202"/>
      <c r="C8" s="155"/>
      <c r="D8" s="155"/>
    </row>
    <row r="9" spans="2:6" ht="15.75" customHeight="1" x14ac:dyDescent="0.2">
      <c r="B9" s="691" t="s">
        <v>451</v>
      </c>
      <c r="C9" s="693"/>
      <c r="D9" s="155"/>
    </row>
    <row r="10" spans="2:6" ht="15.75" customHeight="1" x14ac:dyDescent="0.2">
      <c r="B10" s="697"/>
      <c r="C10" s="699"/>
      <c r="D10" s="155"/>
    </row>
    <row r="11" spans="2:6" ht="15.75" customHeight="1" x14ac:dyDescent="0.2">
      <c r="B11" s="202"/>
      <c r="C11" s="155"/>
      <c r="D11" s="155"/>
    </row>
    <row r="12" spans="2:6" s="155" customFormat="1" ht="25.5" x14ac:dyDescent="0.2">
      <c r="B12" s="106" t="s">
        <v>237</v>
      </c>
      <c r="C12" s="286" t="s">
        <v>116</v>
      </c>
      <c r="D12" s="286" t="s">
        <v>238</v>
      </c>
      <c r="E12" s="286" t="s">
        <v>210</v>
      </c>
      <c r="F12" s="286" t="s">
        <v>561</v>
      </c>
    </row>
    <row r="13" spans="2:6" x14ac:dyDescent="0.2">
      <c r="B13" s="552" t="s">
        <v>657</v>
      </c>
      <c r="C13" s="552" t="s">
        <v>786</v>
      </c>
      <c r="D13" s="552">
        <v>2014</v>
      </c>
      <c r="E13" s="552" t="s">
        <v>787</v>
      </c>
      <c r="F13" s="552">
        <v>12706.77577</v>
      </c>
    </row>
    <row r="14" spans="2:6" x14ac:dyDescent="0.2">
      <c r="B14" s="552" t="s">
        <v>658</v>
      </c>
      <c r="C14" s="552" t="s">
        <v>786</v>
      </c>
      <c r="D14" s="552">
        <v>2014</v>
      </c>
      <c r="E14" s="552" t="s">
        <v>787</v>
      </c>
      <c r="F14" s="552">
        <v>4996.7036200000002</v>
      </c>
    </row>
    <row r="15" spans="2:6" x14ac:dyDescent="0.2">
      <c r="B15" s="552">
        <v>0</v>
      </c>
      <c r="C15" s="552">
        <v>0</v>
      </c>
      <c r="D15" s="585">
        <v>0</v>
      </c>
      <c r="E15" s="552">
        <v>0</v>
      </c>
      <c r="F15" s="552">
        <v>0</v>
      </c>
    </row>
    <row r="16" spans="2:6" x14ac:dyDescent="0.2">
      <c r="B16" s="552">
        <v>0</v>
      </c>
      <c r="C16" s="552">
        <v>0</v>
      </c>
      <c r="D16" s="552">
        <v>0</v>
      </c>
      <c r="E16" s="552">
        <v>0</v>
      </c>
      <c r="F16" s="552">
        <v>0</v>
      </c>
    </row>
    <row r="17" spans="2:6" x14ac:dyDescent="0.2">
      <c r="B17" s="586"/>
      <c r="C17" s="587"/>
      <c r="D17" s="588" t="s">
        <v>105</v>
      </c>
      <c r="E17" s="589"/>
      <c r="F17" s="584">
        <f>SUM(F13:F16)</f>
        <v>17703.47939</v>
      </c>
    </row>
    <row r="18" spans="2:6" x14ac:dyDescent="0.2">
      <c r="B18" s="203"/>
      <c r="C18" s="204"/>
      <c r="D18" s="205"/>
      <c r="E18" s="206"/>
      <c r="F18" s="207"/>
    </row>
    <row r="19" spans="2:6" x14ac:dyDescent="0.2">
      <c r="B19" s="389" t="s">
        <v>190</v>
      </c>
      <c r="C19" s="345"/>
      <c r="D19" s="345"/>
      <c r="E19" s="346"/>
    </row>
    <row r="20" spans="2:6" ht="91.5" customHeight="1" x14ac:dyDescent="0.2">
      <c r="B20" s="420" t="s">
        <v>452</v>
      </c>
      <c r="C20" s="763" t="s">
        <v>453</v>
      </c>
      <c r="D20" s="763"/>
      <c r="E20" s="769"/>
    </row>
    <row r="21" spans="2:6" x14ac:dyDescent="0.2">
      <c r="B21" s="420" t="s">
        <v>454</v>
      </c>
      <c r="C21" s="421" t="s">
        <v>455</v>
      </c>
      <c r="D21" s="404"/>
      <c r="E21" s="405"/>
    </row>
    <row r="22" spans="2:6" x14ac:dyDescent="0.2">
      <c r="B22" s="391"/>
      <c r="C22" s="402"/>
      <c r="D22" s="402"/>
      <c r="E22" s="403"/>
    </row>
    <row r="23" spans="2:6" x14ac:dyDescent="0.2">
      <c r="B23" s="203"/>
      <c r="C23" s="204"/>
      <c r="D23" s="205"/>
      <c r="E23" s="206"/>
      <c r="F23" s="207"/>
    </row>
    <row r="72" spans="2:2" x14ac:dyDescent="0.2">
      <c r="B72" s="285"/>
    </row>
  </sheetData>
  <customSheetViews>
    <customSheetView guid="{C249224D-B75B-4167-BD5A-6F91763A6929}" showPageBreaks="1" fitToPage="1" view="pageBreakPreview" showRuler="0">
      <pageMargins left="0.75" right="0.75" top="1" bottom="1" header="0.5" footer="0.5"/>
      <pageSetup paperSize="9" scale="79" orientation="landscape" r:id="rId1"/>
      <headerFooter alignWithMargins="0"/>
    </customSheetView>
  </customSheetViews>
  <mergeCells count="2">
    <mergeCell ref="C20:E20"/>
    <mergeCell ref="B9:C10"/>
  </mergeCells>
  <phoneticPr fontId="34" type="noConversion"/>
  <pageMargins left="0.74803149606299213" right="0.74803149606299213" top="0.98425196850393704" bottom="0.98425196850393704" header="0.51181102362204722" footer="0.51181102362204722"/>
  <pageSetup paperSize="8" scale="71" orientation="landscape" r:id="rId2"/>
  <headerFooter alignWithMargins="0">
    <oddFooter>&amp;L&amp;D&amp;C&amp;A&amp;RPage &amp;P of &amp;N</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sheetPr>
  <dimension ref="A1:J53"/>
  <sheetViews>
    <sheetView showGridLines="0" view="pageBreakPreview" topLeftCell="A19" zoomScaleNormal="100" zoomScaleSheetLayoutView="100" workbookViewId="0">
      <selection activeCell="C9" sqref="C9"/>
    </sheetView>
  </sheetViews>
  <sheetFormatPr defaultColWidth="8.85546875" defaultRowHeight="12.75" x14ac:dyDescent="0.2"/>
  <cols>
    <col min="1" max="1" width="13.5703125" style="95" customWidth="1"/>
    <col min="2" max="2" width="43.7109375" style="95" customWidth="1"/>
    <col min="3" max="6" width="20.7109375" style="95" customWidth="1"/>
    <col min="7" max="7" width="20.5703125" style="95" customWidth="1"/>
    <col min="8" max="8" width="19.7109375" style="95" customWidth="1"/>
    <col min="9" max="9" width="20.85546875" style="95" customWidth="1"/>
    <col min="10" max="14" width="8.85546875" style="95" customWidth="1"/>
    <col min="15" max="16384" width="8.85546875" style="95"/>
  </cols>
  <sheetData>
    <row r="1" spans="2:6" ht="20.25" x14ac:dyDescent="0.2">
      <c r="B1" s="188" t="str">
        <f>Cover!E22</f>
        <v>United Energy</v>
      </c>
      <c r="E1" s="189"/>
    </row>
    <row r="2" spans="2:6" ht="20.25" customHeight="1" x14ac:dyDescent="0.2">
      <c r="B2" s="188" t="s">
        <v>220</v>
      </c>
    </row>
    <row r="3" spans="2:6" ht="20.25" x14ac:dyDescent="0.2">
      <c r="B3" s="190">
        <f>Cover!E26</f>
        <v>2014</v>
      </c>
    </row>
    <row r="4" spans="2:6" x14ac:dyDescent="0.2">
      <c r="E4" s="189"/>
    </row>
    <row r="5" spans="2:6" x14ac:dyDescent="0.2">
      <c r="E5" s="189"/>
    </row>
    <row r="6" spans="2:6" ht="20.25" x14ac:dyDescent="0.2">
      <c r="B6" s="147"/>
      <c r="C6" s="94"/>
      <c r="D6" s="191" t="s">
        <v>505</v>
      </c>
      <c r="E6" s="189"/>
    </row>
    <row r="7" spans="2:6" x14ac:dyDescent="0.2">
      <c r="B7" s="102" t="s">
        <v>506</v>
      </c>
      <c r="C7" s="94"/>
      <c r="D7" s="192" t="s">
        <v>308</v>
      </c>
      <c r="E7" s="189"/>
    </row>
    <row r="8" spans="2:6" x14ac:dyDescent="0.2">
      <c r="B8" s="146" t="s">
        <v>507</v>
      </c>
      <c r="C8" s="94"/>
      <c r="D8" s="146" t="s">
        <v>508</v>
      </c>
      <c r="E8" s="189"/>
    </row>
    <row r="9" spans="2:6" x14ac:dyDescent="0.2">
      <c r="E9" s="189"/>
    </row>
    <row r="10" spans="2:6" x14ac:dyDescent="0.2">
      <c r="E10" s="189"/>
    </row>
    <row r="11" spans="2:6" ht="26.25" customHeight="1" x14ac:dyDescent="0.2">
      <c r="B11" s="691" t="s">
        <v>456</v>
      </c>
      <c r="C11" s="692"/>
      <c r="D11" s="692"/>
      <c r="E11" s="692"/>
      <c r="F11" s="693"/>
    </row>
    <row r="12" spans="2:6" ht="24" customHeight="1" x14ac:dyDescent="0.2">
      <c r="B12" s="697"/>
      <c r="C12" s="698"/>
      <c r="D12" s="698"/>
      <c r="E12" s="698"/>
      <c r="F12" s="699"/>
    </row>
    <row r="13" spans="2:6" x14ac:dyDescent="0.2">
      <c r="E13" s="189"/>
    </row>
    <row r="14" spans="2:6" x14ac:dyDescent="0.2">
      <c r="E14" s="189"/>
    </row>
    <row r="15" spans="2:6" ht="15.75" x14ac:dyDescent="0.2">
      <c r="B15" s="778" t="s">
        <v>401</v>
      </c>
      <c r="C15" s="778"/>
    </row>
    <row r="16" spans="2:6" ht="15.75" x14ac:dyDescent="0.2">
      <c r="B16" s="193"/>
    </row>
    <row r="17" spans="2:10" ht="16.5" customHeight="1" x14ac:dyDescent="0.2">
      <c r="B17" s="770" t="s">
        <v>98</v>
      </c>
      <c r="C17" s="774">
        <f>B3</f>
        <v>2014</v>
      </c>
      <c r="D17" s="775"/>
      <c r="E17" s="776"/>
      <c r="F17" s="772"/>
      <c r="G17" s="773"/>
      <c r="H17" s="773"/>
      <c r="I17" s="195"/>
      <c r="J17" s="194"/>
    </row>
    <row r="18" spans="2:10" ht="15" x14ac:dyDescent="0.2">
      <c r="B18" s="771"/>
      <c r="C18" s="26" t="s">
        <v>438</v>
      </c>
      <c r="D18" s="26" t="s">
        <v>439</v>
      </c>
      <c r="E18" s="26" t="s">
        <v>559</v>
      </c>
      <c r="F18" s="772"/>
      <c r="G18" s="773"/>
      <c r="H18" s="773"/>
      <c r="I18" s="195"/>
      <c r="J18" s="194"/>
    </row>
    <row r="19" spans="2:10" ht="15" x14ac:dyDescent="0.2">
      <c r="B19" s="382" t="s">
        <v>783</v>
      </c>
      <c r="C19" s="580">
        <v>12.975</v>
      </c>
      <c r="D19" s="580">
        <v>0</v>
      </c>
      <c r="E19" s="590">
        <f>SUM(C19:D19)</f>
        <v>12.975</v>
      </c>
      <c r="F19" s="777"/>
      <c r="G19" s="777"/>
      <c r="H19" s="777"/>
      <c r="I19" s="196"/>
      <c r="J19" s="196"/>
    </row>
    <row r="20" spans="2:10" ht="15" x14ac:dyDescent="0.2">
      <c r="B20" s="382" t="s">
        <v>784</v>
      </c>
      <c r="C20" s="580">
        <v>597.27</v>
      </c>
      <c r="D20" s="580">
        <v>0</v>
      </c>
      <c r="E20" s="590">
        <f t="shared" ref="E20:E24" si="0">SUM(C20:D20)</f>
        <v>597.27</v>
      </c>
      <c r="F20" s="777"/>
      <c r="G20" s="777"/>
      <c r="H20" s="777"/>
      <c r="I20" s="196"/>
      <c r="J20" s="196"/>
    </row>
    <row r="21" spans="2:10" ht="15" x14ac:dyDescent="0.2">
      <c r="B21" s="382" t="s">
        <v>785</v>
      </c>
      <c r="C21" s="580">
        <v>51.47</v>
      </c>
      <c r="D21" s="580">
        <v>0</v>
      </c>
      <c r="E21" s="590">
        <f>SUM(C21:D21)</f>
        <v>51.47</v>
      </c>
      <c r="F21" s="777"/>
      <c r="G21" s="777"/>
      <c r="H21" s="777"/>
      <c r="I21" s="196"/>
      <c r="J21" s="196"/>
    </row>
    <row r="22" spans="2:10" ht="15" x14ac:dyDescent="0.2">
      <c r="B22" s="382" t="s">
        <v>102</v>
      </c>
      <c r="C22" s="580"/>
      <c r="D22" s="580">
        <v>0</v>
      </c>
      <c r="E22" s="590">
        <f t="shared" si="0"/>
        <v>0</v>
      </c>
      <c r="F22" s="777"/>
      <c r="G22" s="777"/>
      <c r="H22" s="777"/>
      <c r="I22" s="196"/>
      <c r="J22" s="196"/>
    </row>
    <row r="23" spans="2:10" ht="15" x14ac:dyDescent="0.2">
      <c r="B23" s="382" t="s">
        <v>103</v>
      </c>
      <c r="C23" s="580"/>
      <c r="D23" s="580">
        <v>0</v>
      </c>
      <c r="E23" s="590">
        <f t="shared" si="0"/>
        <v>0</v>
      </c>
      <c r="F23" s="777"/>
      <c r="G23" s="777"/>
      <c r="H23" s="777"/>
      <c r="I23" s="196"/>
      <c r="J23" s="196"/>
    </row>
    <row r="24" spans="2:10" ht="15" x14ac:dyDescent="0.2">
      <c r="B24" s="382" t="s">
        <v>104</v>
      </c>
      <c r="C24" s="580"/>
      <c r="D24" s="580">
        <v>0</v>
      </c>
      <c r="E24" s="590">
        <f t="shared" si="0"/>
        <v>0</v>
      </c>
      <c r="F24" s="777"/>
      <c r="G24" s="777"/>
      <c r="H24" s="777"/>
      <c r="I24" s="196"/>
      <c r="J24" s="196"/>
    </row>
    <row r="25" spans="2:10" ht="15" x14ac:dyDescent="0.2">
      <c r="B25" s="27" t="s">
        <v>114</v>
      </c>
      <c r="C25" s="591">
        <f>SUM(C19:C24)</f>
        <v>661.71500000000003</v>
      </c>
      <c r="D25" s="591">
        <f>SUM(D19:D24)</f>
        <v>0</v>
      </c>
      <c r="E25" s="581">
        <f>SUM(E19:E24)</f>
        <v>661.71500000000003</v>
      </c>
      <c r="F25" s="98"/>
      <c r="G25" s="98"/>
      <c r="H25" s="98"/>
      <c r="I25" s="196"/>
      <c r="J25" s="196"/>
    </row>
    <row r="26" spans="2:10" ht="15" x14ac:dyDescent="0.2">
      <c r="B26" s="98"/>
      <c r="C26" s="98"/>
      <c r="D26" s="98"/>
      <c r="E26" s="196"/>
      <c r="F26" s="196"/>
    </row>
    <row r="27" spans="2:10" ht="15.75" x14ac:dyDescent="0.2">
      <c r="B27" s="193" t="s">
        <v>574</v>
      </c>
      <c r="C27" s="98"/>
      <c r="D27" s="98"/>
      <c r="E27" s="196"/>
      <c r="F27" s="196"/>
    </row>
    <row r="28" spans="2:10" ht="15" customHeight="1" x14ac:dyDescent="0.2">
      <c r="B28" s="98"/>
      <c r="C28" s="98"/>
      <c r="D28" s="98"/>
      <c r="E28" s="196"/>
      <c r="F28" s="196"/>
    </row>
    <row r="29" spans="2:10" ht="15" customHeight="1" x14ac:dyDescent="0.2">
      <c r="B29" s="770" t="s">
        <v>98</v>
      </c>
      <c r="C29" s="774">
        <f>B3-1</f>
        <v>2013</v>
      </c>
      <c r="D29" s="782"/>
      <c r="E29" s="783"/>
      <c r="F29" s="196"/>
    </row>
    <row r="30" spans="2:10" ht="15" x14ac:dyDescent="0.2">
      <c r="B30" s="771"/>
      <c r="C30" s="26" t="s">
        <v>438</v>
      </c>
      <c r="D30" s="26" t="s">
        <v>439</v>
      </c>
      <c r="E30" s="26" t="s">
        <v>560</v>
      </c>
      <c r="F30" s="196"/>
    </row>
    <row r="31" spans="2:10" ht="15" x14ac:dyDescent="0.2">
      <c r="B31" s="382" t="s">
        <v>783</v>
      </c>
      <c r="C31" s="580">
        <v>28.88</v>
      </c>
      <c r="D31" s="580">
        <v>0</v>
      </c>
      <c r="E31" s="590">
        <f>SUM(C31:D31)</f>
        <v>28.88</v>
      </c>
      <c r="F31" s="196"/>
    </row>
    <row r="32" spans="2:10" ht="15" x14ac:dyDescent="0.2">
      <c r="B32" s="382" t="s">
        <v>784</v>
      </c>
      <c r="C32" s="580">
        <v>304.11</v>
      </c>
      <c r="D32" s="580">
        <v>0</v>
      </c>
      <c r="E32" s="590">
        <f>SUM(C32:D32)</f>
        <v>304.11</v>
      </c>
      <c r="F32" s="196"/>
    </row>
    <row r="33" spans="1:9" ht="15" x14ac:dyDescent="0.2">
      <c r="B33" s="382" t="s">
        <v>101</v>
      </c>
      <c r="C33" s="580">
        <v>0</v>
      </c>
      <c r="D33" s="580">
        <v>0</v>
      </c>
      <c r="E33" s="590">
        <f>SUM(C33:D33)</f>
        <v>0</v>
      </c>
      <c r="F33" s="196"/>
      <c r="G33" s="196"/>
      <c r="H33" s="196"/>
      <c r="I33" s="196"/>
    </row>
    <row r="34" spans="1:9" ht="15" x14ac:dyDescent="0.2">
      <c r="B34" s="45" t="s">
        <v>114</v>
      </c>
      <c r="C34" s="591">
        <f>SUM(C31:C33)</f>
        <v>332.99</v>
      </c>
      <c r="D34" s="591">
        <f>SUM(D31:D33)</f>
        <v>0</v>
      </c>
      <c r="E34" s="581">
        <f>SUM(E31:E33)</f>
        <v>332.99</v>
      </c>
      <c r="F34" s="196"/>
      <c r="G34" s="196"/>
      <c r="H34" s="196"/>
      <c r="I34" s="196"/>
    </row>
    <row r="35" spans="1:9" ht="15" x14ac:dyDescent="0.2">
      <c r="C35" s="46"/>
      <c r="F35" s="196"/>
      <c r="G35" s="196"/>
      <c r="H35" s="196"/>
      <c r="I35" s="196"/>
    </row>
    <row r="36" spans="1:9" ht="15.75" x14ac:dyDescent="0.2">
      <c r="A36" s="197"/>
      <c r="B36" s="193" t="s">
        <v>162</v>
      </c>
      <c r="G36" s="196"/>
      <c r="H36" s="196"/>
      <c r="I36" s="196"/>
    </row>
    <row r="37" spans="1:9" ht="15.75" x14ac:dyDescent="0.2">
      <c r="B37" s="193"/>
      <c r="G37" s="196"/>
      <c r="H37" s="196"/>
      <c r="I37" s="196"/>
    </row>
    <row r="38" spans="1:9" ht="15" x14ac:dyDescent="0.2">
      <c r="B38" s="770" t="s">
        <v>98</v>
      </c>
      <c r="C38" s="779" t="str">
        <f>B25</f>
        <v>Total</v>
      </c>
      <c r="D38" s="780"/>
      <c r="E38" s="780"/>
      <c r="F38" s="781"/>
      <c r="G38" s="196"/>
      <c r="H38" s="196"/>
      <c r="I38" s="196"/>
    </row>
    <row r="39" spans="1:9" ht="15" x14ac:dyDescent="0.2">
      <c r="B39" s="771"/>
      <c r="C39" s="26" t="s">
        <v>216</v>
      </c>
      <c r="D39" s="26" t="s">
        <v>217</v>
      </c>
      <c r="E39" s="26" t="s">
        <v>218</v>
      </c>
      <c r="F39" s="26" t="s">
        <v>219</v>
      </c>
      <c r="G39" s="196"/>
      <c r="H39" s="196"/>
      <c r="I39" s="196"/>
    </row>
    <row r="40" spans="1:9" ht="15" x14ac:dyDescent="0.2">
      <c r="B40" s="107" t="s">
        <v>99</v>
      </c>
      <c r="C40" s="580">
        <v>0</v>
      </c>
      <c r="D40" s="580">
        <v>0</v>
      </c>
      <c r="E40" s="591">
        <f>C40-D40</f>
        <v>0</v>
      </c>
      <c r="F40" s="580">
        <v>0</v>
      </c>
      <c r="G40" s="196"/>
      <c r="H40" s="196"/>
      <c r="I40" s="196"/>
    </row>
    <row r="41" spans="1:9" ht="15" x14ac:dyDescent="0.2">
      <c r="B41" s="107" t="s">
        <v>100</v>
      </c>
      <c r="C41" s="580">
        <v>0</v>
      </c>
      <c r="D41" s="580">
        <v>0</v>
      </c>
      <c r="E41" s="591">
        <f t="shared" ref="E41:E46" si="1">C41-D41</f>
        <v>0</v>
      </c>
      <c r="F41" s="580">
        <v>0</v>
      </c>
      <c r="G41" s="196"/>
      <c r="H41" s="196"/>
      <c r="I41" s="196"/>
    </row>
    <row r="42" spans="1:9" ht="15" x14ac:dyDescent="0.2">
      <c r="B42" s="107" t="s">
        <v>101</v>
      </c>
      <c r="C42" s="580">
        <v>0</v>
      </c>
      <c r="D42" s="580">
        <v>0</v>
      </c>
      <c r="E42" s="591">
        <f t="shared" si="1"/>
        <v>0</v>
      </c>
      <c r="F42" s="580">
        <v>0</v>
      </c>
      <c r="G42" s="196"/>
      <c r="H42" s="196"/>
      <c r="I42" s="196"/>
    </row>
    <row r="43" spans="1:9" ht="15" x14ac:dyDescent="0.2">
      <c r="B43" s="107" t="s">
        <v>102</v>
      </c>
      <c r="C43" s="580">
        <v>0</v>
      </c>
      <c r="D43" s="580">
        <v>0</v>
      </c>
      <c r="E43" s="591">
        <f t="shared" si="1"/>
        <v>0</v>
      </c>
      <c r="F43" s="580">
        <v>0</v>
      </c>
      <c r="G43" s="196"/>
      <c r="H43" s="196"/>
      <c r="I43" s="196"/>
    </row>
    <row r="44" spans="1:9" ht="15" x14ac:dyDescent="0.2">
      <c r="B44" s="107" t="s">
        <v>103</v>
      </c>
      <c r="C44" s="580">
        <v>0</v>
      </c>
      <c r="D44" s="580">
        <v>0</v>
      </c>
      <c r="E44" s="591">
        <f>C44-D44</f>
        <v>0</v>
      </c>
      <c r="F44" s="580">
        <v>0</v>
      </c>
      <c r="G44" s="196"/>
      <c r="H44" s="196"/>
      <c r="I44" s="196"/>
    </row>
    <row r="45" spans="1:9" x14ac:dyDescent="0.2">
      <c r="B45" s="107" t="s">
        <v>104</v>
      </c>
      <c r="C45" s="580">
        <v>0</v>
      </c>
      <c r="D45" s="580">
        <v>0</v>
      </c>
      <c r="E45" s="591">
        <f t="shared" si="1"/>
        <v>0</v>
      </c>
      <c r="F45" s="580">
        <v>0</v>
      </c>
    </row>
    <row r="46" spans="1:9" x14ac:dyDescent="0.2">
      <c r="B46" s="47" t="s">
        <v>114</v>
      </c>
      <c r="C46" s="581">
        <f>SUM(C40:C45)</f>
        <v>0</v>
      </c>
      <c r="D46" s="581">
        <f>SUM(D40:D45)</f>
        <v>0</v>
      </c>
      <c r="E46" s="581">
        <f t="shared" si="1"/>
        <v>0</v>
      </c>
      <c r="F46" s="592"/>
    </row>
    <row r="47" spans="1:9" ht="15" x14ac:dyDescent="0.2">
      <c r="A47" s="198"/>
      <c r="C47" s="48"/>
      <c r="E47" s="199"/>
    </row>
    <row r="48" spans="1:9" x14ac:dyDescent="0.2">
      <c r="B48" s="389" t="s">
        <v>190</v>
      </c>
      <c r="C48" s="345"/>
      <c r="D48" s="345"/>
      <c r="E48" s="345"/>
      <c r="F48" s="345"/>
      <c r="G48" s="346"/>
      <c r="H48" s="200"/>
      <c r="I48" s="200"/>
    </row>
    <row r="49" spans="2:9" ht="32.25" customHeight="1" x14ac:dyDescent="0.2">
      <c r="B49" s="420" t="s">
        <v>220</v>
      </c>
      <c r="C49" s="763" t="s">
        <v>457</v>
      </c>
      <c r="D49" s="763"/>
      <c r="E49" s="763"/>
      <c r="F49" s="763"/>
      <c r="G49" s="769"/>
      <c r="H49" s="200"/>
      <c r="I49" s="200"/>
    </row>
    <row r="50" spans="2:9" x14ac:dyDescent="0.2">
      <c r="B50" s="391" t="s">
        <v>458</v>
      </c>
      <c r="C50" s="402"/>
      <c r="D50" s="402"/>
      <c r="E50" s="402"/>
      <c r="F50" s="402"/>
      <c r="G50" s="403"/>
    </row>
    <row r="51" spans="2:9" x14ac:dyDescent="0.2">
      <c r="F51" s="200"/>
      <c r="G51" s="200"/>
      <c r="H51" s="200"/>
      <c r="I51" s="200"/>
    </row>
    <row r="52" spans="2:9" ht="32.25" customHeight="1" x14ac:dyDescent="0.2">
      <c r="F52" s="200"/>
      <c r="G52" s="200"/>
      <c r="H52" s="200"/>
      <c r="I52" s="200"/>
    </row>
    <row r="53" spans="2:9" x14ac:dyDescent="0.2">
      <c r="F53" s="200"/>
      <c r="G53" s="200"/>
      <c r="H53" s="200"/>
      <c r="I53" s="200"/>
    </row>
  </sheetData>
  <customSheetViews>
    <customSheetView guid="{C249224D-B75B-4167-BD5A-6F91763A6929}" showPageBreaks="1" fitToPage="1" printArea="1" view="pageBreakPreview" showRuler="0" topLeftCell="A16">
      <selection activeCell="E27" sqref="E27"/>
      <colBreaks count="1" manualBreakCount="1">
        <brk id="8" max="1048575" man="1"/>
      </colBreaks>
      <pageMargins left="0.75" right="0.75" top="1" bottom="1" header="0.5" footer="0.5"/>
      <pageSetup paperSize="8" scale="65" orientation="portrait" r:id="rId1"/>
      <headerFooter alignWithMargins="0"/>
    </customSheetView>
  </customSheetViews>
  <mergeCells count="16">
    <mergeCell ref="B11:F12"/>
    <mergeCell ref="C49:G49"/>
    <mergeCell ref="B17:B18"/>
    <mergeCell ref="F17:H18"/>
    <mergeCell ref="C17:E17"/>
    <mergeCell ref="F23:H23"/>
    <mergeCell ref="F24:H24"/>
    <mergeCell ref="B15:C15"/>
    <mergeCell ref="B38:B39"/>
    <mergeCell ref="C38:F38"/>
    <mergeCell ref="F19:H19"/>
    <mergeCell ref="F20:H20"/>
    <mergeCell ref="F21:H21"/>
    <mergeCell ref="B29:B30"/>
    <mergeCell ref="C29:E29"/>
    <mergeCell ref="F22:H22"/>
  </mergeCells>
  <phoneticPr fontId="34" type="noConversion"/>
  <pageMargins left="0.74803149606299213" right="0.74803149606299213" top="0.98425196850393704" bottom="0.98425196850393704" header="0.51181102362204722" footer="0.51181102362204722"/>
  <pageSetup paperSize="8" scale="71" orientation="landscape" r:id="rId2"/>
  <headerFooter alignWithMargins="0">
    <oddFooter>&amp;L&amp;D&amp;C&amp;A&amp;RPage &amp;P of &amp;N</oddFooter>
  </headerFooter>
  <colBreaks count="1" manualBreakCount="1">
    <brk id="8"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8"/>
  </sheetPr>
  <dimension ref="B1:T38"/>
  <sheetViews>
    <sheetView showGridLines="0" view="pageBreakPreview" zoomScale="70" zoomScaleNormal="100" zoomScaleSheetLayoutView="70" workbookViewId="0">
      <selection activeCell="B9" sqref="B9:T10"/>
    </sheetView>
  </sheetViews>
  <sheetFormatPr defaultRowHeight="12.75" x14ac:dyDescent="0.2"/>
  <cols>
    <col min="1" max="1" width="11" style="94" customWidth="1"/>
    <col min="2" max="2" width="18.85546875" style="94" customWidth="1"/>
    <col min="3" max="3" width="20.42578125" style="94" customWidth="1"/>
    <col min="4" max="4" width="12.85546875" style="94" customWidth="1"/>
    <col min="5" max="5" width="13" style="94" customWidth="1"/>
    <col min="6" max="6" width="14.5703125" style="94" customWidth="1"/>
    <col min="7" max="8" width="12.7109375" style="94" customWidth="1"/>
    <col min="9" max="20" width="8.7109375" style="94" customWidth="1"/>
    <col min="21" max="16384" width="9.140625" style="94"/>
  </cols>
  <sheetData>
    <row r="1" spans="2:20" ht="20.25" customHeight="1" x14ac:dyDescent="0.2">
      <c r="B1" s="147" t="str">
        <f>Cover!E22</f>
        <v>United Energy</v>
      </c>
    </row>
    <row r="2" spans="2:20" ht="20.25" x14ac:dyDescent="0.2">
      <c r="B2" s="803" t="s">
        <v>123</v>
      </c>
      <c r="C2" s="803"/>
    </row>
    <row r="3" spans="2:20" ht="20.25" x14ac:dyDescent="0.2">
      <c r="B3" s="14">
        <f>Cover!E26</f>
        <v>2014</v>
      </c>
    </row>
    <row r="5" spans="2:20" ht="20.25" x14ac:dyDescent="0.2">
      <c r="B5" s="147"/>
      <c r="D5" s="807" t="s">
        <v>505</v>
      </c>
      <c r="E5" s="807"/>
    </row>
    <row r="6" spans="2:20" ht="25.5" x14ac:dyDescent="0.2">
      <c r="B6" s="102" t="s">
        <v>506</v>
      </c>
      <c r="D6" s="704" t="s">
        <v>308</v>
      </c>
      <c r="E6" s="704"/>
    </row>
    <row r="7" spans="2:20" x14ac:dyDescent="0.2">
      <c r="B7" s="146" t="s">
        <v>507</v>
      </c>
      <c r="D7" s="705" t="s">
        <v>508</v>
      </c>
      <c r="E7" s="705"/>
    </row>
    <row r="9" spans="2:20" ht="18" customHeight="1" x14ac:dyDescent="0.2">
      <c r="B9" s="691" t="s">
        <v>459</v>
      </c>
      <c r="C9" s="692"/>
      <c r="D9" s="692"/>
      <c r="E9" s="692"/>
      <c r="F9" s="692"/>
      <c r="G9" s="692"/>
      <c r="H9" s="692"/>
      <c r="I9" s="692"/>
      <c r="J9" s="692"/>
      <c r="K9" s="692"/>
      <c r="L9" s="692"/>
      <c r="M9" s="692"/>
      <c r="N9" s="692"/>
      <c r="O9" s="692"/>
      <c r="P9" s="692"/>
      <c r="Q9" s="692"/>
      <c r="R9" s="692"/>
      <c r="S9" s="692"/>
      <c r="T9" s="693"/>
    </row>
    <row r="10" spans="2:20" ht="39.75" customHeight="1" x14ac:dyDescent="0.2">
      <c r="B10" s="697"/>
      <c r="C10" s="698"/>
      <c r="D10" s="698"/>
      <c r="E10" s="698"/>
      <c r="F10" s="698"/>
      <c r="G10" s="698"/>
      <c r="H10" s="698"/>
      <c r="I10" s="698"/>
      <c r="J10" s="698"/>
      <c r="K10" s="698"/>
      <c r="L10" s="698"/>
      <c r="M10" s="698"/>
      <c r="N10" s="698"/>
      <c r="O10" s="698"/>
      <c r="P10" s="698"/>
      <c r="Q10" s="698"/>
      <c r="R10" s="698"/>
      <c r="S10" s="698"/>
      <c r="T10" s="699"/>
    </row>
    <row r="12" spans="2:20" ht="15.75" x14ac:dyDescent="0.2">
      <c r="B12" s="155" t="s">
        <v>205</v>
      </c>
    </row>
    <row r="14" spans="2:20" ht="72" customHeight="1" x14ac:dyDescent="0.2">
      <c r="B14" s="99"/>
      <c r="C14" s="99" t="s">
        <v>239</v>
      </c>
      <c r="D14" s="804" t="s">
        <v>240</v>
      </c>
      <c r="E14" s="805"/>
      <c r="F14" s="805"/>
      <c r="G14" s="805"/>
      <c r="H14" s="805"/>
      <c r="I14" s="788" t="s">
        <v>553</v>
      </c>
      <c r="J14" s="806"/>
      <c r="K14" s="788" t="s">
        <v>554</v>
      </c>
      <c r="L14" s="789"/>
      <c r="M14" s="808" t="s">
        <v>555</v>
      </c>
      <c r="N14" s="809"/>
      <c r="O14" s="786" t="s">
        <v>556</v>
      </c>
      <c r="P14" s="787"/>
      <c r="Q14" s="786" t="s">
        <v>557</v>
      </c>
      <c r="R14" s="786"/>
      <c r="S14" s="788" t="s">
        <v>558</v>
      </c>
      <c r="T14" s="789"/>
    </row>
    <row r="15" spans="2:20" x14ac:dyDescent="0.2">
      <c r="B15" s="594">
        <v>0</v>
      </c>
      <c r="C15" s="595"/>
      <c r="D15" s="784">
        <v>0</v>
      </c>
      <c r="E15" s="790"/>
      <c r="F15" s="790"/>
      <c r="G15" s="790"/>
      <c r="H15" s="785"/>
      <c r="I15" s="784">
        <v>0</v>
      </c>
      <c r="J15" s="785"/>
      <c r="K15" s="784">
        <v>0</v>
      </c>
      <c r="L15" s="785"/>
      <c r="M15" s="784">
        <v>0</v>
      </c>
      <c r="N15" s="785"/>
      <c r="O15" s="784">
        <v>0</v>
      </c>
      <c r="P15" s="785"/>
      <c r="Q15" s="784">
        <v>0</v>
      </c>
      <c r="R15" s="785"/>
      <c r="S15" s="784">
        <v>0</v>
      </c>
      <c r="T15" s="785"/>
    </row>
    <row r="16" spans="2:20" ht="19.5" customHeight="1" x14ac:dyDescent="0.2">
      <c r="B16" s="593">
        <v>0</v>
      </c>
      <c r="C16" s="593"/>
      <c r="D16" s="784">
        <v>0</v>
      </c>
      <c r="E16" s="790"/>
      <c r="F16" s="790"/>
      <c r="G16" s="790"/>
      <c r="H16" s="785"/>
      <c r="I16" s="784">
        <v>0</v>
      </c>
      <c r="J16" s="785"/>
      <c r="K16" s="784">
        <v>0</v>
      </c>
      <c r="L16" s="785"/>
      <c r="M16" s="784">
        <v>0</v>
      </c>
      <c r="N16" s="785"/>
      <c r="O16" s="784">
        <v>0</v>
      </c>
      <c r="P16" s="785"/>
      <c r="Q16" s="784">
        <v>0</v>
      </c>
      <c r="R16" s="785"/>
      <c r="S16" s="784">
        <v>0</v>
      </c>
      <c r="T16" s="785"/>
    </row>
    <row r="17" spans="2:20" ht="19.5" customHeight="1" x14ac:dyDescent="0.2">
      <c r="B17" s="593">
        <v>0</v>
      </c>
      <c r="C17" s="593"/>
      <c r="D17" s="784">
        <v>0</v>
      </c>
      <c r="E17" s="790"/>
      <c r="F17" s="790"/>
      <c r="G17" s="790"/>
      <c r="H17" s="785"/>
      <c r="I17" s="784">
        <v>0</v>
      </c>
      <c r="J17" s="785"/>
      <c r="K17" s="784">
        <v>0</v>
      </c>
      <c r="L17" s="785"/>
      <c r="M17" s="784">
        <v>0</v>
      </c>
      <c r="N17" s="785"/>
      <c r="O17" s="784">
        <v>0</v>
      </c>
      <c r="P17" s="785"/>
      <c r="Q17" s="784">
        <v>0</v>
      </c>
      <c r="R17" s="785"/>
      <c r="S17" s="784">
        <v>0</v>
      </c>
      <c r="T17" s="785"/>
    </row>
    <row r="18" spans="2:20" ht="19.5" customHeight="1" x14ac:dyDescent="0.2">
      <c r="B18" s="593">
        <v>0</v>
      </c>
      <c r="C18" s="593"/>
      <c r="D18" s="784">
        <v>0</v>
      </c>
      <c r="E18" s="790"/>
      <c r="F18" s="790"/>
      <c r="G18" s="790"/>
      <c r="H18" s="785"/>
      <c r="I18" s="784">
        <v>0</v>
      </c>
      <c r="J18" s="785"/>
      <c r="K18" s="784">
        <v>0</v>
      </c>
      <c r="L18" s="785"/>
      <c r="M18" s="784">
        <v>0</v>
      </c>
      <c r="N18" s="785"/>
      <c r="O18" s="784">
        <v>0</v>
      </c>
      <c r="P18" s="785"/>
      <c r="Q18" s="784">
        <v>0</v>
      </c>
      <c r="R18" s="785"/>
      <c r="S18" s="784">
        <v>0</v>
      </c>
      <c r="T18" s="785"/>
    </row>
    <row r="19" spans="2:20" ht="19.5" customHeight="1" x14ac:dyDescent="0.2">
      <c r="B19" s="593">
        <v>0</v>
      </c>
      <c r="C19" s="593"/>
      <c r="D19" s="784">
        <v>0</v>
      </c>
      <c r="E19" s="790"/>
      <c r="F19" s="790"/>
      <c r="G19" s="790"/>
      <c r="H19" s="785"/>
      <c r="I19" s="784">
        <v>0</v>
      </c>
      <c r="J19" s="785"/>
      <c r="K19" s="784">
        <v>0</v>
      </c>
      <c r="L19" s="785"/>
      <c r="M19" s="784">
        <v>0</v>
      </c>
      <c r="N19" s="785"/>
      <c r="O19" s="784">
        <v>0</v>
      </c>
      <c r="P19" s="785"/>
      <c r="Q19" s="784">
        <v>0</v>
      </c>
      <c r="R19" s="785"/>
      <c r="S19" s="784">
        <v>0</v>
      </c>
      <c r="T19" s="785"/>
    </row>
    <row r="20" spans="2:20" ht="19.5" customHeight="1" x14ac:dyDescent="0.2">
      <c r="B20" s="593">
        <v>0</v>
      </c>
      <c r="C20" s="593"/>
      <c r="D20" s="784">
        <v>0</v>
      </c>
      <c r="E20" s="790"/>
      <c r="F20" s="790"/>
      <c r="G20" s="790"/>
      <c r="H20" s="785"/>
      <c r="I20" s="784">
        <v>0</v>
      </c>
      <c r="J20" s="785"/>
      <c r="K20" s="784">
        <v>0</v>
      </c>
      <c r="L20" s="785"/>
      <c r="M20" s="784">
        <v>0</v>
      </c>
      <c r="N20" s="785"/>
      <c r="O20" s="784">
        <v>0</v>
      </c>
      <c r="P20" s="785"/>
      <c r="Q20" s="784">
        <v>0</v>
      </c>
      <c r="R20" s="785"/>
      <c r="S20" s="784">
        <v>0</v>
      </c>
      <c r="T20" s="785"/>
    </row>
    <row r="21" spans="2:20" ht="19.5" customHeight="1" x14ac:dyDescent="0.2">
      <c r="B21" s="593">
        <v>0</v>
      </c>
      <c r="C21" s="593"/>
      <c r="D21" s="784">
        <v>0</v>
      </c>
      <c r="E21" s="790"/>
      <c r="F21" s="790"/>
      <c r="G21" s="790"/>
      <c r="H21" s="785"/>
      <c r="I21" s="784">
        <v>0</v>
      </c>
      <c r="J21" s="785"/>
      <c r="K21" s="784">
        <v>0</v>
      </c>
      <c r="L21" s="785"/>
      <c r="M21" s="784">
        <v>0</v>
      </c>
      <c r="N21" s="785"/>
      <c r="O21" s="784">
        <v>0</v>
      </c>
      <c r="P21" s="785"/>
      <c r="Q21" s="784">
        <v>0</v>
      </c>
      <c r="R21" s="785"/>
      <c r="S21" s="784">
        <v>0</v>
      </c>
      <c r="T21" s="785"/>
    </row>
    <row r="22" spans="2:20" ht="19.5" customHeight="1" x14ac:dyDescent="0.2">
      <c r="B22" s="593">
        <v>0</v>
      </c>
      <c r="C22" s="593"/>
      <c r="D22" s="784">
        <v>0</v>
      </c>
      <c r="E22" s="790"/>
      <c r="F22" s="790"/>
      <c r="G22" s="790"/>
      <c r="H22" s="798"/>
      <c r="I22" s="784">
        <v>0</v>
      </c>
      <c r="J22" s="785"/>
      <c r="K22" s="784">
        <v>0</v>
      </c>
      <c r="L22" s="785"/>
      <c r="M22" s="784">
        <v>0</v>
      </c>
      <c r="N22" s="785"/>
      <c r="O22" s="784">
        <v>0</v>
      </c>
      <c r="P22" s="785"/>
      <c r="Q22" s="784">
        <v>0</v>
      </c>
      <c r="R22" s="785"/>
      <c r="S22" s="784">
        <v>0</v>
      </c>
      <c r="T22" s="785"/>
    </row>
    <row r="23" spans="2:20" x14ac:dyDescent="0.2">
      <c r="B23" s="596"/>
      <c r="C23" s="596"/>
      <c r="D23" s="791" t="s">
        <v>107</v>
      </c>
      <c r="E23" s="792"/>
      <c r="F23" s="792"/>
      <c r="G23" s="792"/>
      <c r="H23" s="793"/>
      <c r="I23" s="794">
        <f>SUM(I15:J22)</f>
        <v>0</v>
      </c>
      <c r="J23" s="795"/>
      <c r="K23" s="794">
        <f>SUM(K15:L22)</f>
        <v>0</v>
      </c>
      <c r="L23" s="795"/>
      <c r="M23" s="794">
        <f>SUM(M15:N22)</f>
        <v>0</v>
      </c>
      <c r="N23" s="795"/>
      <c r="O23" s="794">
        <f>SUM(O15:P22)</f>
        <v>0</v>
      </c>
      <c r="P23" s="795"/>
      <c r="Q23" s="794">
        <f>SUM(Q15:R22)</f>
        <v>0</v>
      </c>
      <c r="R23" s="795"/>
      <c r="S23" s="796"/>
      <c r="T23" s="797"/>
    </row>
    <row r="25" spans="2:20" ht="15.75" x14ac:dyDescent="0.2">
      <c r="B25" s="155" t="s">
        <v>206</v>
      </c>
    </row>
    <row r="27" spans="2:20" ht="32.450000000000003" customHeight="1" x14ac:dyDescent="0.2">
      <c r="B27" s="99" t="s">
        <v>108</v>
      </c>
      <c r="C27" s="786" t="s">
        <v>109</v>
      </c>
      <c r="D27" s="800"/>
      <c r="E27" s="800"/>
      <c r="F27" s="786" t="s">
        <v>106</v>
      </c>
      <c r="G27" s="800"/>
      <c r="H27" s="800"/>
      <c r="I27" s="800"/>
      <c r="J27" s="786" t="s">
        <v>110</v>
      </c>
      <c r="K27" s="800"/>
      <c r="L27" s="800"/>
      <c r="Q27" s="799"/>
      <c r="R27" s="799"/>
    </row>
    <row r="28" spans="2:20" ht="18" customHeight="1" x14ac:dyDescent="0.2">
      <c r="B28" s="552">
        <v>0</v>
      </c>
      <c r="C28" s="801">
        <v>0</v>
      </c>
      <c r="D28" s="801"/>
      <c r="E28" s="801"/>
      <c r="F28" s="801">
        <v>0</v>
      </c>
      <c r="G28" s="801"/>
      <c r="H28" s="801"/>
      <c r="I28" s="801"/>
      <c r="J28" s="801">
        <v>0</v>
      </c>
      <c r="K28" s="802"/>
      <c r="L28" s="802"/>
      <c r="Q28" s="799"/>
      <c r="R28" s="799"/>
    </row>
    <row r="29" spans="2:20" ht="17.25" customHeight="1" x14ac:dyDescent="0.2">
      <c r="B29" s="552">
        <v>0</v>
      </c>
      <c r="C29" s="801">
        <v>0</v>
      </c>
      <c r="D29" s="801"/>
      <c r="E29" s="801"/>
      <c r="F29" s="801">
        <v>0</v>
      </c>
      <c r="G29" s="801"/>
      <c r="H29" s="801"/>
      <c r="I29" s="801"/>
      <c r="J29" s="801">
        <v>0</v>
      </c>
      <c r="K29" s="802"/>
      <c r="L29" s="802"/>
    </row>
    <row r="31" spans="2:20" ht="15.75" x14ac:dyDescent="0.2">
      <c r="B31" s="155" t="s">
        <v>207</v>
      </c>
    </row>
    <row r="33" spans="2:6" x14ac:dyDescent="0.2">
      <c r="B33" s="810" t="s">
        <v>111</v>
      </c>
      <c r="C33" s="800"/>
      <c r="D33" s="584">
        <f>I23+C28+C29</f>
        <v>0</v>
      </c>
    </row>
    <row r="35" spans="2:6" x14ac:dyDescent="0.2">
      <c r="B35" s="210" t="s">
        <v>348</v>
      </c>
      <c r="C35" s="211"/>
      <c r="D35" s="235"/>
      <c r="E35" s="212"/>
    </row>
    <row r="37" spans="2:6" x14ac:dyDescent="0.2">
      <c r="B37" s="389" t="s">
        <v>440</v>
      </c>
      <c r="C37" s="345"/>
      <c r="D37" s="345"/>
      <c r="E37" s="345"/>
      <c r="F37" s="346"/>
    </row>
    <row r="38" spans="2:6" x14ac:dyDescent="0.2">
      <c r="B38" s="424" t="s">
        <v>460</v>
      </c>
      <c r="C38" s="422" t="s">
        <v>461</v>
      </c>
      <c r="D38" s="402"/>
      <c r="E38" s="402"/>
      <c r="F38" s="403"/>
    </row>
  </sheetData>
  <customSheetViews>
    <customSheetView guid="{C249224D-B75B-4167-BD5A-6F91763A6929}" showPageBreaks="1" fitToPage="1" hiddenColumns="1" view="pageBreakPreview" showRuler="0">
      <selection activeCell="I15" sqref="I15:J15"/>
      <pageMargins left="0.75" right="0.75" top="1" bottom="1" header="0.5" footer="0.5"/>
      <pageSetup paperSize="9" scale="60" orientation="landscape" r:id="rId1"/>
      <headerFooter alignWithMargins="0"/>
    </customSheetView>
  </customSheetViews>
  <mergeCells count="87">
    <mergeCell ref="M14:N14"/>
    <mergeCell ref="K16:L16"/>
    <mergeCell ref="M16:N16"/>
    <mergeCell ref="B33:C33"/>
    <mergeCell ref="C28:E28"/>
    <mergeCell ref="F28:I28"/>
    <mergeCell ref="I22:J22"/>
    <mergeCell ref="C29:E29"/>
    <mergeCell ref="F29:I29"/>
    <mergeCell ref="J29:L29"/>
    <mergeCell ref="K15:L15"/>
    <mergeCell ref="M15:N15"/>
    <mergeCell ref="K17:L17"/>
    <mergeCell ref="M17:N17"/>
    <mergeCell ref="B2:C2"/>
    <mergeCell ref="D18:H18"/>
    <mergeCell ref="I18:J18"/>
    <mergeCell ref="D14:H14"/>
    <mergeCell ref="I14:J14"/>
    <mergeCell ref="D16:H16"/>
    <mergeCell ref="I16:J16"/>
    <mergeCell ref="D17:H17"/>
    <mergeCell ref="I17:J17"/>
    <mergeCell ref="D15:H15"/>
    <mergeCell ref="I15:J15"/>
    <mergeCell ref="D5:E5"/>
    <mergeCell ref="D6:E6"/>
    <mergeCell ref="D7:E7"/>
    <mergeCell ref="B9:T10"/>
    <mergeCell ref="K14:L14"/>
    <mergeCell ref="Q28:R28"/>
    <mergeCell ref="C27:E27"/>
    <mergeCell ref="F27:I27"/>
    <mergeCell ref="J27:L27"/>
    <mergeCell ref="Q27:R27"/>
    <mergeCell ref="J28:L28"/>
    <mergeCell ref="S22:T22"/>
    <mergeCell ref="D23:H23"/>
    <mergeCell ref="I23:J23"/>
    <mergeCell ref="K23:L23"/>
    <mergeCell ref="M23:N23"/>
    <mergeCell ref="O23:P23"/>
    <mergeCell ref="Q23:R23"/>
    <mergeCell ref="S23:T23"/>
    <mergeCell ref="K22:L22"/>
    <mergeCell ref="M22:N22"/>
    <mergeCell ref="O22:P22"/>
    <mergeCell ref="Q22:R22"/>
    <mergeCell ref="D22:H22"/>
    <mergeCell ref="S20:T20"/>
    <mergeCell ref="D21:H21"/>
    <mergeCell ref="I21:J21"/>
    <mergeCell ref="K21:L21"/>
    <mergeCell ref="M21:N21"/>
    <mergeCell ref="O21:P21"/>
    <mergeCell ref="Q21:R21"/>
    <mergeCell ref="S21:T21"/>
    <mergeCell ref="D20:H20"/>
    <mergeCell ref="I20:J20"/>
    <mergeCell ref="O20:P20"/>
    <mergeCell ref="Q20:R20"/>
    <mergeCell ref="K20:L20"/>
    <mergeCell ref="M20:N20"/>
    <mergeCell ref="S18:T18"/>
    <mergeCell ref="D19:H19"/>
    <mergeCell ref="I19:J19"/>
    <mergeCell ref="K19:L19"/>
    <mergeCell ref="M19:N19"/>
    <mergeCell ref="O19:P19"/>
    <mergeCell ref="Q19:R19"/>
    <mergeCell ref="S19:T19"/>
    <mergeCell ref="O18:P18"/>
    <mergeCell ref="Q18:R18"/>
    <mergeCell ref="K18:L18"/>
    <mergeCell ref="M18:N18"/>
    <mergeCell ref="O14:P14"/>
    <mergeCell ref="Q14:R14"/>
    <mergeCell ref="S14:T14"/>
    <mergeCell ref="O15:P15"/>
    <mergeCell ref="Q15:R15"/>
    <mergeCell ref="S15:T15"/>
    <mergeCell ref="O17:P17"/>
    <mergeCell ref="Q17:R17"/>
    <mergeCell ref="S17:T17"/>
    <mergeCell ref="S16:T16"/>
    <mergeCell ref="O16:P16"/>
    <mergeCell ref="Q16:R16"/>
  </mergeCells>
  <phoneticPr fontId="34" type="noConversion"/>
  <dataValidations count="1">
    <dataValidation type="list" allowBlank="1" showInputMessage="1" showErrorMessage="1" sqref="S15:S22">
      <formula1>"Yes, No"</formula1>
    </dataValidation>
  </dataValidations>
  <pageMargins left="0.74803149606299213" right="0.74803149606299213" top="0.98425196850393704" bottom="0.98425196850393704" header="0.51181102362204722" footer="0.51181102362204722"/>
  <pageSetup paperSize="8" scale="71" fitToHeight="0" orientation="landscape" r:id="rId2"/>
  <headerFooter alignWithMargins="0">
    <oddFooter>&amp;L&amp;D&amp;C&amp;A&amp;RPage &amp;P of &amp;N</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8"/>
  </sheetPr>
  <dimension ref="B1:J30"/>
  <sheetViews>
    <sheetView showGridLines="0" view="pageBreakPreview" topLeftCell="A13" zoomScaleNormal="100" zoomScaleSheetLayoutView="100" workbookViewId="0">
      <selection activeCell="C9" sqref="C9"/>
    </sheetView>
  </sheetViews>
  <sheetFormatPr defaultRowHeight="12.75" x14ac:dyDescent="0.2"/>
  <cols>
    <col min="1" max="1" width="12" style="94" customWidth="1"/>
    <col min="2" max="2" width="16.42578125" style="94" bestFit="1" customWidth="1"/>
    <col min="3" max="3" width="41.28515625" style="94" customWidth="1"/>
    <col min="4" max="10" width="19.85546875" style="94" customWidth="1"/>
    <col min="11" max="11" width="18.28515625" style="94" customWidth="1"/>
    <col min="12" max="16384" width="9.140625" style="94"/>
  </cols>
  <sheetData>
    <row r="1" spans="2:10" ht="20.25" x14ac:dyDescent="0.2">
      <c r="B1" s="147" t="str">
        <f>Cover!E22</f>
        <v>United Energy</v>
      </c>
      <c r="C1" s="148"/>
      <c r="D1" s="807" t="s">
        <v>505</v>
      </c>
      <c r="E1" s="807"/>
      <c r="F1" s="148"/>
      <c r="G1" s="148"/>
      <c r="H1" s="148"/>
      <c r="I1" s="148"/>
      <c r="J1" s="148"/>
    </row>
    <row r="2" spans="2:10" ht="20.25" x14ac:dyDescent="0.2">
      <c r="B2" s="149" t="s">
        <v>125</v>
      </c>
      <c r="C2" s="149"/>
      <c r="D2" s="704" t="s">
        <v>308</v>
      </c>
      <c r="E2" s="704"/>
    </row>
    <row r="3" spans="2:10" ht="20.25" x14ac:dyDescent="0.2">
      <c r="B3" s="14">
        <f>Cover!E26</f>
        <v>2014</v>
      </c>
      <c r="D3" s="705" t="s">
        <v>508</v>
      </c>
      <c r="E3" s="705"/>
    </row>
    <row r="4" spans="2:10" ht="20.25" x14ac:dyDescent="0.2">
      <c r="B4" s="147"/>
    </row>
    <row r="5" spans="2:10" ht="25.5" x14ac:dyDescent="0.2">
      <c r="B5" s="102" t="s">
        <v>506</v>
      </c>
    </row>
    <row r="6" spans="2:10" x14ac:dyDescent="0.2">
      <c r="B6" s="146" t="s">
        <v>507</v>
      </c>
    </row>
    <row r="7" spans="2:10" ht="20.25" x14ac:dyDescent="0.2">
      <c r="B7" s="147"/>
    </row>
    <row r="8" spans="2:10" ht="30.75" customHeight="1" x14ac:dyDescent="0.2">
      <c r="B8" s="701" t="s">
        <v>462</v>
      </c>
      <c r="C8" s="702"/>
      <c r="D8" s="702"/>
      <c r="E8" s="702"/>
      <c r="F8" s="702"/>
      <c r="G8" s="703"/>
    </row>
    <row r="9" spans="2:10" ht="20.25" x14ac:dyDescent="0.2">
      <c r="B9" s="147"/>
    </row>
    <row r="10" spans="2:10" ht="48.75" customHeight="1" x14ac:dyDescent="0.2">
      <c r="B10" s="815" t="s">
        <v>538</v>
      </c>
      <c r="C10" s="816"/>
      <c r="D10" s="816"/>
      <c r="E10" s="816"/>
      <c r="F10" s="816"/>
      <c r="G10" s="817"/>
    </row>
    <row r="11" spans="2:10" ht="20.25" x14ac:dyDescent="0.2">
      <c r="B11" s="147"/>
    </row>
    <row r="12" spans="2:10" ht="15.75" x14ac:dyDescent="0.2">
      <c r="B12" s="155" t="s">
        <v>204</v>
      </c>
    </row>
    <row r="13" spans="2:10" x14ac:dyDescent="0.2">
      <c r="B13" s="151"/>
      <c r="C13" s="152"/>
      <c r="D13" s="153"/>
      <c r="E13" s="153"/>
      <c r="F13" s="141"/>
      <c r="G13" s="142"/>
      <c r="H13" s="143"/>
    </row>
    <row r="14" spans="2:10" ht="57" customHeight="1" x14ac:dyDescent="0.2">
      <c r="B14" s="17"/>
      <c r="C14" s="18" t="s">
        <v>405</v>
      </c>
      <c r="D14" s="19" t="s">
        <v>281</v>
      </c>
      <c r="E14" s="19" t="s">
        <v>282</v>
      </c>
      <c r="F14" s="20" t="s">
        <v>283</v>
      </c>
    </row>
    <row r="15" spans="2:10" ht="13.5" customHeight="1" x14ac:dyDescent="0.2">
      <c r="B15" s="406"/>
      <c r="C15" s="412" t="s">
        <v>284</v>
      </c>
      <c r="D15" s="437"/>
      <c r="E15" s="437"/>
      <c r="F15" s="437"/>
    </row>
    <row r="16" spans="2:10" ht="13.5" customHeight="1" x14ac:dyDescent="0.2">
      <c r="B16" s="406"/>
      <c r="C16" s="438" t="s">
        <v>543</v>
      </c>
      <c r="D16" s="567">
        <v>0</v>
      </c>
      <c r="E16" s="597">
        <f>F16-D16</f>
        <v>0</v>
      </c>
      <c r="F16" s="567">
        <v>0</v>
      </c>
    </row>
    <row r="17" spans="2:9" ht="13.5" customHeight="1" x14ac:dyDescent="0.2">
      <c r="B17" s="406"/>
      <c r="C17" s="438" t="s">
        <v>543</v>
      </c>
      <c r="D17" s="567">
        <v>0</v>
      </c>
      <c r="E17" s="597">
        <f>F17-D17</f>
        <v>0</v>
      </c>
      <c r="F17" s="567">
        <v>0</v>
      </c>
    </row>
    <row r="18" spans="2:9" ht="13.5" customHeight="1" x14ac:dyDescent="0.2">
      <c r="B18" s="406"/>
      <c r="C18" s="438" t="s">
        <v>543</v>
      </c>
      <c r="D18" s="567">
        <v>0</v>
      </c>
      <c r="E18" s="597">
        <f>F18-D18</f>
        <v>0</v>
      </c>
      <c r="F18" s="567">
        <v>0</v>
      </c>
    </row>
    <row r="19" spans="2:9" ht="12.75" customHeight="1" x14ac:dyDescent="0.2">
      <c r="B19" s="406"/>
      <c r="C19" s="412" t="s">
        <v>120</v>
      </c>
      <c r="D19" s="598"/>
      <c r="E19" s="599"/>
      <c r="F19" s="598"/>
    </row>
    <row r="20" spans="2:9" ht="12.75" customHeight="1" x14ac:dyDescent="0.2">
      <c r="B20" s="406"/>
      <c r="C20" s="438" t="s">
        <v>543</v>
      </c>
      <c r="D20" s="567">
        <v>0</v>
      </c>
      <c r="E20" s="597">
        <f t="shared" ref="E20:E22" si="0">F20-D20</f>
        <v>0</v>
      </c>
      <c r="F20" s="567">
        <v>0</v>
      </c>
    </row>
    <row r="21" spans="2:9" ht="12.75" customHeight="1" x14ac:dyDescent="0.2">
      <c r="B21" s="406"/>
      <c r="C21" s="438" t="s">
        <v>543</v>
      </c>
      <c r="D21" s="567">
        <v>0</v>
      </c>
      <c r="E21" s="597">
        <f t="shared" si="0"/>
        <v>0</v>
      </c>
      <c r="F21" s="567">
        <v>0</v>
      </c>
    </row>
    <row r="22" spans="2:9" ht="13.5" customHeight="1" x14ac:dyDescent="0.2">
      <c r="B22" s="406"/>
      <c r="C22" s="438" t="s">
        <v>543</v>
      </c>
      <c r="D22" s="567">
        <v>0</v>
      </c>
      <c r="E22" s="597">
        <f t="shared" si="0"/>
        <v>0</v>
      </c>
      <c r="F22" s="567">
        <v>0</v>
      </c>
    </row>
    <row r="24" spans="2:9" ht="15.75" x14ac:dyDescent="0.2">
      <c r="B24" s="187" t="s">
        <v>539</v>
      </c>
      <c r="C24" s="91"/>
      <c r="D24" s="91"/>
      <c r="E24" s="91"/>
      <c r="F24" s="91"/>
      <c r="G24" s="91"/>
      <c r="H24" s="91"/>
      <c r="I24" s="91"/>
    </row>
    <row r="26" spans="2:9" ht="51" x14ac:dyDescent="0.2">
      <c r="B26" s="86" t="s">
        <v>514</v>
      </c>
      <c r="C26" s="100" t="s">
        <v>540</v>
      </c>
      <c r="D26" s="811" t="s">
        <v>541</v>
      </c>
      <c r="E26" s="812"/>
      <c r="F26" s="812"/>
      <c r="G26" s="100" t="s">
        <v>542</v>
      </c>
    </row>
    <row r="27" spans="2:9" x14ac:dyDescent="0.2">
      <c r="B27" s="219"/>
      <c r="C27" s="600">
        <v>0</v>
      </c>
      <c r="D27" s="813">
        <v>0</v>
      </c>
      <c r="E27" s="814"/>
      <c r="F27" s="814"/>
      <c r="G27" s="439" t="s">
        <v>543</v>
      </c>
    </row>
    <row r="28" spans="2:9" x14ac:dyDescent="0.2">
      <c r="B28" s="219"/>
      <c r="C28" s="600">
        <v>0</v>
      </c>
      <c r="D28" s="813">
        <v>0</v>
      </c>
      <c r="E28" s="814"/>
      <c r="F28" s="814"/>
      <c r="G28" s="439" t="s">
        <v>543</v>
      </c>
    </row>
    <row r="29" spans="2:9" x14ac:dyDescent="0.2">
      <c r="B29" s="219"/>
      <c r="C29" s="600">
        <v>0</v>
      </c>
      <c r="D29" s="813">
        <v>0</v>
      </c>
      <c r="E29" s="814"/>
      <c r="F29" s="814"/>
      <c r="G29" s="439" t="s">
        <v>543</v>
      </c>
    </row>
    <row r="30" spans="2:9" x14ac:dyDescent="0.2">
      <c r="B30" s="219"/>
      <c r="C30" s="600">
        <v>0</v>
      </c>
      <c r="D30" s="813">
        <v>0</v>
      </c>
      <c r="E30" s="814"/>
      <c r="F30" s="814"/>
      <c r="G30" s="439" t="s">
        <v>543</v>
      </c>
    </row>
  </sheetData>
  <customSheetViews>
    <customSheetView guid="{C249224D-B75B-4167-BD5A-6F91763A6929}" showPageBreaks="1" fitToPage="1" printArea="1" view="pageBreakPreview" showRuler="0">
      <selection activeCell="E12" sqref="E12"/>
      <colBreaks count="1" manualBreakCount="1">
        <brk id="7" max="22" man="1"/>
      </colBreaks>
      <pageMargins left="0.75" right="0.75" top="1" bottom="1" header="0.5" footer="0.5"/>
      <pageSetup paperSize="9" scale="89" orientation="landscape" r:id="rId1"/>
      <headerFooter alignWithMargins="0"/>
    </customSheetView>
  </customSheetViews>
  <mergeCells count="10">
    <mergeCell ref="B8:G8"/>
    <mergeCell ref="D1:E1"/>
    <mergeCell ref="D2:E2"/>
    <mergeCell ref="D3:E3"/>
    <mergeCell ref="B10:G10"/>
    <mergeCell ref="D26:F26"/>
    <mergeCell ref="D27:F27"/>
    <mergeCell ref="D28:F28"/>
    <mergeCell ref="D29:F29"/>
    <mergeCell ref="D30:F30"/>
  </mergeCells>
  <phoneticPr fontId="34" type="noConversion"/>
  <pageMargins left="0.74803149606299213" right="0.74803149606299213" top="0.98425196850393704" bottom="0.98425196850393704" header="0.51181102362204722" footer="0.51181102362204722"/>
  <pageSetup paperSize="8" scale="71" orientation="landscape" r:id="rId2"/>
  <headerFooter alignWithMargins="0">
    <oddFooter>&amp;L&amp;D&amp;C&amp;A&amp;RPage &amp;P of &amp;N</oddFooter>
  </headerFooter>
  <colBreaks count="1" manualBreakCount="1">
    <brk id="7" max="22" man="1"/>
  </col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L39"/>
  <sheetViews>
    <sheetView showGridLines="0" view="pageBreakPreview" zoomScaleNormal="100" zoomScaleSheetLayoutView="100" workbookViewId="0">
      <selection activeCell="D15" sqref="D15:I17"/>
    </sheetView>
  </sheetViews>
  <sheetFormatPr defaultRowHeight="12.75" x14ac:dyDescent="0.2"/>
  <cols>
    <col min="1" max="1" width="12" style="94" customWidth="1"/>
    <col min="2" max="2" width="16.42578125" style="94" bestFit="1" customWidth="1"/>
    <col min="3" max="3" width="41.28515625" style="94" customWidth="1"/>
    <col min="4" max="9" width="12.7109375" style="94" customWidth="1"/>
    <col min="10" max="10" width="26.5703125" style="94" customWidth="1"/>
    <col min="11" max="11" width="41.140625" style="94" bestFit="1" customWidth="1"/>
    <col min="12" max="12" width="55" style="94" bestFit="1" customWidth="1"/>
    <col min="13" max="13" width="13.85546875" style="94" customWidth="1"/>
    <col min="14" max="16384" width="9.140625" style="94"/>
  </cols>
  <sheetData>
    <row r="1" spans="2:12" ht="20.25" x14ac:dyDescent="0.2">
      <c r="B1" s="147" t="str">
        <f>Cover!E22</f>
        <v>United Energy</v>
      </c>
      <c r="C1" s="148"/>
      <c r="D1" s="807" t="s">
        <v>505</v>
      </c>
      <c r="E1" s="807"/>
      <c r="F1" s="148"/>
      <c r="G1" s="148"/>
      <c r="H1" s="148"/>
      <c r="I1" s="148"/>
      <c r="J1" s="148"/>
      <c r="K1" s="148"/>
      <c r="L1" s="148"/>
    </row>
    <row r="2" spans="2:12" ht="20.25" customHeight="1" x14ac:dyDescent="0.2">
      <c r="B2" s="744" t="s">
        <v>126</v>
      </c>
      <c r="C2" s="744"/>
      <c r="D2" s="704" t="s">
        <v>308</v>
      </c>
      <c r="E2" s="704"/>
    </row>
    <row r="3" spans="2:12" ht="20.25" x14ac:dyDescent="0.2">
      <c r="B3" s="14">
        <f>Cover!E26</f>
        <v>2014</v>
      </c>
      <c r="D3" s="705" t="s">
        <v>508</v>
      </c>
      <c r="E3" s="705"/>
    </row>
    <row r="4" spans="2:12" ht="25.5" x14ac:dyDescent="0.2">
      <c r="B4" s="102" t="s">
        <v>506</v>
      </c>
    </row>
    <row r="5" spans="2:12" x14ac:dyDescent="0.2">
      <c r="B5" s="146" t="s">
        <v>507</v>
      </c>
    </row>
    <row r="6" spans="2:12" ht="20.25" x14ac:dyDescent="0.2">
      <c r="B6" s="147"/>
    </row>
    <row r="7" spans="2:12" x14ac:dyDescent="0.2">
      <c r="B7" s="691" t="s">
        <v>463</v>
      </c>
      <c r="C7" s="692"/>
      <c r="D7" s="692"/>
      <c r="E7" s="692"/>
      <c r="F7" s="692"/>
      <c r="G7" s="693"/>
    </row>
    <row r="8" spans="2:12" x14ac:dyDescent="0.2">
      <c r="B8" s="697"/>
      <c r="C8" s="698"/>
      <c r="D8" s="698"/>
      <c r="E8" s="698"/>
      <c r="F8" s="698"/>
      <c r="G8" s="699"/>
      <c r="H8" s="575"/>
    </row>
    <row r="9" spans="2:12" ht="20.25" x14ac:dyDescent="0.2">
      <c r="B9" s="147"/>
    </row>
    <row r="10" spans="2:12" ht="15.75" x14ac:dyDescent="0.2">
      <c r="B10" s="185" t="s">
        <v>404</v>
      </c>
    </row>
    <row r="11" spans="2:12" x14ac:dyDescent="0.2">
      <c r="B11" s="210" t="s">
        <v>346</v>
      </c>
      <c r="C11" s="211"/>
      <c r="D11" s="211"/>
      <c r="E11" s="211"/>
      <c r="F11" s="211"/>
      <c r="G11" s="211"/>
      <c r="H11" s="211"/>
      <c r="I11" s="211"/>
      <c r="J11" s="211"/>
      <c r="K11" s="212"/>
    </row>
    <row r="12" spans="2:12" x14ac:dyDescent="0.2">
      <c r="B12" s="151"/>
      <c r="C12" s="152"/>
      <c r="D12" s="152"/>
      <c r="E12" s="152"/>
      <c r="F12" s="153"/>
      <c r="G12" s="153"/>
      <c r="H12" s="153"/>
      <c r="I12" s="153"/>
      <c r="J12" s="153"/>
      <c r="K12" s="141"/>
      <c r="L12" s="142"/>
    </row>
    <row r="13" spans="2:12" ht="38.25" x14ac:dyDescent="0.2">
      <c r="B13" s="17" t="s">
        <v>84</v>
      </c>
      <c r="C13" s="19" t="s">
        <v>85</v>
      </c>
      <c r="D13" s="820" t="s">
        <v>549</v>
      </c>
      <c r="E13" s="821"/>
      <c r="F13" s="822" t="s">
        <v>550</v>
      </c>
      <c r="G13" s="823"/>
      <c r="H13" s="822" t="s">
        <v>551</v>
      </c>
      <c r="I13" s="823"/>
      <c r="J13" s="30" t="s">
        <v>86</v>
      </c>
      <c r="K13" s="30" t="s">
        <v>87</v>
      </c>
      <c r="L13" s="30" t="s">
        <v>88</v>
      </c>
    </row>
    <row r="14" spans="2:12" x14ac:dyDescent="0.2">
      <c r="B14" s="17"/>
      <c r="C14" s="17"/>
      <c r="D14" s="22" t="s">
        <v>83</v>
      </c>
      <c r="E14" s="22" t="s">
        <v>136</v>
      </c>
      <c r="F14" s="22" t="s">
        <v>83</v>
      </c>
      <c r="G14" s="22" t="s">
        <v>136</v>
      </c>
      <c r="H14" s="22" t="s">
        <v>83</v>
      </c>
      <c r="I14" s="22" t="s">
        <v>136</v>
      </c>
      <c r="J14" s="17"/>
      <c r="K14" s="17"/>
      <c r="L14" s="17"/>
    </row>
    <row r="15" spans="2:12" ht="10.5" customHeight="1" x14ac:dyDescent="0.2">
      <c r="B15" s="573" t="s">
        <v>885</v>
      </c>
      <c r="C15" s="573" t="s">
        <v>886</v>
      </c>
      <c r="D15" s="636"/>
      <c r="E15" s="636"/>
      <c r="F15" s="636"/>
      <c r="G15" s="636"/>
      <c r="H15" s="637"/>
      <c r="I15" s="637"/>
      <c r="J15" s="411"/>
      <c r="K15" s="411"/>
      <c r="L15" s="411"/>
    </row>
    <row r="16" spans="2:12" x14ac:dyDescent="0.2">
      <c r="B16" s="573" t="s">
        <v>887</v>
      </c>
      <c r="C16" s="573" t="s">
        <v>888</v>
      </c>
      <c r="D16" s="636"/>
      <c r="E16" s="636"/>
      <c r="F16" s="636"/>
      <c r="G16" s="636"/>
      <c r="H16" s="637"/>
      <c r="I16" s="637"/>
      <c r="J16" s="411"/>
      <c r="K16" s="411"/>
      <c r="L16" s="411"/>
    </row>
    <row r="17" spans="2:12" x14ac:dyDescent="0.2">
      <c r="B17" s="573" t="s">
        <v>889</v>
      </c>
      <c r="C17" s="573" t="s">
        <v>890</v>
      </c>
      <c r="D17" s="636"/>
      <c r="E17" s="636"/>
      <c r="F17" s="636"/>
      <c r="G17" s="636"/>
      <c r="H17" s="637"/>
      <c r="I17" s="637"/>
      <c r="J17" s="411"/>
      <c r="K17" s="411"/>
      <c r="L17" s="411"/>
    </row>
    <row r="18" spans="2:12" x14ac:dyDescent="0.2">
      <c r="B18" s="573"/>
      <c r="C18" s="567"/>
      <c r="D18" s="567"/>
      <c r="E18" s="567"/>
      <c r="F18" s="567"/>
      <c r="G18" s="567"/>
      <c r="H18" s="551">
        <f>D18-+F18</f>
        <v>0</v>
      </c>
      <c r="I18" s="551">
        <f t="shared" ref="H18:I20" si="0">E18-G18</f>
        <v>0</v>
      </c>
      <c r="J18" s="411"/>
      <c r="K18" s="411"/>
      <c r="L18" s="411"/>
    </row>
    <row r="19" spans="2:12" x14ac:dyDescent="0.2">
      <c r="B19" s="573"/>
      <c r="C19" s="567"/>
      <c r="D19" s="567"/>
      <c r="E19" s="567"/>
      <c r="F19" s="567"/>
      <c r="G19" s="567"/>
      <c r="H19" s="551">
        <f t="shared" si="0"/>
        <v>0</v>
      </c>
      <c r="I19" s="551">
        <f t="shared" si="0"/>
        <v>0</v>
      </c>
      <c r="J19" s="411"/>
      <c r="K19" s="411"/>
      <c r="L19" s="411"/>
    </row>
    <row r="20" spans="2:12" x14ac:dyDescent="0.2">
      <c r="B20" s="573"/>
      <c r="C20" s="567"/>
      <c r="D20" s="567"/>
      <c r="E20" s="567"/>
      <c r="F20" s="567"/>
      <c r="G20" s="567"/>
      <c r="H20" s="551">
        <f t="shared" si="0"/>
        <v>0</v>
      </c>
      <c r="I20" s="551">
        <f t="shared" si="0"/>
        <v>0</v>
      </c>
      <c r="J20" s="411"/>
      <c r="K20" s="411"/>
      <c r="L20" s="411"/>
    </row>
    <row r="22" spans="2:12" ht="15.75" x14ac:dyDescent="0.2">
      <c r="B22" s="155" t="s">
        <v>227</v>
      </c>
    </row>
    <row r="23" spans="2:12" ht="12" customHeight="1" x14ac:dyDescent="0.2"/>
    <row r="24" spans="2:12" ht="25.5" x14ac:dyDescent="0.2">
      <c r="B24" s="17" t="s">
        <v>84</v>
      </c>
      <c r="C24" s="19" t="s">
        <v>85</v>
      </c>
      <c r="D24" s="822" t="s">
        <v>552</v>
      </c>
      <c r="E24" s="824"/>
      <c r="F24" s="824"/>
      <c r="G24" s="823"/>
      <c r="H24" s="22" t="s">
        <v>562</v>
      </c>
    </row>
    <row r="25" spans="2:12" x14ac:dyDescent="0.2">
      <c r="B25" s="17"/>
      <c r="C25" s="17"/>
      <c r="D25" s="827" t="s">
        <v>32</v>
      </c>
      <c r="E25" s="828"/>
      <c r="F25" s="827" t="s">
        <v>343</v>
      </c>
      <c r="G25" s="828"/>
      <c r="H25" s="17"/>
    </row>
    <row r="26" spans="2:12" x14ac:dyDescent="0.2">
      <c r="B26" s="571">
        <v>0</v>
      </c>
      <c r="C26" s="571">
        <v>0</v>
      </c>
      <c r="D26" s="825">
        <v>0</v>
      </c>
      <c r="E26" s="826"/>
      <c r="F26" s="825">
        <v>0</v>
      </c>
      <c r="G26" s="826"/>
      <c r="H26" s="548">
        <f>SUM(D26:G26)</f>
        <v>0</v>
      </c>
    </row>
    <row r="27" spans="2:12" x14ac:dyDescent="0.2">
      <c r="B27" s="571">
        <v>0</v>
      </c>
      <c r="C27" s="571">
        <v>0</v>
      </c>
      <c r="D27" s="825">
        <v>0</v>
      </c>
      <c r="E27" s="826"/>
      <c r="F27" s="825">
        <v>0</v>
      </c>
      <c r="G27" s="826"/>
      <c r="H27" s="548">
        <f t="shared" ref="H27:H31" si="1">SUM(D27:G27)</f>
        <v>0</v>
      </c>
    </row>
    <row r="28" spans="2:12" x14ac:dyDescent="0.2">
      <c r="B28" s="571">
        <v>0</v>
      </c>
      <c r="C28" s="571">
        <v>0</v>
      </c>
      <c r="D28" s="825">
        <v>0</v>
      </c>
      <c r="E28" s="826"/>
      <c r="F28" s="825">
        <v>0</v>
      </c>
      <c r="G28" s="826"/>
      <c r="H28" s="548">
        <f>SUM(D28:G28)</f>
        <v>0</v>
      </c>
    </row>
    <row r="29" spans="2:12" x14ac:dyDescent="0.2">
      <c r="B29" s="571">
        <v>0</v>
      </c>
      <c r="C29" s="571">
        <v>0</v>
      </c>
      <c r="D29" s="825">
        <v>0</v>
      </c>
      <c r="E29" s="826"/>
      <c r="F29" s="825">
        <v>0</v>
      </c>
      <c r="G29" s="826"/>
      <c r="H29" s="548">
        <f t="shared" si="1"/>
        <v>0</v>
      </c>
    </row>
    <row r="30" spans="2:12" x14ac:dyDescent="0.2">
      <c r="B30" s="571">
        <v>0</v>
      </c>
      <c r="C30" s="571">
        <v>0</v>
      </c>
      <c r="D30" s="825">
        <v>0</v>
      </c>
      <c r="E30" s="826"/>
      <c r="F30" s="825">
        <v>0</v>
      </c>
      <c r="G30" s="826"/>
      <c r="H30" s="548">
        <f t="shared" si="1"/>
        <v>0</v>
      </c>
    </row>
    <row r="31" spans="2:12" x14ac:dyDescent="0.2">
      <c r="B31" s="571">
        <v>0</v>
      </c>
      <c r="C31" s="571">
        <v>0</v>
      </c>
      <c r="D31" s="825">
        <v>0</v>
      </c>
      <c r="E31" s="826"/>
      <c r="F31" s="825">
        <v>0</v>
      </c>
      <c r="G31" s="826"/>
      <c r="H31" s="548">
        <f t="shared" si="1"/>
        <v>0</v>
      </c>
    </row>
    <row r="33" spans="2:11" ht="30.75" customHeight="1" x14ac:dyDescent="0.2">
      <c r="B33" s="815" t="s">
        <v>412</v>
      </c>
      <c r="C33" s="816"/>
      <c r="D33" s="816"/>
      <c r="E33" s="816"/>
      <c r="F33" s="816"/>
      <c r="G33" s="816"/>
      <c r="H33" s="816"/>
      <c r="I33" s="816"/>
      <c r="J33" s="817"/>
    </row>
    <row r="34" spans="2:11" s="165" customFormat="1" x14ac:dyDescent="0.2">
      <c r="B34" s="186"/>
      <c r="C34" s="186"/>
      <c r="D34" s="186"/>
      <c r="E34" s="186"/>
      <c r="F34" s="186"/>
      <c r="G34" s="186"/>
      <c r="H34" s="186"/>
      <c r="I34" s="186"/>
      <c r="J34" s="186"/>
      <c r="K34" s="186"/>
    </row>
    <row r="35" spans="2:11" x14ac:dyDescent="0.2">
      <c r="B35" s="473" t="s">
        <v>440</v>
      </c>
      <c r="C35" s="818"/>
      <c r="D35" s="818"/>
      <c r="E35" s="818"/>
      <c r="F35" s="818"/>
      <c r="G35" s="818"/>
      <c r="H35" s="818"/>
      <c r="I35" s="818"/>
      <c r="J35" s="818"/>
    </row>
    <row r="36" spans="2:11" ht="25.5" x14ac:dyDescent="0.2">
      <c r="B36" s="474" t="s">
        <v>464</v>
      </c>
      <c r="C36" s="819" t="s">
        <v>465</v>
      </c>
      <c r="D36" s="818"/>
      <c r="E36" s="818"/>
      <c r="F36" s="818"/>
      <c r="G36" s="818"/>
      <c r="H36" s="818"/>
      <c r="I36" s="818"/>
      <c r="J36" s="818"/>
    </row>
    <row r="37" spans="2:11" ht="38.25" x14ac:dyDescent="0.2">
      <c r="B37" s="474" t="s">
        <v>468</v>
      </c>
      <c r="C37" s="819" t="s">
        <v>469</v>
      </c>
      <c r="D37" s="818"/>
      <c r="E37" s="818"/>
      <c r="F37" s="818"/>
      <c r="G37" s="818"/>
      <c r="H37" s="818"/>
      <c r="I37" s="818"/>
      <c r="J37" s="818"/>
    </row>
    <row r="38" spans="2:11" ht="38.25" x14ac:dyDescent="0.2">
      <c r="B38" s="474" t="s">
        <v>466</v>
      </c>
      <c r="C38" s="819" t="s">
        <v>467</v>
      </c>
      <c r="D38" s="818"/>
      <c r="E38" s="818"/>
      <c r="F38" s="818"/>
      <c r="G38" s="818"/>
      <c r="H38" s="818"/>
      <c r="I38" s="818"/>
      <c r="J38" s="818"/>
    </row>
    <row r="39" spans="2:11" s="165" customFormat="1" ht="201.75" customHeight="1" x14ac:dyDescent="0.2">
      <c r="B39" s="475" t="s">
        <v>684</v>
      </c>
      <c r="C39" s="818" t="s">
        <v>685</v>
      </c>
      <c r="D39" s="818"/>
      <c r="E39" s="818"/>
      <c r="F39" s="818"/>
      <c r="G39" s="818"/>
      <c r="H39" s="818"/>
      <c r="I39" s="818"/>
      <c r="J39" s="818"/>
      <c r="K39" s="186"/>
    </row>
  </sheetData>
  <mergeCells count="29">
    <mergeCell ref="D1:E1"/>
    <mergeCell ref="D2:E2"/>
    <mergeCell ref="D3:E3"/>
    <mergeCell ref="D29:E29"/>
    <mergeCell ref="D30:E30"/>
    <mergeCell ref="D31:E31"/>
    <mergeCell ref="F26:G26"/>
    <mergeCell ref="D25:E25"/>
    <mergeCell ref="F25:G25"/>
    <mergeCell ref="D26:E26"/>
    <mergeCell ref="D27:E27"/>
    <mergeCell ref="D28:E28"/>
    <mergeCell ref="F27:G27"/>
    <mergeCell ref="F28:G28"/>
    <mergeCell ref="F29:G29"/>
    <mergeCell ref="F30:G30"/>
    <mergeCell ref="F31:G31"/>
    <mergeCell ref="B2:C2"/>
    <mergeCell ref="D13:E13"/>
    <mergeCell ref="F13:G13"/>
    <mergeCell ref="H13:I13"/>
    <mergeCell ref="D24:G24"/>
    <mergeCell ref="B7:G8"/>
    <mergeCell ref="C39:J39"/>
    <mergeCell ref="B33:J33"/>
    <mergeCell ref="C35:J35"/>
    <mergeCell ref="C36:J36"/>
    <mergeCell ref="C38:J38"/>
    <mergeCell ref="C37:J37"/>
  </mergeCells>
  <pageMargins left="0.74803149606299213" right="0.74803149606299213" top="0.98425196850393704" bottom="0.98425196850393704" header="0.51181102362204722" footer="0.51181102362204722"/>
  <pageSetup paperSize="8" scale="71" fitToHeight="0" orientation="landscape" r:id="rId1"/>
  <headerFooter alignWithMargins="0">
    <oddFooter>&amp;L&amp;D&amp;C&amp;A&amp;RPage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G94"/>
  <sheetViews>
    <sheetView showGridLines="0" view="pageBreakPreview" zoomScale="70" zoomScaleNormal="85" zoomScaleSheetLayoutView="70" workbookViewId="0">
      <selection activeCell="C9" sqref="C9"/>
    </sheetView>
  </sheetViews>
  <sheetFormatPr defaultRowHeight="12.75" x14ac:dyDescent="0.2"/>
  <cols>
    <col min="1" max="1" width="9.140625" style="94"/>
    <col min="2" max="2" width="42.5703125" style="94" customWidth="1"/>
    <col min="3" max="3" width="12.7109375" style="94" customWidth="1"/>
    <col min="4" max="7" width="18.85546875" style="94" customWidth="1"/>
    <col min="8" max="8" width="58.85546875" style="94" customWidth="1"/>
    <col min="9" max="9" width="12.5703125" style="94" customWidth="1"/>
    <col min="10" max="10" width="36.140625" style="94" customWidth="1"/>
    <col min="11" max="11" width="72.140625" style="94" customWidth="1"/>
    <col min="12" max="16384" width="9.140625" style="94"/>
  </cols>
  <sheetData>
    <row r="1" spans="2:7" ht="20.25" x14ac:dyDescent="0.2">
      <c r="B1" s="147" t="str">
        <f>Cover!E22</f>
        <v>United Energy</v>
      </c>
      <c r="D1" s="807" t="s">
        <v>505</v>
      </c>
      <c r="E1" s="807"/>
    </row>
    <row r="2" spans="2:7" ht="20.25" customHeight="1" x14ac:dyDescent="0.2">
      <c r="B2" s="147" t="s">
        <v>129</v>
      </c>
      <c r="D2" s="704" t="s">
        <v>308</v>
      </c>
      <c r="E2" s="704"/>
    </row>
    <row r="3" spans="2:7" ht="20.25" x14ac:dyDescent="0.2">
      <c r="B3" s="14">
        <f>Cover!E26</f>
        <v>2014</v>
      </c>
      <c r="D3" s="705" t="s">
        <v>508</v>
      </c>
      <c r="E3" s="705"/>
    </row>
    <row r="4" spans="2:7" x14ac:dyDescent="0.2">
      <c r="B4" s="104" t="s">
        <v>506</v>
      </c>
    </row>
    <row r="5" spans="2:7" x14ac:dyDescent="0.2">
      <c r="B5" s="174" t="s">
        <v>507</v>
      </c>
    </row>
    <row r="6" spans="2:7" ht="20.25" x14ac:dyDescent="0.2">
      <c r="B6" s="147"/>
    </row>
    <row r="7" spans="2:7" x14ac:dyDescent="0.2">
      <c r="B7" s="691" t="s">
        <v>470</v>
      </c>
      <c r="C7" s="692"/>
      <c r="D7" s="692"/>
      <c r="E7" s="693"/>
    </row>
    <row r="8" spans="2:7" x14ac:dyDescent="0.2">
      <c r="B8" s="697"/>
      <c r="C8" s="698"/>
      <c r="D8" s="698"/>
      <c r="E8" s="699"/>
    </row>
    <row r="9" spans="2:7" ht="20.25" x14ac:dyDescent="0.2">
      <c r="B9" s="147"/>
    </row>
    <row r="10" spans="2:7" ht="15.75" x14ac:dyDescent="0.2">
      <c r="B10" s="175" t="s">
        <v>225</v>
      </c>
      <c r="C10" s="124"/>
      <c r="D10" s="90"/>
      <c r="E10" s="90"/>
      <c r="F10" s="90"/>
      <c r="G10" s="90"/>
    </row>
    <row r="11" spans="2:7" x14ac:dyDescent="0.2">
      <c r="B11" s="124"/>
      <c r="C11" s="124"/>
      <c r="D11" s="90"/>
      <c r="E11" s="90"/>
      <c r="F11" s="90"/>
      <c r="G11" s="90"/>
    </row>
    <row r="12" spans="2:7" ht="51" x14ac:dyDescent="0.2">
      <c r="B12" s="176"/>
      <c r="C12" s="15" t="s">
        <v>179</v>
      </c>
      <c r="D12" s="16" t="s">
        <v>180</v>
      </c>
      <c r="E12" s="16" t="s">
        <v>181</v>
      </c>
      <c r="F12" s="16" t="s">
        <v>182</v>
      </c>
      <c r="G12" s="16" t="s">
        <v>183</v>
      </c>
    </row>
    <row r="13" spans="2:7" x14ac:dyDescent="0.2">
      <c r="B13" s="177" t="s">
        <v>163</v>
      </c>
      <c r="C13" s="601">
        <v>18003.999989999997</v>
      </c>
      <c r="D13" s="601">
        <v>0</v>
      </c>
      <c r="E13" s="601">
        <v>0</v>
      </c>
      <c r="F13" s="601">
        <v>0</v>
      </c>
      <c r="G13" s="561">
        <f t="shared" ref="G13:G19" si="0">D13-E13-F13</f>
        <v>0</v>
      </c>
    </row>
    <row r="14" spans="2:7" x14ac:dyDescent="0.2">
      <c r="B14" s="177"/>
      <c r="C14" s="601">
        <v>4955.37943</v>
      </c>
      <c r="D14" s="601"/>
      <c r="E14" s="601"/>
      <c r="F14" s="601"/>
      <c r="G14" s="561">
        <f t="shared" si="0"/>
        <v>0</v>
      </c>
    </row>
    <row r="15" spans="2:7" x14ac:dyDescent="0.2">
      <c r="B15" s="177" t="s">
        <v>338</v>
      </c>
      <c r="C15" s="601">
        <v>180603.70141000004</v>
      </c>
      <c r="D15" s="601">
        <v>24549.681999999986</v>
      </c>
      <c r="E15" s="601">
        <v>0</v>
      </c>
      <c r="F15" s="601">
        <v>0</v>
      </c>
      <c r="G15" s="561">
        <f>D15-E15-F15</f>
        <v>24549.681999999986</v>
      </c>
    </row>
    <row r="16" spans="2:7" x14ac:dyDescent="0.2">
      <c r="B16" s="177" t="s">
        <v>339</v>
      </c>
      <c r="C16" s="601">
        <v>104525.84621999999</v>
      </c>
      <c r="D16" s="601">
        <v>4041.9160000000006</v>
      </c>
      <c r="E16" s="601">
        <v>0</v>
      </c>
      <c r="F16" s="601">
        <v>0</v>
      </c>
      <c r="G16" s="561">
        <f>D16-E16-F16</f>
        <v>4041.9160000000006</v>
      </c>
    </row>
    <row r="17" spans="2:7" x14ac:dyDescent="0.2">
      <c r="B17" s="177" t="s">
        <v>340</v>
      </c>
      <c r="C17" s="601">
        <v>9856.2386800000004</v>
      </c>
      <c r="D17" s="601">
        <v>1078.3130000000001</v>
      </c>
      <c r="E17" s="601">
        <v>0</v>
      </c>
      <c r="F17" s="601">
        <v>0</v>
      </c>
      <c r="G17" s="561">
        <f t="shared" si="0"/>
        <v>1078.3130000000001</v>
      </c>
    </row>
    <row r="18" spans="2:7" x14ac:dyDescent="0.2">
      <c r="B18" s="177" t="s">
        <v>115</v>
      </c>
      <c r="C18" s="601">
        <v>39050.937789999996</v>
      </c>
      <c r="D18" s="601">
        <v>0</v>
      </c>
      <c r="E18" s="601">
        <v>0</v>
      </c>
      <c r="F18" s="601">
        <v>0</v>
      </c>
      <c r="G18" s="561">
        <f t="shared" si="0"/>
        <v>0</v>
      </c>
    </row>
    <row r="19" spans="2:7" x14ac:dyDescent="0.2">
      <c r="B19" s="178" t="s">
        <v>114</v>
      </c>
      <c r="C19" s="561">
        <f>SUM(C13:C18)</f>
        <v>356996.10352000006</v>
      </c>
      <c r="D19" s="561">
        <f>SUM(D13:D18)</f>
        <v>29669.910999999986</v>
      </c>
      <c r="E19" s="561">
        <f>SUM(E13:E18)</f>
        <v>0</v>
      </c>
      <c r="F19" s="561">
        <f>SUM(F13:F18)</f>
        <v>0</v>
      </c>
      <c r="G19" s="561">
        <f t="shared" si="0"/>
        <v>29669.910999999986</v>
      </c>
    </row>
    <row r="21" spans="2:7" ht="15.75" x14ac:dyDescent="0.2">
      <c r="B21" s="155" t="s">
        <v>380</v>
      </c>
    </row>
    <row r="22" spans="2:7" x14ac:dyDescent="0.2">
      <c r="C22" s="54">
        <f>$B$3</f>
        <v>2014</v>
      </c>
      <c r="D22" s="54">
        <f>$B$3-1</f>
        <v>2013</v>
      </c>
    </row>
    <row r="23" spans="2:7" x14ac:dyDescent="0.2">
      <c r="B23" s="179" t="s">
        <v>355</v>
      </c>
      <c r="C23" s="54"/>
      <c r="D23" s="54"/>
    </row>
    <row r="24" spans="2:7" x14ac:dyDescent="0.2">
      <c r="B24" s="180" t="s">
        <v>356</v>
      </c>
      <c r="C24" s="602">
        <v>0</v>
      </c>
      <c r="D24" s="602">
        <v>3</v>
      </c>
    </row>
    <row r="25" spans="2:7" x14ac:dyDescent="0.2">
      <c r="B25" s="180" t="s">
        <v>357</v>
      </c>
      <c r="C25" s="602">
        <v>0</v>
      </c>
      <c r="D25" s="602">
        <v>5</v>
      </c>
    </row>
    <row r="26" spans="2:7" x14ac:dyDescent="0.2">
      <c r="B26" s="180" t="s">
        <v>358</v>
      </c>
      <c r="C26" s="602">
        <v>0</v>
      </c>
      <c r="D26" s="602">
        <v>10</v>
      </c>
    </row>
    <row r="27" spans="2:7" x14ac:dyDescent="0.2">
      <c r="B27" s="180" t="s">
        <v>359</v>
      </c>
      <c r="C27" s="602">
        <v>0</v>
      </c>
      <c r="D27" s="602">
        <v>0</v>
      </c>
    </row>
    <row r="28" spans="2:7" x14ac:dyDescent="0.2">
      <c r="B28" s="181" t="s">
        <v>414</v>
      </c>
      <c r="C28" s="564">
        <f>SUM(C24:C27)</f>
        <v>0</v>
      </c>
      <c r="D28" s="564">
        <f>SUM(D24:D27)</f>
        <v>18</v>
      </c>
    </row>
    <row r="29" spans="2:7" x14ac:dyDescent="0.2">
      <c r="B29" s="179" t="s">
        <v>360</v>
      </c>
      <c r="C29" s="603"/>
      <c r="D29" s="603"/>
    </row>
    <row r="30" spans="2:7" x14ac:dyDescent="0.2">
      <c r="B30" s="180" t="s">
        <v>356</v>
      </c>
      <c r="C30" s="602">
        <v>0</v>
      </c>
      <c r="D30" s="602">
        <v>65</v>
      </c>
    </row>
    <row r="31" spans="2:7" x14ac:dyDescent="0.2">
      <c r="B31" s="180" t="s">
        <v>357</v>
      </c>
      <c r="C31" s="602">
        <v>0</v>
      </c>
      <c r="D31" s="602">
        <v>12</v>
      </c>
    </row>
    <row r="32" spans="2:7" x14ac:dyDescent="0.2">
      <c r="B32" s="180" t="s">
        <v>358</v>
      </c>
      <c r="C32" s="602">
        <v>0</v>
      </c>
      <c r="D32" s="602">
        <v>66</v>
      </c>
    </row>
    <row r="33" spans="2:4" x14ac:dyDescent="0.2">
      <c r="B33" s="180" t="s">
        <v>359</v>
      </c>
      <c r="C33" s="602">
        <v>4</v>
      </c>
      <c r="D33" s="602">
        <v>135</v>
      </c>
    </row>
    <row r="34" spans="2:4" x14ac:dyDescent="0.2">
      <c r="B34" s="181" t="s">
        <v>361</v>
      </c>
      <c r="C34" s="564">
        <f>SUM(C30:C33)</f>
        <v>4</v>
      </c>
      <c r="D34" s="564">
        <f>SUM(D30:D33)</f>
        <v>278</v>
      </c>
    </row>
    <row r="35" spans="2:4" x14ac:dyDescent="0.2">
      <c r="B35" s="179" t="s">
        <v>362</v>
      </c>
      <c r="C35" s="603"/>
      <c r="D35" s="603"/>
    </row>
    <row r="36" spans="2:4" x14ac:dyDescent="0.2">
      <c r="B36" s="180" t="s">
        <v>363</v>
      </c>
      <c r="C36" s="602">
        <v>56709</v>
      </c>
      <c r="D36" s="602">
        <v>101735</v>
      </c>
    </row>
    <row r="37" spans="2:4" x14ac:dyDescent="0.2">
      <c r="B37" s="180" t="s">
        <v>364</v>
      </c>
      <c r="C37" s="602">
        <v>7947</v>
      </c>
      <c r="D37" s="602">
        <v>4886</v>
      </c>
    </row>
    <row r="38" spans="2:4" x14ac:dyDescent="0.2">
      <c r="B38" s="180" t="s">
        <v>365</v>
      </c>
      <c r="C38" s="602">
        <v>19948</v>
      </c>
      <c r="D38" s="602">
        <v>32125</v>
      </c>
    </row>
    <row r="39" spans="2:4" x14ac:dyDescent="0.2">
      <c r="B39" s="180" t="s">
        <v>366</v>
      </c>
      <c r="C39" s="602">
        <v>0</v>
      </c>
      <c r="D39" s="602">
        <v>0</v>
      </c>
    </row>
    <row r="40" spans="2:4" x14ac:dyDescent="0.2">
      <c r="B40" s="180" t="s">
        <v>367</v>
      </c>
      <c r="C40" s="602">
        <v>38344</v>
      </c>
      <c r="D40" s="602">
        <v>21420</v>
      </c>
    </row>
    <row r="41" spans="2:4" x14ac:dyDescent="0.2">
      <c r="B41" s="180" t="s">
        <v>368</v>
      </c>
      <c r="C41" s="602">
        <v>3718</v>
      </c>
      <c r="D41" s="602">
        <v>39</v>
      </c>
    </row>
    <row r="42" spans="2:4" x14ac:dyDescent="0.2">
      <c r="B42" s="180" t="s">
        <v>369</v>
      </c>
      <c r="C42" s="602">
        <v>2524</v>
      </c>
      <c r="D42" s="602">
        <v>0</v>
      </c>
    </row>
    <row r="43" spans="2:4" x14ac:dyDescent="0.2">
      <c r="B43" s="181" t="s">
        <v>370</v>
      </c>
      <c r="C43" s="564">
        <f>SUM(C36:C42)</f>
        <v>129190</v>
      </c>
      <c r="D43" s="564">
        <f>SUM(D36:D42)</f>
        <v>160205</v>
      </c>
    </row>
    <row r="44" spans="2:4" x14ac:dyDescent="0.2">
      <c r="B44" s="179"/>
      <c r="C44" s="603"/>
      <c r="D44" s="603"/>
    </row>
    <row r="45" spans="2:4" x14ac:dyDescent="0.2">
      <c r="B45" s="181" t="s">
        <v>371</v>
      </c>
      <c r="C45" s="564">
        <f>SUM(C28,C34,C43)</f>
        <v>129194</v>
      </c>
      <c r="D45" s="564">
        <f>SUM(D28,D34,D43)</f>
        <v>160501</v>
      </c>
    </row>
    <row r="47" spans="2:4" ht="15.75" x14ac:dyDescent="0.2">
      <c r="B47" s="155" t="s">
        <v>381</v>
      </c>
    </row>
    <row r="48" spans="2:4" x14ac:dyDescent="0.2">
      <c r="C48" s="54">
        <f>$B$3</f>
        <v>2014</v>
      </c>
      <c r="D48" s="54">
        <f>$B$3-1</f>
        <v>2013</v>
      </c>
    </row>
    <row r="49" spans="2:4" x14ac:dyDescent="0.2">
      <c r="B49" s="179" t="s">
        <v>355</v>
      </c>
      <c r="C49" s="54"/>
      <c r="D49" s="54"/>
    </row>
    <row r="50" spans="2:4" x14ac:dyDescent="0.2">
      <c r="B50" s="180" t="s">
        <v>356</v>
      </c>
      <c r="C50" s="604">
        <v>9418</v>
      </c>
      <c r="D50" s="604">
        <v>42299</v>
      </c>
    </row>
    <row r="51" spans="2:4" x14ac:dyDescent="0.2">
      <c r="B51" s="180" t="s">
        <v>357</v>
      </c>
      <c r="C51" s="604">
        <v>5510</v>
      </c>
      <c r="D51" s="604">
        <v>48138</v>
      </c>
    </row>
    <row r="52" spans="2:4" x14ac:dyDescent="0.2">
      <c r="B52" s="180" t="s">
        <v>358</v>
      </c>
      <c r="C52" s="604">
        <v>9891</v>
      </c>
      <c r="D52" s="604">
        <v>42757</v>
      </c>
    </row>
    <row r="53" spans="2:4" x14ac:dyDescent="0.2">
      <c r="B53" s="180" t="s">
        <v>359</v>
      </c>
      <c r="C53" s="604">
        <v>214</v>
      </c>
      <c r="D53" s="604">
        <v>908</v>
      </c>
    </row>
    <row r="54" spans="2:4" x14ac:dyDescent="0.2">
      <c r="B54" s="181" t="s">
        <v>372</v>
      </c>
      <c r="C54" s="564">
        <f>SUM(C50:C53)</f>
        <v>25033</v>
      </c>
      <c r="D54" s="564">
        <f>SUM(D50:D53)</f>
        <v>134102</v>
      </c>
    </row>
    <row r="55" spans="2:4" x14ac:dyDescent="0.2">
      <c r="B55" s="179" t="s">
        <v>360</v>
      </c>
      <c r="C55" s="603"/>
      <c r="D55" s="603"/>
    </row>
    <row r="56" spans="2:4" x14ac:dyDescent="0.2">
      <c r="B56" s="180" t="s">
        <v>356</v>
      </c>
      <c r="C56" s="601">
        <v>460</v>
      </c>
      <c r="D56" s="601">
        <v>3890</v>
      </c>
    </row>
    <row r="57" spans="2:4" x14ac:dyDescent="0.2">
      <c r="B57" s="180" t="s">
        <v>357</v>
      </c>
      <c r="C57" s="601">
        <v>91</v>
      </c>
      <c r="D57" s="601">
        <v>632</v>
      </c>
    </row>
    <row r="58" spans="2:4" x14ac:dyDescent="0.2">
      <c r="B58" s="180" t="s">
        <v>358</v>
      </c>
      <c r="C58" s="601">
        <v>690</v>
      </c>
      <c r="D58" s="601">
        <v>3488</v>
      </c>
    </row>
    <row r="59" spans="2:4" x14ac:dyDescent="0.2">
      <c r="B59" s="180" t="s">
        <v>359</v>
      </c>
      <c r="C59" s="601">
        <v>461</v>
      </c>
      <c r="D59" s="601">
        <v>2241</v>
      </c>
    </row>
    <row r="60" spans="2:4" x14ac:dyDescent="0.2">
      <c r="B60" s="181" t="s">
        <v>373</v>
      </c>
      <c r="C60" s="564">
        <f>SUM(C56:C59)</f>
        <v>1702</v>
      </c>
      <c r="D60" s="564">
        <f>SUM(D56:D59)</f>
        <v>10251</v>
      </c>
    </row>
    <row r="61" spans="2:4" x14ac:dyDescent="0.2">
      <c r="B61" s="179" t="s">
        <v>362</v>
      </c>
      <c r="C61" s="603"/>
      <c r="D61" s="603"/>
    </row>
    <row r="62" spans="2:4" x14ac:dyDescent="0.2">
      <c r="B62" s="180" t="s">
        <v>363</v>
      </c>
      <c r="C62" s="604">
        <v>486328</v>
      </c>
      <c r="D62" s="604">
        <v>434087</v>
      </c>
    </row>
    <row r="63" spans="2:4" x14ac:dyDescent="0.2">
      <c r="B63" s="180" t="s">
        <v>364</v>
      </c>
      <c r="C63" s="604">
        <v>13121</v>
      </c>
      <c r="D63" s="604">
        <v>4889</v>
      </c>
    </row>
    <row r="64" spans="2:4" x14ac:dyDescent="0.2">
      <c r="B64" s="180" t="s">
        <v>365</v>
      </c>
      <c r="C64" s="604">
        <v>52512</v>
      </c>
      <c r="D64" s="604">
        <v>32125</v>
      </c>
    </row>
    <row r="65" spans="2:4" x14ac:dyDescent="0.2">
      <c r="B65" s="180" t="s">
        <v>366</v>
      </c>
      <c r="C65" s="604">
        <v>0</v>
      </c>
      <c r="D65" s="604">
        <v>0</v>
      </c>
    </row>
    <row r="66" spans="2:4" x14ac:dyDescent="0.2">
      <c r="B66" s="180" t="s">
        <v>367</v>
      </c>
      <c r="C66" s="604">
        <v>85216</v>
      </c>
      <c r="D66" s="604">
        <v>47603</v>
      </c>
    </row>
    <row r="67" spans="2:4" x14ac:dyDescent="0.2">
      <c r="B67" s="180" t="s">
        <v>368</v>
      </c>
      <c r="C67" s="604">
        <v>3703</v>
      </c>
      <c r="D67" s="604">
        <v>39</v>
      </c>
    </row>
    <row r="68" spans="2:4" x14ac:dyDescent="0.2">
      <c r="B68" s="180" t="s">
        <v>369</v>
      </c>
      <c r="C68" s="604">
        <v>2525</v>
      </c>
      <c r="D68" s="604">
        <v>0</v>
      </c>
    </row>
    <row r="69" spans="2:4" x14ac:dyDescent="0.2">
      <c r="B69" s="181" t="s">
        <v>374</v>
      </c>
      <c r="C69" s="564">
        <f>SUM(C62:C68)</f>
        <v>643405</v>
      </c>
      <c r="D69" s="564">
        <f>SUM(D62:D68)</f>
        <v>518743</v>
      </c>
    </row>
    <row r="70" spans="2:4" x14ac:dyDescent="0.2">
      <c r="B70" s="179"/>
      <c r="C70" s="182"/>
      <c r="D70" s="182"/>
    </row>
    <row r="71" spans="2:4" x14ac:dyDescent="0.2">
      <c r="B71" s="183" t="s">
        <v>375</v>
      </c>
      <c r="C71" s="235">
        <f>SUM(C54,C60,C69)</f>
        <v>670140</v>
      </c>
      <c r="D71" s="235">
        <f>SUM(D54,D60,D69)</f>
        <v>663096</v>
      </c>
    </row>
    <row r="73" spans="2:4" ht="15.75" x14ac:dyDescent="0.2">
      <c r="B73" s="155" t="s">
        <v>382</v>
      </c>
    </row>
    <row r="74" spans="2:4" x14ac:dyDescent="0.2">
      <c r="C74" s="54">
        <f>$B$3</f>
        <v>2014</v>
      </c>
      <c r="D74" s="54">
        <f>$B$3-1</f>
        <v>2013</v>
      </c>
    </row>
    <row r="75" spans="2:4" x14ac:dyDescent="0.2">
      <c r="B75" s="180" t="s">
        <v>376</v>
      </c>
      <c r="C75" s="604">
        <v>518743.35721295385</v>
      </c>
      <c r="D75" s="604">
        <v>360137.35721295385</v>
      </c>
    </row>
    <row r="76" spans="2:4" x14ac:dyDescent="0.2">
      <c r="B76" s="180" t="s">
        <v>377</v>
      </c>
      <c r="C76" s="564">
        <f>C43</f>
        <v>129190</v>
      </c>
      <c r="D76" s="564">
        <f>D43</f>
        <v>160205</v>
      </c>
    </row>
    <row r="77" spans="2:4" x14ac:dyDescent="0.2">
      <c r="B77" s="180" t="s">
        <v>413</v>
      </c>
      <c r="C77" s="604">
        <v>2689</v>
      </c>
      <c r="D77" s="604">
        <v>1308</v>
      </c>
    </row>
    <row r="78" spans="2:4" x14ac:dyDescent="0.2">
      <c r="B78" s="180" t="s">
        <v>378</v>
      </c>
      <c r="C78" s="604">
        <v>1839</v>
      </c>
      <c r="D78" s="604">
        <v>291</v>
      </c>
    </row>
    <row r="79" spans="2:4" x14ac:dyDescent="0.2">
      <c r="B79" s="180" t="s">
        <v>379</v>
      </c>
      <c r="C79" s="564">
        <f>(C75+C76)-(C77+C78)</f>
        <v>643405.35721295385</v>
      </c>
      <c r="D79" s="564">
        <f>(D75+D76)-(D77+D78)</f>
        <v>518743.35721295385</v>
      </c>
    </row>
    <row r="82" spans="2:4" ht="15.75" x14ac:dyDescent="0.2">
      <c r="B82" s="184" t="s">
        <v>383</v>
      </c>
    </row>
    <row r="83" spans="2:4" x14ac:dyDescent="0.2">
      <c r="B83" s="157"/>
      <c r="C83" s="54">
        <f>$B$3</f>
        <v>2014</v>
      </c>
    </row>
    <row r="84" spans="2:4" x14ac:dyDescent="0.2">
      <c r="B84" s="180" t="s">
        <v>78</v>
      </c>
      <c r="C84" s="604">
        <v>3076</v>
      </c>
    </row>
    <row r="85" spans="2:4" x14ac:dyDescent="0.2">
      <c r="B85" s="180" t="s">
        <v>79</v>
      </c>
      <c r="C85" s="604">
        <v>30804</v>
      </c>
    </row>
    <row r="86" spans="2:4" x14ac:dyDescent="0.2">
      <c r="B86" s="180" t="s">
        <v>80</v>
      </c>
      <c r="C86" s="604">
        <v>764</v>
      </c>
    </row>
    <row r="87" spans="2:4" x14ac:dyDescent="0.2">
      <c r="B87" s="180" t="s">
        <v>81</v>
      </c>
      <c r="C87" s="604">
        <v>1115</v>
      </c>
    </row>
    <row r="88" spans="2:4" x14ac:dyDescent="0.2">
      <c r="B88" s="180" t="s">
        <v>82</v>
      </c>
      <c r="C88" s="604">
        <v>641245</v>
      </c>
    </row>
    <row r="89" spans="2:4" x14ac:dyDescent="0.2">
      <c r="B89" s="181" t="s">
        <v>114</v>
      </c>
      <c r="C89" s="564">
        <f>SUM(C84:C88)</f>
        <v>677004</v>
      </c>
    </row>
    <row r="92" spans="2:4" x14ac:dyDescent="0.2">
      <c r="B92" s="389" t="s">
        <v>190</v>
      </c>
      <c r="C92" s="345"/>
      <c r="D92" s="346"/>
    </row>
    <row r="93" spans="2:4" x14ac:dyDescent="0.2">
      <c r="B93" s="390" t="s">
        <v>471</v>
      </c>
      <c r="C93" s="404"/>
      <c r="D93" s="405"/>
    </row>
    <row r="94" spans="2:4" x14ac:dyDescent="0.2">
      <c r="B94" s="391"/>
      <c r="C94" s="402"/>
      <c r="D94" s="403"/>
    </row>
  </sheetData>
  <mergeCells count="4">
    <mergeCell ref="B7:E8"/>
    <mergeCell ref="D1:E1"/>
    <mergeCell ref="D2:E2"/>
    <mergeCell ref="D3:E3"/>
  </mergeCells>
  <pageMargins left="0.74803149606299213" right="0.74803149606299213" top="0.98425196850393704" bottom="0.98425196850393704" header="0.51181102362204722" footer="0.51181102362204722"/>
  <pageSetup paperSize="8" scale="71" fitToHeight="0" orientation="landscape" r:id="rId1"/>
  <headerFooter alignWithMargins="0">
    <oddFooter>&amp;L&amp;D&amp;C&amp;A&amp;RPage &amp;P of &amp;N</oddFooter>
  </headerFooter>
  <rowBreaks count="1" manualBreakCount="1">
    <brk id="46" min="1" max="6"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DC516"/>
  <sheetViews>
    <sheetView showGridLines="0" view="pageBreakPreview" topLeftCell="A378" zoomScale="70" zoomScaleNormal="100" zoomScaleSheetLayoutView="70" workbookViewId="0">
      <selection activeCell="G393" sqref="G393"/>
    </sheetView>
  </sheetViews>
  <sheetFormatPr defaultRowHeight="12.75" x14ac:dyDescent="0.2"/>
  <cols>
    <col min="1" max="1" width="8.85546875" style="157" customWidth="1"/>
    <col min="2" max="2" width="65.42578125" style="94" bestFit="1" customWidth="1"/>
    <col min="3" max="3" width="28.7109375" style="94" customWidth="1"/>
    <col min="4" max="6" width="12.7109375" style="94" customWidth="1"/>
    <col min="7" max="7" width="46.85546875" style="94" customWidth="1"/>
    <col min="8" max="8" width="60.7109375" style="94" customWidth="1"/>
    <col min="9" max="239" width="9.140625" style="94"/>
    <col min="240" max="240" width="7.85546875" style="94" customWidth="1"/>
    <col min="241" max="16384" width="9.140625" style="94"/>
  </cols>
  <sheetData>
    <row r="1" spans="1:8" ht="20.25" x14ac:dyDescent="0.2">
      <c r="B1" s="42" t="str">
        <f>Cover!E22</f>
        <v>United Energy</v>
      </c>
      <c r="C1" s="42"/>
      <c r="H1" s="158"/>
    </row>
    <row r="2" spans="1:8" ht="20.25" customHeight="1" x14ac:dyDescent="0.2">
      <c r="B2" s="42" t="s">
        <v>158</v>
      </c>
      <c r="C2" s="807" t="s">
        <v>505</v>
      </c>
      <c r="D2" s="807"/>
    </row>
    <row r="3" spans="1:8" ht="20.25" x14ac:dyDescent="0.2">
      <c r="B3" s="42">
        <f>Cover!E26</f>
        <v>2014</v>
      </c>
      <c r="C3" s="704" t="s">
        <v>308</v>
      </c>
      <c r="D3" s="704"/>
    </row>
    <row r="4" spans="1:8" ht="14.25" customHeight="1" x14ac:dyDescent="0.2">
      <c r="C4" s="159" t="s">
        <v>508</v>
      </c>
      <c r="D4" s="93"/>
    </row>
    <row r="5" spans="1:8" ht="14.25" customHeight="1" x14ac:dyDescent="0.2"/>
    <row r="6" spans="1:8" ht="14.25" customHeight="1" x14ac:dyDescent="0.2">
      <c r="B6" s="701" t="s">
        <v>472</v>
      </c>
      <c r="C6" s="702"/>
      <c r="D6" s="702"/>
      <c r="E6" s="703"/>
    </row>
    <row r="7" spans="1:8" ht="14.25" customHeight="1" x14ac:dyDescent="0.2"/>
    <row r="8" spans="1:8" ht="14.25" customHeight="1" x14ac:dyDescent="0.2">
      <c r="B8" s="423" t="s">
        <v>168</v>
      </c>
      <c r="C8" s="425"/>
      <c r="D8" s="426"/>
      <c r="E8" s="426"/>
      <c r="F8" s="426"/>
      <c r="G8" s="427"/>
    </row>
    <row r="9" spans="1:8" ht="14.25" customHeight="1" x14ac:dyDescent="0.2">
      <c r="B9" s="390" t="s">
        <v>200</v>
      </c>
      <c r="C9" s="404"/>
      <c r="D9" s="428"/>
      <c r="E9" s="428"/>
      <c r="F9" s="428"/>
      <c r="G9" s="429"/>
    </row>
    <row r="10" spans="1:8" x14ac:dyDescent="0.2">
      <c r="B10" s="390" t="s">
        <v>201</v>
      </c>
      <c r="C10" s="404"/>
      <c r="D10" s="404"/>
      <c r="E10" s="404"/>
      <c r="F10" s="404"/>
      <c r="G10" s="405"/>
    </row>
    <row r="11" spans="1:8" ht="24.75" customHeight="1" x14ac:dyDescent="0.2">
      <c r="B11" s="843" t="s">
        <v>77</v>
      </c>
      <c r="C11" s="844"/>
      <c r="D11" s="844"/>
      <c r="E11" s="844"/>
      <c r="F11" s="844"/>
      <c r="G11" s="845"/>
    </row>
    <row r="12" spans="1:8" s="161" customFormat="1" ht="12" customHeight="1" x14ac:dyDescent="0.2">
      <c r="A12" s="160"/>
      <c r="B12" s="694" t="s">
        <v>347</v>
      </c>
      <c r="C12" s="695"/>
      <c r="D12" s="695"/>
      <c r="E12" s="695"/>
      <c r="F12" s="695"/>
      <c r="G12" s="696"/>
    </row>
    <row r="13" spans="1:8" ht="12.75" customHeight="1" x14ac:dyDescent="0.2">
      <c r="B13" s="843" t="s">
        <v>392</v>
      </c>
      <c r="C13" s="844"/>
      <c r="D13" s="844"/>
      <c r="E13" s="844"/>
      <c r="F13" s="844"/>
      <c r="G13" s="845"/>
    </row>
    <row r="14" spans="1:8" ht="12.75" customHeight="1" x14ac:dyDescent="0.2">
      <c r="B14" s="843" t="s">
        <v>570</v>
      </c>
      <c r="C14" s="844"/>
      <c r="D14" s="844"/>
      <c r="E14" s="844"/>
      <c r="F14" s="844"/>
      <c r="G14" s="845"/>
    </row>
    <row r="15" spans="1:8" ht="12.75" customHeight="1" x14ac:dyDescent="0.2">
      <c r="B15" s="843" t="s">
        <v>390</v>
      </c>
      <c r="C15" s="844"/>
      <c r="D15" s="844"/>
      <c r="E15" s="844"/>
      <c r="F15" s="844"/>
      <c r="G15" s="845"/>
    </row>
    <row r="16" spans="1:8" ht="12.75" customHeight="1" x14ac:dyDescent="0.2">
      <c r="B16" s="843" t="s">
        <v>391</v>
      </c>
      <c r="C16" s="844"/>
      <c r="D16" s="844"/>
      <c r="E16" s="844"/>
      <c r="F16" s="844"/>
      <c r="G16" s="845"/>
    </row>
    <row r="17" spans="1:107" ht="14.25" customHeight="1" x14ac:dyDescent="0.2">
      <c r="A17" s="162"/>
      <c r="B17" s="694" t="s">
        <v>546</v>
      </c>
      <c r="C17" s="695"/>
      <c r="D17" s="695"/>
      <c r="E17" s="695"/>
      <c r="F17" s="695"/>
      <c r="G17" s="696"/>
    </row>
    <row r="18" spans="1:107" ht="24" x14ac:dyDescent="0.2">
      <c r="B18" s="49" t="s">
        <v>157</v>
      </c>
      <c r="C18" s="616">
        <v>1.10902741866</v>
      </c>
      <c r="D18" s="430"/>
      <c r="E18" s="430"/>
      <c r="F18" s="430"/>
      <c r="G18" s="431"/>
    </row>
    <row r="19" spans="1:107" ht="14.25" customHeight="1" x14ac:dyDescent="0.2"/>
    <row r="20" spans="1:107" ht="14.25" customHeight="1" x14ac:dyDescent="0.2">
      <c r="B20" s="846" t="s">
        <v>33</v>
      </c>
      <c r="C20" s="847"/>
      <c r="D20" s="847"/>
      <c r="E20" s="847"/>
      <c r="F20" s="847"/>
      <c r="G20" s="847"/>
    </row>
    <row r="21" spans="1:107" x14ac:dyDescent="0.2">
      <c r="B21" s="848"/>
      <c r="C21" s="848"/>
      <c r="D21" s="848"/>
      <c r="E21" s="848"/>
      <c r="F21" s="848"/>
      <c r="G21" s="848"/>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3"/>
      <c r="BY21" s="163"/>
      <c r="BZ21" s="163"/>
      <c r="CA21" s="163"/>
      <c r="CB21" s="163"/>
      <c r="CC21" s="163"/>
      <c r="CD21" s="163"/>
      <c r="CE21" s="163"/>
      <c r="CF21" s="163"/>
      <c r="CG21" s="163"/>
      <c r="CH21" s="163"/>
      <c r="CI21" s="163"/>
      <c r="CJ21" s="163"/>
      <c r="CK21" s="163"/>
      <c r="CL21" s="163"/>
      <c r="CM21" s="163"/>
      <c r="CN21" s="163"/>
      <c r="CO21" s="163"/>
      <c r="CP21" s="163"/>
      <c r="CQ21" s="163"/>
      <c r="CR21" s="163"/>
      <c r="CS21" s="163"/>
      <c r="CT21" s="163"/>
      <c r="CU21" s="163"/>
      <c r="CV21" s="163"/>
      <c r="CW21" s="163"/>
      <c r="CX21" s="163"/>
      <c r="CY21" s="163"/>
      <c r="CZ21" s="163"/>
      <c r="DA21" s="163"/>
      <c r="DB21" s="163"/>
      <c r="DC21" s="163"/>
    </row>
    <row r="22" spans="1:107" ht="54" customHeight="1" x14ac:dyDescent="0.2">
      <c r="B22" s="43" t="s">
        <v>212</v>
      </c>
      <c r="C22" s="43" t="s">
        <v>37</v>
      </c>
      <c r="D22" s="831" t="s">
        <v>190</v>
      </c>
      <c r="E22" s="849"/>
      <c r="F22" s="849"/>
      <c r="G22" s="850"/>
      <c r="H22" s="43" t="s">
        <v>214</v>
      </c>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163"/>
      <c r="CO22" s="163"/>
      <c r="CP22" s="163"/>
      <c r="CQ22" s="163"/>
      <c r="CR22" s="163"/>
      <c r="CS22" s="163"/>
      <c r="CT22" s="163"/>
      <c r="CU22" s="163"/>
      <c r="CV22" s="163"/>
      <c r="CW22" s="163"/>
      <c r="CX22" s="163"/>
      <c r="CY22" s="163"/>
      <c r="CZ22" s="163"/>
      <c r="DA22" s="163"/>
      <c r="DB22" s="163"/>
    </row>
    <row r="23" spans="1:107" ht="12.75" customHeight="1" x14ac:dyDescent="0.2">
      <c r="B23" s="38" t="s">
        <v>39</v>
      </c>
      <c r="C23" s="384" t="s">
        <v>937</v>
      </c>
      <c r="D23" s="838" t="s">
        <v>940</v>
      </c>
      <c r="E23" s="838"/>
      <c r="F23" s="838"/>
      <c r="G23" s="838"/>
      <c r="H23" s="624" t="s">
        <v>941</v>
      </c>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163"/>
      <c r="CO23" s="163"/>
      <c r="CP23" s="163"/>
      <c r="CQ23" s="163"/>
      <c r="CR23" s="163"/>
      <c r="CS23" s="163"/>
      <c r="CT23" s="163"/>
      <c r="CU23" s="163"/>
      <c r="CV23" s="163"/>
      <c r="CW23" s="163"/>
      <c r="CX23" s="163"/>
      <c r="CY23" s="163"/>
      <c r="CZ23" s="163"/>
      <c r="DA23" s="163"/>
      <c r="DB23" s="163"/>
    </row>
    <row r="24" spans="1:107" ht="12.75" customHeight="1" x14ac:dyDescent="0.2">
      <c r="B24" s="38" t="s">
        <v>40</v>
      </c>
      <c r="C24" s="384" t="s">
        <v>937</v>
      </c>
      <c r="D24" s="838" t="s">
        <v>942</v>
      </c>
      <c r="E24" s="838"/>
      <c r="F24" s="838"/>
      <c r="G24" s="838"/>
      <c r="H24" s="624" t="s">
        <v>941</v>
      </c>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3"/>
      <c r="CH24" s="163"/>
      <c r="CI24" s="163"/>
      <c r="CJ24" s="163"/>
      <c r="CK24" s="163"/>
      <c r="CL24" s="163"/>
      <c r="CM24" s="163"/>
      <c r="CN24" s="163"/>
      <c r="CO24" s="163"/>
      <c r="CP24" s="163"/>
      <c r="CQ24" s="163"/>
      <c r="CR24" s="163"/>
      <c r="CS24" s="163"/>
      <c r="CT24" s="163"/>
      <c r="CU24" s="163"/>
      <c r="CV24" s="163"/>
      <c r="CW24" s="163"/>
      <c r="CX24" s="163"/>
      <c r="CY24" s="163"/>
      <c r="CZ24" s="163"/>
      <c r="DA24" s="163"/>
      <c r="DB24" s="163"/>
    </row>
    <row r="25" spans="1:107" ht="12.75" customHeight="1" x14ac:dyDescent="0.2">
      <c r="B25" s="38" t="s">
        <v>41</v>
      </c>
      <c r="C25" s="384" t="s">
        <v>937</v>
      </c>
      <c r="D25" s="838" t="s">
        <v>943</v>
      </c>
      <c r="E25" s="838"/>
      <c r="F25" s="838"/>
      <c r="G25" s="838"/>
      <c r="H25" s="624" t="s">
        <v>941</v>
      </c>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3"/>
      <c r="BX25" s="163"/>
      <c r="BY25" s="163"/>
      <c r="BZ25" s="163"/>
      <c r="CA25" s="163"/>
      <c r="CB25" s="163"/>
      <c r="CC25" s="163"/>
      <c r="CD25" s="163"/>
      <c r="CE25" s="163"/>
      <c r="CF25" s="163"/>
      <c r="CG25" s="163"/>
      <c r="CH25" s="163"/>
      <c r="CI25" s="163"/>
      <c r="CJ25" s="163"/>
      <c r="CK25" s="163"/>
      <c r="CL25" s="163"/>
      <c r="CM25" s="163"/>
      <c r="CN25" s="163"/>
      <c r="CO25" s="163"/>
      <c r="CP25" s="163"/>
      <c r="CQ25" s="163"/>
      <c r="CR25" s="163"/>
      <c r="CS25" s="163"/>
      <c r="CT25" s="163"/>
      <c r="CU25" s="163"/>
      <c r="CV25" s="163"/>
      <c r="CW25" s="163"/>
      <c r="CX25" s="163"/>
      <c r="CY25" s="163"/>
      <c r="CZ25" s="163"/>
      <c r="DA25" s="163"/>
      <c r="DB25" s="163"/>
    </row>
    <row r="26" spans="1:107" ht="12.75" customHeight="1" x14ac:dyDescent="0.2">
      <c r="B26" s="38" t="s">
        <v>42</v>
      </c>
      <c r="C26" s="384" t="s">
        <v>937</v>
      </c>
      <c r="D26" s="838" t="s">
        <v>944</v>
      </c>
      <c r="E26" s="838"/>
      <c r="F26" s="838"/>
      <c r="G26" s="838"/>
      <c r="H26" s="624" t="s">
        <v>941</v>
      </c>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3"/>
      <c r="CH26" s="163"/>
      <c r="CI26" s="163"/>
      <c r="CJ26" s="163"/>
      <c r="CK26" s="163"/>
      <c r="CL26" s="163"/>
      <c r="CM26" s="163"/>
      <c r="CN26" s="163"/>
      <c r="CO26" s="163"/>
      <c r="CP26" s="163"/>
      <c r="CQ26" s="163"/>
      <c r="CR26" s="163"/>
      <c r="CS26" s="163"/>
      <c r="CT26" s="163"/>
      <c r="CU26" s="163"/>
      <c r="CV26" s="163"/>
      <c r="CW26" s="163"/>
      <c r="CX26" s="163"/>
      <c r="CY26" s="163"/>
      <c r="CZ26" s="163"/>
      <c r="DA26" s="163"/>
      <c r="DB26" s="163"/>
    </row>
    <row r="27" spans="1:107" ht="12.75" customHeight="1" x14ac:dyDescent="0.2">
      <c r="B27" s="38" t="s">
        <v>43</v>
      </c>
      <c r="C27" s="384" t="s">
        <v>937</v>
      </c>
      <c r="D27" s="838" t="s">
        <v>945</v>
      </c>
      <c r="E27" s="838"/>
      <c r="F27" s="838"/>
      <c r="G27" s="838"/>
      <c r="H27" s="624" t="s">
        <v>941</v>
      </c>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3"/>
      <c r="CC27" s="163"/>
      <c r="CD27" s="163"/>
      <c r="CE27" s="163"/>
      <c r="CF27" s="163"/>
      <c r="CG27" s="163"/>
      <c r="CH27" s="163"/>
      <c r="CI27" s="163"/>
      <c r="CJ27" s="163"/>
      <c r="CK27" s="163"/>
      <c r="CL27" s="163"/>
      <c r="CM27" s="163"/>
      <c r="CN27" s="163"/>
      <c r="CO27" s="163"/>
      <c r="CP27" s="163"/>
      <c r="CQ27" s="163"/>
      <c r="CR27" s="163"/>
      <c r="CS27" s="163"/>
      <c r="CT27" s="163"/>
      <c r="CU27" s="163"/>
      <c r="CV27" s="163"/>
      <c r="CW27" s="163"/>
      <c r="CX27" s="163"/>
      <c r="CY27" s="163"/>
      <c r="CZ27" s="163"/>
      <c r="DA27" s="163"/>
      <c r="DB27" s="163"/>
    </row>
    <row r="28" spans="1:107" ht="12.75" customHeight="1" x14ac:dyDescent="0.2">
      <c r="B28" s="38" t="s">
        <v>44</v>
      </c>
      <c r="C28" s="384" t="s">
        <v>937</v>
      </c>
      <c r="D28" s="838" t="s">
        <v>946</v>
      </c>
      <c r="E28" s="838"/>
      <c r="F28" s="838"/>
      <c r="G28" s="838"/>
      <c r="H28" s="624" t="s">
        <v>941</v>
      </c>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63"/>
      <c r="BR28" s="163"/>
      <c r="BS28" s="163"/>
      <c r="BT28" s="163"/>
      <c r="BU28" s="163"/>
      <c r="BV28" s="163"/>
      <c r="BW28" s="163"/>
      <c r="BX28" s="163"/>
      <c r="BY28" s="163"/>
      <c r="BZ28" s="163"/>
      <c r="CA28" s="163"/>
      <c r="CB28" s="163"/>
      <c r="CC28" s="163"/>
      <c r="CD28" s="163"/>
      <c r="CE28" s="163"/>
      <c r="CF28" s="163"/>
      <c r="CG28" s="163"/>
      <c r="CH28" s="163"/>
      <c r="CI28" s="163"/>
      <c r="CJ28" s="163"/>
      <c r="CK28" s="163"/>
      <c r="CL28" s="163"/>
      <c r="CM28" s="163"/>
      <c r="CN28" s="163"/>
      <c r="CO28" s="163"/>
      <c r="CP28" s="163"/>
      <c r="CQ28" s="163"/>
      <c r="CR28" s="163"/>
      <c r="CS28" s="163"/>
      <c r="CT28" s="163"/>
      <c r="CU28" s="163"/>
      <c r="CV28" s="163"/>
      <c r="CW28" s="163"/>
      <c r="CX28" s="163"/>
      <c r="CY28" s="163"/>
      <c r="CZ28" s="163"/>
      <c r="DA28" s="163"/>
      <c r="DB28" s="163"/>
    </row>
    <row r="29" spans="1:107" ht="12.75" customHeight="1" x14ac:dyDescent="0.2">
      <c r="B29" s="38" t="s">
        <v>45</v>
      </c>
      <c r="C29" s="384" t="s">
        <v>937</v>
      </c>
      <c r="D29" s="838" t="s">
        <v>946</v>
      </c>
      <c r="E29" s="838"/>
      <c r="F29" s="838"/>
      <c r="G29" s="838"/>
      <c r="H29" s="624" t="s">
        <v>941</v>
      </c>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63"/>
      <c r="BZ29" s="163"/>
      <c r="CA29" s="163"/>
      <c r="CB29" s="163"/>
      <c r="CC29" s="163"/>
      <c r="CD29" s="163"/>
      <c r="CE29" s="163"/>
      <c r="CF29" s="163"/>
      <c r="CG29" s="163"/>
      <c r="CH29" s="163"/>
      <c r="CI29" s="163"/>
      <c r="CJ29" s="163"/>
      <c r="CK29" s="163"/>
      <c r="CL29" s="163"/>
      <c r="CM29" s="163"/>
      <c r="CN29" s="163"/>
      <c r="CO29" s="163"/>
      <c r="CP29" s="163"/>
      <c r="CQ29" s="163"/>
      <c r="CR29" s="163"/>
      <c r="CS29" s="163"/>
      <c r="CT29" s="163"/>
      <c r="CU29" s="163"/>
      <c r="CV29" s="163"/>
      <c r="CW29" s="163"/>
      <c r="CX29" s="163"/>
      <c r="CY29" s="163"/>
      <c r="CZ29" s="163"/>
      <c r="DA29" s="163"/>
      <c r="DB29" s="163"/>
    </row>
    <row r="30" spans="1:107" ht="12.75" customHeight="1" x14ac:dyDescent="0.2">
      <c r="B30" s="38" t="s">
        <v>46</v>
      </c>
      <c r="C30" s="384" t="s">
        <v>937</v>
      </c>
      <c r="D30" s="838" t="s">
        <v>946</v>
      </c>
      <c r="E30" s="838"/>
      <c r="F30" s="838"/>
      <c r="G30" s="838"/>
      <c r="H30" s="624" t="s">
        <v>941</v>
      </c>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3"/>
      <c r="CL30" s="163"/>
      <c r="CM30" s="163"/>
      <c r="CN30" s="163"/>
      <c r="CO30" s="163"/>
      <c r="CP30" s="163"/>
      <c r="CQ30" s="163"/>
      <c r="CR30" s="163"/>
      <c r="CS30" s="163"/>
      <c r="CT30" s="163"/>
      <c r="CU30" s="163"/>
      <c r="CV30" s="163"/>
      <c r="CW30" s="163"/>
      <c r="CX30" s="163"/>
      <c r="CY30" s="163"/>
      <c r="CZ30" s="163"/>
      <c r="DA30" s="163"/>
      <c r="DB30" s="163"/>
    </row>
    <row r="31" spans="1:107" ht="12.75" customHeight="1" x14ac:dyDescent="0.2">
      <c r="B31" s="38" t="s">
        <v>47</v>
      </c>
      <c r="C31" s="384" t="s">
        <v>937</v>
      </c>
      <c r="D31" s="838" t="s">
        <v>947</v>
      </c>
      <c r="E31" s="838"/>
      <c r="F31" s="838"/>
      <c r="G31" s="838"/>
      <c r="H31" s="624" t="s">
        <v>941</v>
      </c>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63"/>
      <c r="BR31" s="163"/>
      <c r="BS31" s="163"/>
      <c r="BT31" s="163"/>
      <c r="BU31" s="163"/>
      <c r="BV31" s="163"/>
      <c r="BW31" s="163"/>
      <c r="BX31" s="163"/>
      <c r="BY31" s="163"/>
      <c r="BZ31" s="163"/>
      <c r="CA31" s="163"/>
      <c r="CB31" s="163"/>
      <c r="CC31" s="163"/>
      <c r="CD31" s="163"/>
      <c r="CE31" s="163"/>
      <c r="CF31" s="163"/>
      <c r="CG31" s="163"/>
      <c r="CH31" s="163"/>
      <c r="CI31" s="163"/>
      <c r="CJ31" s="163"/>
      <c r="CK31" s="163"/>
      <c r="CL31" s="163"/>
      <c r="CM31" s="163"/>
      <c r="CN31" s="163"/>
      <c r="CO31" s="163"/>
      <c r="CP31" s="163"/>
      <c r="CQ31" s="163"/>
      <c r="CR31" s="163"/>
      <c r="CS31" s="163"/>
      <c r="CT31" s="163"/>
      <c r="CU31" s="163"/>
      <c r="CV31" s="163"/>
      <c r="CW31" s="163"/>
      <c r="CX31" s="163"/>
      <c r="CY31" s="163"/>
      <c r="CZ31" s="163"/>
      <c r="DA31" s="163"/>
      <c r="DB31" s="163"/>
    </row>
    <row r="32" spans="1:107" ht="12.75" customHeight="1" x14ac:dyDescent="0.2">
      <c r="B32" s="38" t="s">
        <v>48</v>
      </c>
      <c r="C32" s="384" t="s">
        <v>937</v>
      </c>
      <c r="D32" s="838" t="s">
        <v>943</v>
      </c>
      <c r="E32" s="838"/>
      <c r="F32" s="838"/>
      <c r="G32" s="838"/>
      <c r="H32" s="624" t="s">
        <v>941</v>
      </c>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c r="BE32" s="163"/>
      <c r="BF32" s="163"/>
      <c r="BG32" s="163"/>
      <c r="BH32" s="163"/>
      <c r="BI32" s="163"/>
      <c r="BJ32" s="163"/>
      <c r="BK32" s="163"/>
      <c r="BL32" s="163"/>
      <c r="BM32" s="163"/>
      <c r="BN32" s="163"/>
      <c r="BO32" s="163"/>
      <c r="BP32" s="163"/>
      <c r="BQ32" s="163"/>
      <c r="BR32" s="163"/>
      <c r="BS32" s="163"/>
      <c r="BT32" s="163"/>
      <c r="BU32" s="163"/>
      <c r="BV32" s="163"/>
      <c r="BW32" s="163"/>
      <c r="BX32" s="163"/>
      <c r="BY32" s="163"/>
      <c r="BZ32" s="163"/>
      <c r="CA32" s="163"/>
      <c r="CB32" s="163"/>
      <c r="CC32" s="163"/>
      <c r="CD32" s="163"/>
      <c r="CE32" s="163"/>
      <c r="CF32" s="163"/>
      <c r="CG32" s="163"/>
      <c r="CH32" s="163"/>
      <c r="CI32" s="163"/>
      <c r="CJ32" s="163"/>
      <c r="CK32" s="163"/>
      <c r="CL32" s="163"/>
      <c r="CM32" s="163"/>
      <c r="CN32" s="163"/>
      <c r="CO32" s="163"/>
      <c r="CP32" s="163"/>
      <c r="CQ32" s="163"/>
      <c r="CR32" s="163"/>
      <c r="CS32" s="163"/>
      <c r="CT32" s="163"/>
      <c r="CU32" s="163"/>
      <c r="CV32" s="163"/>
      <c r="CW32" s="163"/>
      <c r="CX32" s="163"/>
      <c r="CY32" s="163"/>
      <c r="CZ32" s="163"/>
      <c r="DA32" s="163"/>
      <c r="DB32" s="163"/>
    </row>
    <row r="33" spans="1:106" ht="12.75" customHeight="1" x14ac:dyDescent="0.2">
      <c r="B33" s="38" t="s">
        <v>49</v>
      </c>
      <c r="C33" s="384" t="s">
        <v>937</v>
      </c>
      <c r="D33" s="838" t="s">
        <v>943</v>
      </c>
      <c r="E33" s="838"/>
      <c r="F33" s="838"/>
      <c r="G33" s="838"/>
      <c r="H33" s="624" t="s">
        <v>941</v>
      </c>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3"/>
      <c r="BC33" s="163"/>
      <c r="BD33" s="163"/>
      <c r="BE33" s="163"/>
      <c r="BF33" s="163"/>
      <c r="BG33" s="163"/>
      <c r="BH33" s="163"/>
      <c r="BI33" s="163"/>
      <c r="BJ33" s="163"/>
      <c r="BK33" s="163"/>
      <c r="BL33" s="163"/>
      <c r="BM33" s="163"/>
      <c r="BN33" s="163"/>
      <c r="BO33" s="163"/>
      <c r="BP33" s="163"/>
      <c r="BQ33" s="163"/>
      <c r="BR33" s="163"/>
      <c r="BS33" s="163"/>
      <c r="BT33" s="163"/>
      <c r="BU33" s="163"/>
      <c r="BV33" s="163"/>
      <c r="BW33" s="163"/>
      <c r="BX33" s="163"/>
      <c r="BY33" s="163"/>
      <c r="BZ33" s="163"/>
      <c r="CA33" s="163"/>
      <c r="CB33" s="163"/>
      <c r="CC33" s="163"/>
      <c r="CD33" s="163"/>
      <c r="CE33" s="163"/>
      <c r="CF33" s="163"/>
      <c r="CG33" s="163"/>
      <c r="CH33" s="163"/>
      <c r="CI33" s="163"/>
      <c r="CJ33" s="163"/>
      <c r="CK33" s="163"/>
      <c r="CL33" s="163"/>
      <c r="CM33" s="163"/>
      <c r="CN33" s="163"/>
      <c r="CO33" s="163"/>
      <c r="CP33" s="163"/>
      <c r="CQ33" s="163"/>
      <c r="CR33" s="163"/>
      <c r="CS33" s="163"/>
      <c r="CT33" s="163"/>
      <c r="CU33" s="163"/>
      <c r="CV33" s="163"/>
      <c r="CW33" s="163"/>
      <c r="CX33" s="163"/>
      <c r="CY33" s="163"/>
      <c r="CZ33" s="163"/>
      <c r="DA33" s="163"/>
      <c r="DB33" s="163"/>
    </row>
    <row r="34" spans="1:106" ht="12.75" customHeight="1" x14ac:dyDescent="0.2">
      <c r="B34" s="38" t="s">
        <v>50</v>
      </c>
      <c r="C34" s="384" t="s">
        <v>937</v>
      </c>
      <c r="D34" s="838" t="s">
        <v>948</v>
      </c>
      <c r="E34" s="838"/>
      <c r="F34" s="838"/>
      <c r="G34" s="838"/>
      <c r="H34" s="624" t="s">
        <v>941</v>
      </c>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3"/>
      <c r="BC34" s="163"/>
      <c r="BD34" s="163"/>
      <c r="BE34" s="163"/>
      <c r="BF34" s="163"/>
      <c r="BG34" s="163"/>
      <c r="BH34" s="163"/>
      <c r="BI34" s="163"/>
      <c r="BJ34" s="163"/>
      <c r="BK34" s="163"/>
      <c r="BL34" s="163"/>
      <c r="BM34" s="163"/>
      <c r="BN34" s="163"/>
      <c r="BO34" s="163"/>
      <c r="BP34" s="163"/>
      <c r="BQ34" s="163"/>
      <c r="BR34" s="163"/>
      <c r="BS34" s="163"/>
      <c r="BT34" s="163"/>
      <c r="BU34" s="163"/>
      <c r="BV34" s="163"/>
      <c r="BW34" s="163"/>
      <c r="BX34" s="163"/>
      <c r="BY34" s="163"/>
      <c r="BZ34" s="163"/>
      <c r="CA34" s="163"/>
      <c r="CB34" s="163"/>
      <c r="CC34" s="163"/>
      <c r="CD34" s="163"/>
      <c r="CE34" s="163"/>
      <c r="CF34" s="163"/>
      <c r="CG34" s="163"/>
      <c r="CH34" s="163"/>
      <c r="CI34" s="163"/>
      <c r="CJ34" s="163"/>
      <c r="CK34" s="163"/>
      <c r="CL34" s="163"/>
      <c r="CM34" s="163"/>
      <c r="CN34" s="163"/>
      <c r="CO34" s="163"/>
      <c r="CP34" s="163"/>
      <c r="CQ34" s="163"/>
      <c r="CR34" s="163"/>
      <c r="CS34" s="163"/>
      <c r="CT34" s="163"/>
      <c r="CU34" s="163"/>
      <c r="CV34" s="163"/>
      <c r="CW34" s="163"/>
      <c r="CX34" s="163"/>
      <c r="CY34" s="163"/>
      <c r="CZ34" s="163"/>
      <c r="DA34" s="163"/>
      <c r="DB34" s="163"/>
    </row>
    <row r="35" spans="1:106" ht="12.75" customHeight="1" x14ac:dyDescent="0.2">
      <c r="B35" s="38" t="s">
        <v>51</v>
      </c>
      <c r="C35" s="384" t="s">
        <v>937</v>
      </c>
      <c r="D35" s="838" t="s">
        <v>948</v>
      </c>
      <c r="E35" s="838"/>
      <c r="F35" s="838"/>
      <c r="G35" s="838"/>
      <c r="H35" s="624" t="s">
        <v>941</v>
      </c>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3"/>
      <c r="BN35" s="163"/>
      <c r="BO35" s="163"/>
      <c r="BP35" s="163"/>
      <c r="BQ35" s="163"/>
      <c r="BR35" s="163"/>
      <c r="BS35" s="163"/>
      <c r="BT35" s="163"/>
      <c r="BU35" s="163"/>
      <c r="BV35" s="163"/>
      <c r="BW35" s="163"/>
      <c r="BX35" s="163"/>
      <c r="BY35" s="163"/>
      <c r="BZ35" s="163"/>
      <c r="CA35" s="163"/>
      <c r="CB35" s="163"/>
      <c r="CC35" s="163"/>
      <c r="CD35" s="163"/>
      <c r="CE35" s="163"/>
      <c r="CF35" s="163"/>
      <c r="CG35" s="163"/>
      <c r="CH35" s="163"/>
      <c r="CI35" s="163"/>
      <c r="CJ35" s="163"/>
      <c r="CK35" s="163"/>
      <c r="CL35" s="163"/>
      <c r="CM35" s="163"/>
      <c r="CN35" s="163"/>
      <c r="CO35" s="163"/>
      <c r="CP35" s="163"/>
      <c r="CQ35" s="163"/>
      <c r="CR35" s="163"/>
      <c r="CS35" s="163"/>
      <c r="CT35" s="163"/>
      <c r="CU35" s="163"/>
      <c r="CV35" s="163"/>
      <c r="CW35" s="163"/>
      <c r="CX35" s="163"/>
      <c r="CY35" s="163"/>
      <c r="CZ35" s="163"/>
      <c r="DA35" s="163"/>
      <c r="DB35" s="163"/>
    </row>
    <row r="36" spans="1:106" ht="12.75" customHeight="1" x14ac:dyDescent="0.2">
      <c r="B36" s="38" t="s">
        <v>52</v>
      </c>
      <c r="C36" s="384" t="s">
        <v>937</v>
      </c>
      <c r="D36" s="838" t="s">
        <v>949</v>
      </c>
      <c r="E36" s="838"/>
      <c r="F36" s="838"/>
      <c r="G36" s="838"/>
      <c r="H36" s="624" t="s">
        <v>941</v>
      </c>
    </row>
    <row r="37" spans="1:106" ht="12.75" customHeight="1" x14ac:dyDescent="0.2">
      <c r="B37" s="38" t="s">
        <v>53</v>
      </c>
      <c r="C37" s="384" t="s">
        <v>937</v>
      </c>
      <c r="D37" s="838" t="s">
        <v>950</v>
      </c>
      <c r="E37" s="838"/>
      <c r="F37" s="838"/>
      <c r="G37" s="838"/>
      <c r="H37" s="624" t="s">
        <v>941</v>
      </c>
    </row>
    <row r="38" spans="1:106" ht="12.75" customHeight="1" x14ac:dyDescent="0.2">
      <c r="B38" s="38" t="s">
        <v>54</v>
      </c>
      <c r="C38" s="384" t="s">
        <v>937</v>
      </c>
      <c r="D38" s="838" t="s">
        <v>951</v>
      </c>
      <c r="E38" s="838"/>
      <c r="F38" s="838"/>
      <c r="G38" s="838"/>
      <c r="H38" s="624" t="s">
        <v>941</v>
      </c>
    </row>
    <row r="39" spans="1:106" ht="12.75" customHeight="1" x14ac:dyDescent="0.2">
      <c r="B39" s="38" t="s">
        <v>55</v>
      </c>
      <c r="C39" s="384" t="s">
        <v>937</v>
      </c>
      <c r="D39" s="838" t="s">
        <v>951</v>
      </c>
      <c r="E39" s="838"/>
      <c r="F39" s="838"/>
      <c r="G39" s="838"/>
      <c r="H39" s="624" t="s">
        <v>941</v>
      </c>
    </row>
    <row r="40" spans="1:106" ht="12.75" customHeight="1" x14ac:dyDescent="0.2">
      <c r="B40" s="38" t="s">
        <v>56</v>
      </c>
      <c r="C40" s="384" t="s">
        <v>937</v>
      </c>
      <c r="D40" s="838" t="s">
        <v>952</v>
      </c>
      <c r="E40" s="838"/>
      <c r="F40" s="838"/>
      <c r="G40" s="838"/>
      <c r="H40" s="624" t="s">
        <v>941</v>
      </c>
    </row>
    <row r="41" spans="1:106" ht="12.75" customHeight="1" x14ac:dyDescent="0.2">
      <c r="B41" s="38" t="s">
        <v>57</v>
      </c>
      <c r="C41" s="384" t="s">
        <v>937</v>
      </c>
      <c r="D41" s="838" t="s">
        <v>953</v>
      </c>
      <c r="E41" s="838"/>
      <c r="F41" s="838"/>
      <c r="G41" s="838"/>
      <c r="H41" s="624" t="s">
        <v>941</v>
      </c>
    </row>
    <row r="42" spans="1:106" ht="12.75" customHeight="1" x14ac:dyDescent="0.2">
      <c r="B42" s="38" t="s">
        <v>58</v>
      </c>
      <c r="C42" s="384" t="s">
        <v>937</v>
      </c>
      <c r="D42" s="838" t="s">
        <v>954</v>
      </c>
      <c r="E42" s="838"/>
      <c r="F42" s="838"/>
      <c r="G42" s="838"/>
      <c r="H42" s="624" t="s">
        <v>941</v>
      </c>
    </row>
    <row r="43" spans="1:106" ht="12.75" customHeight="1" x14ac:dyDescent="0.2">
      <c r="B43" s="38" t="s">
        <v>59</v>
      </c>
      <c r="C43" s="384" t="s">
        <v>937</v>
      </c>
      <c r="D43" s="838" t="s">
        <v>955</v>
      </c>
      <c r="E43" s="838"/>
      <c r="F43" s="838"/>
      <c r="G43" s="838"/>
      <c r="H43" s="624" t="s">
        <v>941</v>
      </c>
    </row>
    <row r="44" spans="1:106" ht="12.75" customHeight="1" x14ac:dyDescent="0.2">
      <c r="B44" s="38" t="s">
        <v>60</v>
      </c>
      <c r="C44" s="384" t="s">
        <v>937</v>
      </c>
      <c r="D44" s="838" t="s">
        <v>955</v>
      </c>
      <c r="E44" s="838"/>
      <c r="F44" s="838"/>
      <c r="G44" s="838"/>
      <c r="H44" s="624" t="s">
        <v>941</v>
      </c>
    </row>
    <row r="45" spans="1:106" ht="12.75" customHeight="1" x14ac:dyDescent="0.2">
      <c r="B45" s="38" t="s">
        <v>191</v>
      </c>
      <c r="C45" s="384" t="s">
        <v>937</v>
      </c>
      <c r="D45" s="838" t="s">
        <v>956</v>
      </c>
      <c r="E45" s="838"/>
      <c r="F45" s="838"/>
      <c r="G45" s="838"/>
      <c r="H45" s="624" t="s">
        <v>957</v>
      </c>
    </row>
    <row r="46" spans="1:106" ht="12.75" customHeight="1" x14ac:dyDescent="0.2">
      <c r="B46" s="38" t="s">
        <v>192</v>
      </c>
      <c r="C46" s="384" t="s">
        <v>937</v>
      </c>
      <c r="D46" s="838" t="s">
        <v>948</v>
      </c>
      <c r="E46" s="838"/>
      <c r="F46" s="838"/>
      <c r="G46" s="838"/>
      <c r="H46" s="624" t="s">
        <v>957</v>
      </c>
    </row>
    <row r="47" spans="1:106" s="615" customFormat="1" ht="12.75" customHeight="1" x14ac:dyDescent="0.2">
      <c r="A47" s="157"/>
      <c r="B47" s="61" t="s">
        <v>923</v>
      </c>
      <c r="C47" s="384" t="s">
        <v>939</v>
      </c>
      <c r="D47" s="838" t="s">
        <v>958</v>
      </c>
      <c r="E47" s="838"/>
      <c r="F47" s="838"/>
      <c r="G47" s="838"/>
      <c r="H47" s="624" t="s">
        <v>957</v>
      </c>
    </row>
    <row r="48" spans="1:106" s="615" customFormat="1" ht="12.75" customHeight="1" x14ac:dyDescent="0.2">
      <c r="A48" s="157"/>
      <c r="B48" s="61" t="s">
        <v>924</v>
      </c>
      <c r="C48" s="384" t="s">
        <v>939</v>
      </c>
      <c r="D48" s="838" t="s">
        <v>959</v>
      </c>
      <c r="E48" s="838"/>
      <c r="F48" s="838"/>
      <c r="G48" s="838"/>
      <c r="H48" s="624" t="s">
        <v>957</v>
      </c>
    </row>
    <row r="49" spans="1:8" s="615" customFormat="1" ht="12.75" customHeight="1" x14ac:dyDescent="0.2">
      <c r="A49" s="157"/>
      <c r="B49" s="61" t="s">
        <v>925</v>
      </c>
      <c r="C49" s="384" t="s">
        <v>938</v>
      </c>
      <c r="D49" s="838" t="s">
        <v>960</v>
      </c>
      <c r="E49" s="838"/>
      <c r="F49" s="838"/>
      <c r="G49" s="838"/>
      <c r="H49" s="624" t="s">
        <v>957</v>
      </c>
    </row>
    <row r="50" spans="1:8" s="615" customFormat="1" ht="12.75" customHeight="1" x14ac:dyDescent="0.2">
      <c r="A50" s="157"/>
      <c r="B50" s="61" t="s">
        <v>926</v>
      </c>
      <c r="C50" s="384" t="s">
        <v>938</v>
      </c>
      <c r="D50" s="838" t="s">
        <v>961</v>
      </c>
      <c r="E50" s="838"/>
      <c r="F50" s="838"/>
      <c r="G50" s="838"/>
      <c r="H50" s="624" t="s">
        <v>957</v>
      </c>
    </row>
    <row r="51" spans="1:8" s="615" customFormat="1" ht="12.75" customHeight="1" x14ac:dyDescent="0.2">
      <c r="A51" s="157"/>
      <c r="B51" s="61" t="s">
        <v>927</v>
      </c>
      <c r="C51" s="384" t="s">
        <v>938</v>
      </c>
      <c r="D51" s="838" t="s">
        <v>962</v>
      </c>
      <c r="E51" s="838"/>
      <c r="F51" s="838"/>
      <c r="G51" s="838"/>
      <c r="H51" s="624" t="s">
        <v>957</v>
      </c>
    </row>
    <row r="52" spans="1:8" s="615" customFormat="1" ht="12.75" customHeight="1" x14ac:dyDescent="0.2">
      <c r="A52" s="157"/>
      <c r="B52" s="61" t="s">
        <v>928</v>
      </c>
      <c r="C52" s="384" t="s">
        <v>938</v>
      </c>
      <c r="D52" s="838" t="s">
        <v>963</v>
      </c>
      <c r="E52" s="838"/>
      <c r="F52" s="838"/>
      <c r="G52" s="838"/>
      <c r="H52" s="624" t="s">
        <v>957</v>
      </c>
    </row>
    <row r="53" spans="1:8" s="615" customFormat="1" ht="12.75" customHeight="1" x14ac:dyDescent="0.2">
      <c r="A53" s="157"/>
      <c r="B53" s="61" t="s">
        <v>929</v>
      </c>
      <c r="C53" s="384" t="s">
        <v>938</v>
      </c>
      <c r="D53" s="838" t="s">
        <v>964</v>
      </c>
      <c r="E53" s="838"/>
      <c r="F53" s="838"/>
      <c r="G53" s="838"/>
      <c r="H53" s="624" t="s">
        <v>957</v>
      </c>
    </row>
    <row r="54" spans="1:8" s="615" customFormat="1" ht="12.75" customHeight="1" x14ac:dyDescent="0.2">
      <c r="A54" s="157"/>
      <c r="B54" s="61" t="s">
        <v>930</v>
      </c>
      <c r="C54" s="384" t="s">
        <v>939</v>
      </c>
      <c r="D54" s="838" t="s">
        <v>965</v>
      </c>
      <c r="E54" s="838"/>
      <c r="F54" s="838"/>
      <c r="G54" s="838"/>
      <c r="H54" s="624" t="s">
        <v>957</v>
      </c>
    </row>
    <row r="55" spans="1:8" s="615" customFormat="1" ht="12.75" customHeight="1" x14ac:dyDescent="0.2">
      <c r="A55" s="157"/>
      <c r="B55" s="61" t="s">
        <v>931</v>
      </c>
      <c r="C55" s="384" t="s">
        <v>939</v>
      </c>
      <c r="D55" s="838" t="s">
        <v>966</v>
      </c>
      <c r="E55" s="838"/>
      <c r="F55" s="838"/>
      <c r="G55" s="838"/>
      <c r="H55" s="624" t="s">
        <v>957</v>
      </c>
    </row>
    <row r="56" spans="1:8" s="615" customFormat="1" ht="12.75" customHeight="1" x14ac:dyDescent="0.2">
      <c r="A56" s="157"/>
      <c r="B56" s="61" t="s">
        <v>932</v>
      </c>
      <c r="C56" s="384" t="s">
        <v>939</v>
      </c>
      <c r="D56" s="838" t="s">
        <v>967</v>
      </c>
      <c r="E56" s="838"/>
      <c r="F56" s="838"/>
      <c r="G56" s="838"/>
      <c r="H56" s="624" t="s">
        <v>957</v>
      </c>
    </row>
    <row r="57" spans="1:8" s="615" customFormat="1" ht="12.75" customHeight="1" x14ac:dyDescent="0.2">
      <c r="A57" s="157"/>
      <c r="B57" s="61" t="s">
        <v>933</v>
      </c>
      <c r="C57" s="384" t="s">
        <v>939</v>
      </c>
      <c r="D57" s="838" t="s">
        <v>968</v>
      </c>
      <c r="E57" s="838"/>
      <c r="F57" s="838"/>
      <c r="G57" s="838"/>
      <c r="H57" s="624" t="s">
        <v>957</v>
      </c>
    </row>
    <row r="58" spans="1:8" s="615" customFormat="1" ht="12.75" customHeight="1" x14ac:dyDescent="0.2">
      <c r="A58" s="157"/>
      <c r="B58" s="61" t="s">
        <v>934</v>
      </c>
      <c r="C58" s="384" t="s">
        <v>939</v>
      </c>
      <c r="D58" s="838" t="s">
        <v>969</v>
      </c>
      <c r="E58" s="838"/>
      <c r="F58" s="838"/>
      <c r="G58" s="838"/>
      <c r="H58" s="624" t="s">
        <v>957</v>
      </c>
    </row>
    <row r="59" spans="1:8" s="615" customFormat="1" x14ac:dyDescent="0.2">
      <c r="A59" s="157"/>
      <c r="B59" s="61" t="s">
        <v>935</v>
      </c>
      <c r="C59" s="384" t="s">
        <v>939</v>
      </c>
      <c r="D59" s="838" t="s">
        <v>963</v>
      </c>
      <c r="E59" s="838"/>
      <c r="F59" s="838"/>
      <c r="G59" s="838"/>
      <c r="H59" s="624" t="s">
        <v>957</v>
      </c>
    </row>
    <row r="60" spans="1:8" s="615" customFormat="1" ht="12.75" customHeight="1" x14ac:dyDescent="0.2">
      <c r="A60" s="157"/>
      <c r="B60" s="61" t="s">
        <v>936</v>
      </c>
      <c r="C60" s="61" t="s">
        <v>938</v>
      </c>
      <c r="D60" s="854" t="s">
        <v>970</v>
      </c>
      <c r="E60" s="854"/>
      <c r="F60" s="854"/>
      <c r="G60" s="854"/>
      <c r="H60" s="624" t="s">
        <v>957</v>
      </c>
    </row>
    <row r="61" spans="1:8" s="157" customFormat="1" x14ac:dyDescent="0.2">
      <c r="B61" s="103"/>
      <c r="C61" s="164"/>
      <c r="D61" s="51"/>
      <c r="E61" s="51"/>
      <c r="F61" s="51"/>
      <c r="G61" s="51"/>
      <c r="H61" s="51"/>
    </row>
    <row r="62" spans="1:8" x14ac:dyDescent="0.2">
      <c r="B62" s="829" t="s">
        <v>386</v>
      </c>
      <c r="C62" s="799"/>
      <c r="D62" s="799"/>
      <c r="E62" s="799"/>
      <c r="F62" s="799"/>
      <c r="G62" s="799"/>
      <c r="H62" s="163"/>
    </row>
    <row r="63" spans="1:8" x14ac:dyDescent="0.2">
      <c r="B63" s="830"/>
      <c r="C63" s="830"/>
      <c r="D63" s="830"/>
      <c r="E63" s="830"/>
      <c r="F63" s="830"/>
      <c r="G63" s="830"/>
      <c r="H63" s="163"/>
    </row>
    <row r="64" spans="1:8" ht="38.25" x14ac:dyDescent="0.2">
      <c r="B64" s="43" t="s">
        <v>186</v>
      </c>
      <c r="C64" s="43" t="s">
        <v>193</v>
      </c>
      <c r="D64" s="43" t="s">
        <v>61</v>
      </c>
      <c r="E64" s="43" t="s">
        <v>213</v>
      </c>
      <c r="F64" s="58" t="s">
        <v>494</v>
      </c>
      <c r="G64" s="58" t="s">
        <v>547</v>
      </c>
    </row>
    <row r="65" spans="2:7" x14ac:dyDescent="0.2">
      <c r="B65" s="38" t="s">
        <v>39</v>
      </c>
      <c r="C65" s="38" t="s">
        <v>62</v>
      </c>
      <c r="D65" s="383">
        <v>0</v>
      </c>
      <c r="E65" s="383">
        <v>0</v>
      </c>
      <c r="F65" s="387">
        <v>0</v>
      </c>
      <c r="G65" s="625" t="s">
        <v>982</v>
      </c>
    </row>
    <row r="66" spans="2:7" x14ac:dyDescent="0.2">
      <c r="B66" s="38" t="s">
        <v>40</v>
      </c>
      <c r="C66" s="38" t="s">
        <v>62</v>
      </c>
      <c r="D66" s="383">
        <v>0</v>
      </c>
      <c r="E66" s="383">
        <v>0</v>
      </c>
      <c r="F66" s="387">
        <v>0</v>
      </c>
      <c r="G66" s="625" t="s">
        <v>982</v>
      </c>
    </row>
    <row r="67" spans="2:7" x14ac:dyDescent="0.2">
      <c r="B67" s="38" t="s">
        <v>41</v>
      </c>
      <c r="C67" s="38" t="s">
        <v>63</v>
      </c>
      <c r="D67" s="383">
        <v>0</v>
      </c>
      <c r="E67" s="383">
        <v>0</v>
      </c>
      <c r="F67" s="387">
        <v>0</v>
      </c>
      <c r="G67" s="625" t="s">
        <v>982</v>
      </c>
    </row>
    <row r="68" spans="2:7" x14ac:dyDescent="0.2">
      <c r="B68" s="38" t="s">
        <v>42</v>
      </c>
      <c r="C68" s="38" t="s">
        <v>64</v>
      </c>
      <c r="D68" s="383">
        <v>0</v>
      </c>
      <c r="E68" s="383">
        <v>0</v>
      </c>
      <c r="F68" s="387">
        <v>0</v>
      </c>
      <c r="G68" s="625" t="s">
        <v>982</v>
      </c>
    </row>
    <row r="69" spans="2:7" x14ac:dyDescent="0.2">
      <c r="B69" s="38" t="s">
        <v>43</v>
      </c>
      <c r="C69" s="38" t="s">
        <v>65</v>
      </c>
      <c r="D69" s="383">
        <v>0</v>
      </c>
      <c r="E69" s="383">
        <v>0</v>
      </c>
      <c r="F69" s="387">
        <v>0</v>
      </c>
      <c r="G69" s="625" t="s">
        <v>982</v>
      </c>
    </row>
    <row r="70" spans="2:7" x14ac:dyDescent="0.2">
      <c r="B70" s="38" t="s">
        <v>44</v>
      </c>
      <c r="C70" s="38" t="s">
        <v>194</v>
      </c>
      <c r="D70" s="383">
        <v>0</v>
      </c>
      <c r="E70" s="383">
        <v>0</v>
      </c>
      <c r="F70" s="387">
        <v>0</v>
      </c>
      <c r="G70" s="625" t="s">
        <v>982</v>
      </c>
    </row>
    <row r="71" spans="2:7" x14ac:dyDescent="0.2">
      <c r="B71" s="38" t="s">
        <v>45</v>
      </c>
      <c r="C71" s="38" t="s">
        <v>66</v>
      </c>
      <c r="D71" s="383">
        <v>0</v>
      </c>
      <c r="E71" s="383">
        <v>0</v>
      </c>
      <c r="F71" s="387">
        <v>0</v>
      </c>
      <c r="G71" s="625" t="s">
        <v>982</v>
      </c>
    </row>
    <row r="72" spans="2:7" x14ac:dyDescent="0.2">
      <c r="B72" s="38" t="s">
        <v>46</v>
      </c>
      <c r="C72" s="38" t="s">
        <v>67</v>
      </c>
      <c r="D72" s="383">
        <v>0</v>
      </c>
      <c r="E72" s="383">
        <v>0</v>
      </c>
      <c r="F72" s="387">
        <v>0</v>
      </c>
      <c r="G72" s="625" t="s">
        <v>982</v>
      </c>
    </row>
    <row r="73" spans="2:7" x14ac:dyDescent="0.2">
      <c r="B73" s="38" t="s">
        <v>47</v>
      </c>
      <c r="C73" s="38" t="s">
        <v>194</v>
      </c>
      <c r="D73" s="383">
        <v>0</v>
      </c>
      <c r="E73" s="383">
        <v>0</v>
      </c>
      <c r="F73" s="387">
        <v>0</v>
      </c>
      <c r="G73" s="625" t="s">
        <v>982</v>
      </c>
    </row>
    <row r="74" spans="2:7" x14ac:dyDescent="0.2">
      <c r="B74" s="38" t="s">
        <v>48</v>
      </c>
      <c r="C74" s="38" t="s">
        <v>68</v>
      </c>
      <c r="D74" s="383">
        <v>0</v>
      </c>
      <c r="E74" s="383">
        <v>0</v>
      </c>
      <c r="F74" s="387">
        <v>0</v>
      </c>
      <c r="G74" s="625" t="s">
        <v>982</v>
      </c>
    </row>
    <row r="75" spans="2:7" x14ac:dyDescent="0.2">
      <c r="B75" s="38" t="s">
        <v>49</v>
      </c>
      <c r="C75" s="38" t="s">
        <v>69</v>
      </c>
      <c r="D75" s="383">
        <v>0</v>
      </c>
      <c r="E75" s="383">
        <v>0</v>
      </c>
      <c r="F75" s="387">
        <v>0</v>
      </c>
      <c r="G75" s="625" t="s">
        <v>982</v>
      </c>
    </row>
    <row r="76" spans="2:7" x14ac:dyDescent="0.2">
      <c r="B76" s="38" t="s">
        <v>50</v>
      </c>
      <c r="C76" s="38" t="s">
        <v>70</v>
      </c>
      <c r="D76" s="383">
        <v>0</v>
      </c>
      <c r="E76" s="383">
        <v>0</v>
      </c>
      <c r="F76" s="387">
        <v>0</v>
      </c>
      <c r="G76" s="625" t="s">
        <v>982</v>
      </c>
    </row>
    <row r="77" spans="2:7" x14ac:dyDescent="0.2">
      <c r="B77" s="38" t="s">
        <v>51</v>
      </c>
      <c r="C77" s="38" t="s">
        <v>70</v>
      </c>
      <c r="D77" s="383">
        <v>0</v>
      </c>
      <c r="E77" s="383">
        <v>0</v>
      </c>
      <c r="F77" s="387">
        <v>0</v>
      </c>
      <c r="G77" s="625" t="s">
        <v>982</v>
      </c>
    </row>
    <row r="78" spans="2:7" x14ac:dyDescent="0.2">
      <c r="B78" s="38" t="s">
        <v>52</v>
      </c>
      <c r="C78" s="38" t="s">
        <v>195</v>
      </c>
      <c r="D78" s="383">
        <v>0</v>
      </c>
      <c r="E78" s="383">
        <v>0</v>
      </c>
      <c r="F78" s="387">
        <v>0</v>
      </c>
      <c r="G78" s="625" t="s">
        <v>982</v>
      </c>
    </row>
    <row r="79" spans="2:7" x14ac:dyDescent="0.2">
      <c r="B79" s="38" t="s">
        <v>53</v>
      </c>
      <c r="C79" s="38" t="s">
        <v>195</v>
      </c>
      <c r="D79" s="383">
        <v>0</v>
      </c>
      <c r="E79" s="383">
        <v>0</v>
      </c>
      <c r="F79" s="387">
        <v>0</v>
      </c>
      <c r="G79" s="625" t="s">
        <v>982</v>
      </c>
    </row>
    <row r="80" spans="2:7" x14ac:dyDescent="0.2">
      <c r="B80" s="38" t="s">
        <v>54</v>
      </c>
      <c r="C80" s="38" t="s">
        <v>71</v>
      </c>
      <c r="D80" s="383">
        <v>0</v>
      </c>
      <c r="E80" s="383">
        <v>0</v>
      </c>
      <c r="F80" s="387">
        <v>0</v>
      </c>
      <c r="G80" s="625" t="s">
        <v>982</v>
      </c>
    </row>
    <row r="81" spans="1:107" x14ac:dyDescent="0.2">
      <c r="B81" s="38" t="s">
        <v>55</v>
      </c>
      <c r="C81" s="38" t="s">
        <v>71</v>
      </c>
      <c r="D81" s="383">
        <v>0</v>
      </c>
      <c r="E81" s="383">
        <v>0</v>
      </c>
      <c r="F81" s="387">
        <v>0</v>
      </c>
      <c r="G81" s="625" t="s">
        <v>982</v>
      </c>
    </row>
    <row r="82" spans="1:107" x14ac:dyDescent="0.2">
      <c r="B82" s="38" t="s">
        <v>56</v>
      </c>
      <c r="C82" s="38" t="s">
        <v>65</v>
      </c>
      <c r="D82" s="383">
        <v>0</v>
      </c>
      <c r="E82" s="383">
        <v>0</v>
      </c>
      <c r="F82" s="387">
        <v>0</v>
      </c>
      <c r="G82" s="625" t="s">
        <v>982</v>
      </c>
    </row>
    <row r="83" spans="1:107" s="165" customFormat="1" x14ac:dyDescent="0.2">
      <c r="A83" s="157"/>
      <c r="B83" s="38" t="s">
        <v>57</v>
      </c>
      <c r="C83" s="38" t="s">
        <v>62</v>
      </c>
      <c r="D83" s="383">
        <v>0</v>
      </c>
      <c r="E83" s="383">
        <v>0</v>
      </c>
      <c r="F83" s="387">
        <v>0</v>
      </c>
      <c r="G83" s="625" t="s">
        <v>982</v>
      </c>
      <c r="H83" s="94"/>
      <c r="I83" s="94"/>
      <c r="J83" s="94"/>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4"/>
      <c r="BR83" s="94"/>
      <c r="BS83" s="94"/>
      <c r="BT83" s="94"/>
      <c r="BU83" s="94"/>
      <c r="BV83" s="94"/>
      <c r="BW83" s="94"/>
      <c r="BX83" s="94"/>
      <c r="BY83" s="94"/>
      <c r="BZ83" s="94"/>
      <c r="CA83" s="94"/>
      <c r="CB83" s="94"/>
      <c r="CC83" s="94"/>
      <c r="CD83" s="94"/>
      <c r="CE83" s="94"/>
      <c r="CF83" s="94"/>
      <c r="CG83" s="94"/>
      <c r="CH83" s="94"/>
      <c r="CI83" s="94"/>
      <c r="CJ83" s="94"/>
      <c r="CK83" s="94"/>
      <c r="CL83" s="94"/>
      <c r="CM83" s="94"/>
      <c r="CN83" s="94"/>
      <c r="CO83" s="94"/>
      <c r="CP83" s="94"/>
      <c r="CQ83" s="94"/>
      <c r="CR83" s="94"/>
      <c r="CS83" s="94"/>
      <c r="CT83" s="94"/>
      <c r="CU83" s="94"/>
      <c r="CV83" s="94"/>
      <c r="CW83" s="94"/>
      <c r="CX83" s="94"/>
      <c r="CY83" s="94"/>
      <c r="CZ83" s="94"/>
      <c r="DA83" s="94"/>
      <c r="DB83" s="94"/>
      <c r="DC83" s="94"/>
    </row>
    <row r="84" spans="1:107" s="165" customFormat="1" x14ac:dyDescent="0.2">
      <c r="A84" s="157"/>
      <c r="B84" s="38" t="s">
        <v>58</v>
      </c>
      <c r="C84" s="38" t="s">
        <v>62</v>
      </c>
      <c r="D84" s="383">
        <v>0</v>
      </c>
      <c r="E84" s="383">
        <v>0</v>
      </c>
      <c r="F84" s="387">
        <v>0</v>
      </c>
      <c r="G84" s="626" t="s">
        <v>982</v>
      </c>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c r="BV84" s="94"/>
      <c r="BW84" s="94"/>
      <c r="BX84" s="94"/>
      <c r="BY84" s="94"/>
      <c r="BZ84" s="94"/>
      <c r="CA84" s="94"/>
      <c r="CB84" s="94"/>
      <c r="CC84" s="94"/>
      <c r="CD84" s="94"/>
      <c r="CE84" s="94"/>
      <c r="CF84" s="94"/>
      <c r="CG84" s="94"/>
      <c r="CH84" s="94"/>
      <c r="CI84" s="94"/>
      <c r="CJ84" s="94"/>
      <c r="CK84" s="94"/>
      <c r="CL84" s="94"/>
      <c r="CM84" s="94"/>
      <c r="CN84" s="94"/>
      <c r="CO84" s="94"/>
      <c r="CP84" s="94"/>
      <c r="CQ84" s="94"/>
      <c r="CR84" s="94"/>
      <c r="CS84" s="94"/>
      <c r="CT84" s="94"/>
      <c r="CU84" s="94"/>
      <c r="CV84" s="94"/>
      <c r="CW84" s="94"/>
      <c r="CX84" s="94"/>
      <c r="CY84" s="94"/>
      <c r="CZ84" s="94"/>
      <c r="DA84" s="94"/>
      <c r="DB84" s="94"/>
      <c r="DC84" s="94"/>
    </row>
    <row r="85" spans="1:107" s="165" customFormat="1" x14ac:dyDescent="0.2">
      <c r="A85" s="157"/>
      <c r="B85" s="38" t="s">
        <v>59</v>
      </c>
      <c r="C85" s="38" t="s">
        <v>72</v>
      </c>
      <c r="D85" s="383">
        <v>0</v>
      </c>
      <c r="E85" s="383">
        <v>0</v>
      </c>
      <c r="F85" s="387">
        <v>0</v>
      </c>
      <c r="G85" s="626" t="s">
        <v>982</v>
      </c>
      <c r="H85" s="94"/>
      <c r="I85" s="94"/>
      <c r="J85" s="94"/>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4"/>
      <c r="BR85" s="94"/>
      <c r="BS85" s="94"/>
      <c r="BT85" s="94"/>
      <c r="BU85" s="94"/>
      <c r="BV85" s="94"/>
      <c r="BW85" s="94"/>
      <c r="BX85" s="94"/>
      <c r="BY85" s="94"/>
      <c r="BZ85" s="94"/>
      <c r="CA85" s="94"/>
      <c r="CB85" s="94"/>
      <c r="CC85" s="94"/>
      <c r="CD85" s="94"/>
      <c r="CE85" s="94"/>
      <c r="CF85" s="94"/>
      <c r="CG85" s="94"/>
      <c r="CH85" s="94"/>
      <c r="CI85" s="94"/>
      <c r="CJ85" s="94"/>
      <c r="CK85" s="94"/>
      <c r="CL85" s="94"/>
      <c r="CM85" s="94"/>
      <c r="CN85" s="94"/>
      <c r="CO85" s="94"/>
      <c r="CP85" s="94"/>
      <c r="CQ85" s="94"/>
      <c r="CR85" s="94"/>
      <c r="CS85" s="94"/>
      <c r="CT85" s="94"/>
      <c r="CU85" s="94"/>
      <c r="CV85" s="94"/>
      <c r="CW85" s="94"/>
      <c r="CX85" s="94"/>
      <c r="CY85" s="94"/>
      <c r="CZ85" s="94"/>
      <c r="DA85" s="94"/>
      <c r="DB85" s="94"/>
      <c r="DC85" s="94"/>
    </row>
    <row r="86" spans="1:107" x14ac:dyDescent="0.2">
      <c r="B86" s="38" t="s">
        <v>60</v>
      </c>
      <c r="C86" s="38" t="s">
        <v>72</v>
      </c>
      <c r="D86" s="383">
        <v>0</v>
      </c>
      <c r="E86" s="383">
        <v>0</v>
      </c>
      <c r="F86" s="387">
        <v>0</v>
      </c>
      <c r="G86" s="626" t="s">
        <v>982</v>
      </c>
    </row>
    <row r="87" spans="1:107" x14ac:dyDescent="0.2">
      <c r="B87" s="38" t="s">
        <v>191</v>
      </c>
      <c r="C87" s="38" t="s">
        <v>196</v>
      </c>
      <c r="D87" s="383">
        <v>0</v>
      </c>
      <c r="E87" s="383">
        <v>0</v>
      </c>
      <c r="F87" s="387">
        <v>0</v>
      </c>
      <c r="G87" s="626" t="s">
        <v>982</v>
      </c>
    </row>
    <row r="88" spans="1:107" x14ac:dyDescent="0.2">
      <c r="B88" s="38" t="s">
        <v>192</v>
      </c>
      <c r="C88" s="38" t="s">
        <v>197</v>
      </c>
      <c r="D88" s="383">
        <v>0</v>
      </c>
      <c r="E88" s="383">
        <v>0</v>
      </c>
      <c r="F88" s="387">
        <v>0</v>
      </c>
      <c r="G88" s="626" t="s">
        <v>982</v>
      </c>
    </row>
    <row r="89" spans="1:107" s="615" customFormat="1" x14ac:dyDescent="0.2">
      <c r="A89" s="157"/>
      <c r="B89" s="61" t="s">
        <v>923</v>
      </c>
      <c r="C89" s="61" t="s">
        <v>971</v>
      </c>
      <c r="D89" s="383">
        <v>0</v>
      </c>
      <c r="E89" s="383">
        <v>0</v>
      </c>
      <c r="F89" s="387">
        <v>0</v>
      </c>
      <c r="G89" s="626" t="s">
        <v>982</v>
      </c>
    </row>
    <row r="90" spans="1:107" s="615" customFormat="1" x14ac:dyDescent="0.2">
      <c r="A90" s="157"/>
      <c r="B90" s="61" t="s">
        <v>924</v>
      </c>
      <c r="C90" s="61" t="s">
        <v>972</v>
      </c>
      <c r="D90" s="383">
        <v>0</v>
      </c>
      <c r="E90" s="383">
        <v>0</v>
      </c>
      <c r="F90" s="387">
        <v>0</v>
      </c>
      <c r="G90" s="626" t="s">
        <v>982</v>
      </c>
    </row>
    <row r="91" spans="1:107" s="615" customFormat="1" ht="25.5" x14ac:dyDescent="0.2">
      <c r="A91" s="157"/>
      <c r="B91" s="61" t="s">
        <v>925</v>
      </c>
      <c r="C91" s="61" t="s">
        <v>195</v>
      </c>
      <c r="D91" s="383">
        <v>0</v>
      </c>
      <c r="E91" s="383">
        <v>1453</v>
      </c>
      <c r="F91" s="387">
        <v>-1453</v>
      </c>
      <c r="G91" s="626" t="s">
        <v>983</v>
      </c>
    </row>
    <row r="92" spans="1:107" s="615" customFormat="1" ht="25.5" x14ac:dyDescent="0.2">
      <c r="A92" s="157"/>
      <c r="B92" s="61" t="s">
        <v>926</v>
      </c>
      <c r="C92" s="61" t="s">
        <v>973</v>
      </c>
      <c r="D92" s="383">
        <v>0</v>
      </c>
      <c r="E92" s="383">
        <v>1</v>
      </c>
      <c r="F92" s="387">
        <v>-1</v>
      </c>
      <c r="G92" s="626" t="s">
        <v>984</v>
      </c>
    </row>
    <row r="93" spans="1:107" s="615" customFormat="1" x14ac:dyDescent="0.2">
      <c r="A93" s="157"/>
      <c r="B93" s="61" t="s">
        <v>927</v>
      </c>
      <c r="C93" s="61" t="s">
        <v>974</v>
      </c>
      <c r="D93" s="383">
        <v>0</v>
      </c>
      <c r="E93" s="383">
        <v>0</v>
      </c>
      <c r="F93" s="387">
        <v>0</v>
      </c>
      <c r="G93" s="626" t="s">
        <v>982</v>
      </c>
    </row>
    <row r="94" spans="1:107" s="615" customFormat="1" ht="25.5" x14ac:dyDescent="0.2">
      <c r="A94" s="157"/>
      <c r="B94" s="61" t="s">
        <v>928</v>
      </c>
      <c r="C94" s="61" t="s">
        <v>975</v>
      </c>
      <c r="D94" s="383">
        <v>0</v>
      </c>
      <c r="E94" s="383">
        <v>2</v>
      </c>
      <c r="F94" s="387">
        <v>-2</v>
      </c>
      <c r="G94" s="626" t="s">
        <v>1028</v>
      </c>
    </row>
    <row r="95" spans="1:107" s="615" customFormat="1" ht="25.5" x14ac:dyDescent="0.2">
      <c r="A95" s="157"/>
      <c r="B95" s="61" t="s">
        <v>929</v>
      </c>
      <c r="C95" s="61" t="s">
        <v>976</v>
      </c>
      <c r="D95" s="383">
        <v>0</v>
      </c>
      <c r="E95" s="383">
        <v>1344</v>
      </c>
      <c r="F95" s="387">
        <v>-1344</v>
      </c>
      <c r="G95" s="626" t="s">
        <v>1029</v>
      </c>
    </row>
    <row r="96" spans="1:107" s="615" customFormat="1" x14ac:dyDescent="0.2">
      <c r="A96" s="157"/>
      <c r="B96" s="61" t="s">
        <v>930</v>
      </c>
      <c r="C96" s="61" t="s">
        <v>977</v>
      </c>
      <c r="D96" s="383">
        <v>0</v>
      </c>
      <c r="E96" s="383">
        <v>0</v>
      </c>
      <c r="F96" s="387">
        <v>0</v>
      </c>
      <c r="G96" s="626" t="s">
        <v>982</v>
      </c>
    </row>
    <row r="97" spans="1:7" s="615" customFormat="1" x14ac:dyDescent="0.2">
      <c r="A97" s="157"/>
      <c r="B97" s="61" t="s">
        <v>931</v>
      </c>
      <c r="C97" s="61" t="s">
        <v>978</v>
      </c>
      <c r="D97" s="383">
        <v>0</v>
      </c>
      <c r="E97" s="383">
        <v>0</v>
      </c>
      <c r="F97" s="387">
        <v>0</v>
      </c>
      <c r="G97" s="626" t="s">
        <v>982</v>
      </c>
    </row>
    <row r="98" spans="1:7" s="615" customFormat="1" x14ac:dyDescent="0.2">
      <c r="A98" s="157"/>
      <c r="B98" s="61" t="s">
        <v>932</v>
      </c>
      <c r="C98" s="61" t="s">
        <v>65</v>
      </c>
      <c r="D98" s="383">
        <v>0</v>
      </c>
      <c r="E98" s="383">
        <v>0</v>
      </c>
      <c r="F98" s="387">
        <v>0</v>
      </c>
      <c r="G98" s="626" t="s">
        <v>982</v>
      </c>
    </row>
    <row r="99" spans="1:7" s="615" customFormat="1" x14ac:dyDescent="0.2">
      <c r="A99" s="157"/>
      <c r="B99" s="61" t="s">
        <v>933</v>
      </c>
      <c r="C99" s="61" t="s">
        <v>979</v>
      </c>
      <c r="D99" s="383">
        <v>0</v>
      </c>
      <c r="E99" s="383">
        <v>0</v>
      </c>
      <c r="F99" s="387">
        <v>0</v>
      </c>
      <c r="G99" s="626" t="s">
        <v>982</v>
      </c>
    </row>
    <row r="100" spans="1:7" s="615" customFormat="1" x14ac:dyDescent="0.2">
      <c r="A100" s="157"/>
      <c r="B100" s="61" t="s">
        <v>934</v>
      </c>
      <c r="C100" s="61" t="s">
        <v>65</v>
      </c>
      <c r="D100" s="383">
        <v>0</v>
      </c>
      <c r="E100" s="383">
        <v>0</v>
      </c>
      <c r="F100" s="387">
        <v>0</v>
      </c>
      <c r="G100" s="626" t="s">
        <v>982</v>
      </c>
    </row>
    <row r="101" spans="1:7" s="615" customFormat="1" x14ac:dyDescent="0.2">
      <c r="A101" s="157"/>
      <c r="B101" s="61" t="s">
        <v>935</v>
      </c>
      <c r="C101" s="61" t="s">
        <v>980</v>
      </c>
      <c r="D101" s="383">
        <v>0</v>
      </c>
      <c r="E101" s="383">
        <v>0</v>
      </c>
      <c r="F101" s="387">
        <v>0</v>
      </c>
      <c r="G101" s="626" t="s">
        <v>982</v>
      </c>
    </row>
    <row r="102" spans="1:7" s="615" customFormat="1" ht="38.25" x14ac:dyDescent="0.2">
      <c r="A102" s="157"/>
      <c r="B102" s="61" t="s">
        <v>936</v>
      </c>
      <c r="C102" s="61" t="s">
        <v>981</v>
      </c>
      <c r="D102" s="383">
        <v>0</v>
      </c>
      <c r="E102" s="383">
        <v>547</v>
      </c>
      <c r="F102" s="387">
        <v>-547</v>
      </c>
      <c r="G102" s="626" t="s">
        <v>985</v>
      </c>
    </row>
    <row r="103" spans="1:7" s="157" customFormat="1" x14ac:dyDescent="0.2">
      <c r="B103" s="164"/>
      <c r="C103" s="164"/>
      <c r="D103" s="52"/>
      <c r="E103" s="52"/>
      <c r="F103" s="53"/>
      <c r="G103" s="52"/>
    </row>
    <row r="104" spans="1:7" x14ac:dyDescent="0.2">
      <c r="B104" s="829" t="s">
        <v>73</v>
      </c>
      <c r="C104" s="799"/>
      <c r="D104" s="799"/>
      <c r="E104" s="799"/>
      <c r="F104" s="799"/>
      <c r="G104" s="799"/>
    </row>
    <row r="105" spans="1:7" x14ac:dyDescent="0.2">
      <c r="B105" s="830"/>
      <c r="C105" s="830"/>
      <c r="D105" s="830"/>
      <c r="E105" s="830"/>
      <c r="F105" s="830"/>
      <c r="G105" s="830"/>
    </row>
    <row r="106" spans="1:7" ht="38.25" x14ac:dyDescent="0.2">
      <c r="B106" s="43" t="s">
        <v>186</v>
      </c>
      <c r="C106" s="43" t="s">
        <v>193</v>
      </c>
      <c r="D106" s="43" t="s">
        <v>61</v>
      </c>
      <c r="E106" s="43" t="s">
        <v>213</v>
      </c>
      <c r="F106" s="58" t="s">
        <v>494</v>
      </c>
      <c r="G106" s="58" t="s">
        <v>547</v>
      </c>
    </row>
    <row r="107" spans="1:7" ht="25.5" x14ac:dyDescent="0.2">
      <c r="B107" s="38" t="s">
        <v>39</v>
      </c>
      <c r="C107" s="38" t="s">
        <v>62</v>
      </c>
      <c r="D107" s="618">
        <v>31000</v>
      </c>
      <c r="E107" s="618">
        <v>19637</v>
      </c>
      <c r="F107" s="387">
        <v>11363</v>
      </c>
      <c r="G107" s="617" t="s">
        <v>986</v>
      </c>
    </row>
    <row r="108" spans="1:7" x14ac:dyDescent="0.2">
      <c r="B108" s="38" t="s">
        <v>40</v>
      </c>
      <c r="C108" s="38" t="s">
        <v>62</v>
      </c>
      <c r="D108" s="618">
        <v>884</v>
      </c>
      <c r="E108" s="618">
        <v>831</v>
      </c>
      <c r="F108" s="387">
        <v>53</v>
      </c>
      <c r="G108" s="617"/>
    </row>
    <row r="109" spans="1:7" ht="25.5" x14ac:dyDescent="0.2">
      <c r="B109" s="38" t="s">
        <v>41</v>
      </c>
      <c r="C109" s="38" t="s">
        <v>63</v>
      </c>
      <c r="D109" s="618">
        <v>2412</v>
      </c>
      <c r="E109" s="618">
        <v>15905</v>
      </c>
      <c r="F109" s="387">
        <v>-13493</v>
      </c>
      <c r="G109" s="617" t="s">
        <v>987</v>
      </c>
    </row>
    <row r="110" spans="1:7" ht="25.5" x14ac:dyDescent="0.2">
      <c r="B110" s="38" t="s">
        <v>42</v>
      </c>
      <c r="C110" s="38" t="s">
        <v>64</v>
      </c>
      <c r="D110" s="618">
        <v>9</v>
      </c>
      <c r="E110" s="618">
        <v>0</v>
      </c>
      <c r="F110" s="387">
        <v>9</v>
      </c>
      <c r="G110" s="617" t="s">
        <v>988</v>
      </c>
    </row>
    <row r="111" spans="1:7" ht="25.5" x14ac:dyDescent="0.2">
      <c r="B111" s="38" t="s">
        <v>43</v>
      </c>
      <c r="C111" s="38" t="s">
        <v>65</v>
      </c>
      <c r="D111" s="618">
        <v>1</v>
      </c>
      <c r="E111" s="618">
        <v>0</v>
      </c>
      <c r="F111" s="387">
        <v>1</v>
      </c>
      <c r="G111" s="617" t="s">
        <v>989</v>
      </c>
    </row>
    <row r="112" spans="1:7" x14ac:dyDescent="0.2">
      <c r="B112" s="38" t="s">
        <v>44</v>
      </c>
      <c r="C112" s="38" t="s">
        <v>194</v>
      </c>
      <c r="D112" s="618">
        <v>600</v>
      </c>
      <c r="E112" s="618">
        <v>115</v>
      </c>
      <c r="F112" s="387">
        <v>485</v>
      </c>
      <c r="G112" s="617" t="s">
        <v>990</v>
      </c>
    </row>
    <row r="113" spans="2:7" x14ac:dyDescent="0.2">
      <c r="B113" s="38" t="s">
        <v>45</v>
      </c>
      <c r="C113" s="38" t="s">
        <v>66</v>
      </c>
      <c r="D113" s="618">
        <v>680</v>
      </c>
      <c r="E113" s="618">
        <v>553</v>
      </c>
      <c r="F113" s="387">
        <v>127</v>
      </c>
      <c r="G113" s="617" t="s">
        <v>991</v>
      </c>
    </row>
    <row r="114" spans="2:7" ht="25.5" x14ac:dyDescent="0.2">
      <c r="B114" s="38" t="s">
        <v>46</v>
      </c>
      <c r="C114" s="38" t="s">
        <v>67</v>
      </c>
      <c r="D114" s="618">
        <v>760</v>
      </c>
      <c r="E114" s="618">
        <v>0</v>
      </c>
      <c r="F114" s="387">
        <v>760</v>
      </c>
      <c r="G114" s="617" t="s">
        <v>992</v>
      </c>
    </row>
    <row r="115" spans="2:7" ht="25.5" x14ac:dyDescent="0.2">
      <c r="B115" s="38" t="s">
        <v>47</v>
      </c>
      <c r="C115" s="38" t="s">
        <v>194</v>
      </c>
      <c r="D115" s="618">
        <v>10018</v>
      </c>
      <c r="E115" s="618">
        <v>14581</v>
      </c>
      <c r="F115" s="387">
        <v>-4563</v>
      </c>
      <c r="G115" s="617" t="s">
        <v>993</v>
      </c>
    </row>
    <row r="116" spans="2:7" ht="25.5" x14ac:dyDescent="0.2">
      <c r="B116" s="38" t="s">
        <v>48</v>
      </c>
      <c r="C116" s="38" t="s">
        <v>68</v>
      </c>
      <c r="D116" s="618">
        <v>72</v>
      </c>
      <c r="E116" s="618">
        <v>383</v>
      </c>
      <c r="F116" s="387">
        <v>-311</v>
      </c>
      <c r="G116" s="617" t="s">
        <v>1030</v>
      </c>
    </row>
    <row r="117" spans="2:7" ht="25.5" x14ac:dyDescent="0.2">
      <c r="B117" s="38" t="s">
        <v>49</v>
      </c>
      <c r="C117" s="38" t="s">
        <v>69</v>
      </c>
      <c r="D117" s="618">
        <v>146</v>
      </c>
      <c r="E117" s="618">
        <v>326</v>
      </c>
      <c r="F117" s="387">
        <v>-180</v>
      </c>
      <c r="G117" s="617" t="s">
        <v>1030</v>
      </c>
    </row>
    <row r="118" spans="2:7" ht="25.5" x14ac:dyDescent="0.2">
      <c r="B118" s="38" t="s">
        <v>50</v>
      </c>
      <c r="C118" s="38" t="s">
        <v>70</v>
      </c>
      <c r="D118" s="618">
        <v>4800</v>
      </c>
      <c r="E118" s="618">
        <v>0</v>
      </c>
      <c r="F118" s="387">
        <v>4800</v>
      </c>
      <c r="G118" s="617" t="s">
        <v>994</v>
      </c>
    </row>
    <row r="119" spans="2:7" ht="25.5" x14ac:dyDescent="0.2">
      <c r="B119" s="38" t="s">
        <v>51</v>
      </c>
      <c r="C119" s="38" t="s">
        <v>70</v>
      </c>
      <c r="D119" s="618">
        <v>2950</v>
      </c>
      <c r="E119" s="618">
        <v>0</v>
      </c>
      <c r="F119" s="387">
        <v>2950</v>
      </c>
      <c r="G119" s="617" t="s">
        <v>994</v>
      </c>
    </row>
    <row r="120" spans="2:7" ht="25.5" x14ac:dyDescent="0.2">
      <c r="B120" s="38" t="s">
        <v>52</v>
      </c>
      <c r="C120" s="38" t="s">
        <v>195</v>
      </c>
      <c r="D120" s="618">
        <v>561</v>
      </c>
      <c r="E120" s="618">
        <v>682</v>
      </c>
      <c r="F120" s="387">
        <v>-121</v>
      </c>
      <c r="G120" s="617" t="s">
        <v>995</v>
      </c>
    </row>
    <row r="121" spans="2:7" ht="25.5" x14ac:dyDescent="0.2">
      <c r="B121" s="38" t="s">
        <v>53</v>
      </c>
      <c r="C121" s="38" t="s">
        <v>195</v>
      </c>
      <c r="D121" s="618">
        <v>420</v>
      </c>
      <c r="E121" s="618">
        <v>968</v>
      </c>
      <c r="F121" s="387">
        <v>-548</v>
      </c>
      <c r="G121" s="617" t="s">
        <v>995</v>
      </c>
    </row>
    <row r="122" spans="2:7" ht="25.5" x14ac:dyDescent="0.2">
      <c r="B122" s="38" t="s">
        <v>54</v>
      </c>
      <c r="C122" s="38" t="s">
        <v>71</v>
      </c>
      <c r="D122" s="618">
        <v>16</v>
      </c>
      <c r="E122" s="618">
        <v>0</v>
      </c>
      <c r="F122" s="387">
        <v>16</v>
      </c>
      <c r="G122" s="617" t="s">
        <v>996</v>
      </c>
    </row>
    <row r="123" spans="2:7" ht="25.5" x14ac:dyDescent="0.2">
      <c r="B123" s="38" t="s">
        <v>55</v>
      </c>
      <c r="C123" s="38" t="s">
        <v>71</v>
      </c>
      <c r="D123" s="618">
        <v>25</v>
      </c>
      <c r="E123" s="618">
        <v>0</v>
      </c>
      <c r="F123" s="387">
        <v>25</v>
      </c>
      <c r="G123" s="617" t="s">
        <v>996</v>
      </c>
    </row>
    <row r="124" spans="2:7" x14ac:dyDescent="0.2">
      <c r="B124" s="38" t="s">
        <v>56</v>
      </c>
      <c r="C124" s="38" t="s">
        <v>65</v>
      </c>
      <c r="D124" s="618">
        <v>3</v>
      </c>
      <c r="E124" s="618">
        <v>5</v>
      </c>
      <c r="F124" s="387">
        <v>-2</v>
      </c>
      <c r="G124" s="617" t="s">
        <v>997</v>
      </c>
    </row>
    <row r="125" spans="2:7" ht="25.5" x14ac:dyDescent="0.2">
      <c r="B125" s="38" t="s">
        <v>57</v>
      </c>
      <c r="C125" s="38" t="s">
        <v>62</v>
      </c>
      <c r="D125" s="618">
        <v>149</v>
      </c>
      <c r="E125" s="618">
        <v>0</v>
      </c>
      <c r="F125" s="387">
        <v>149</v>
      </c>
      <c r="G125" s="617" t="s">
        <v>998</v>
      </c>
    </row>
    <row r="126" spans="2:7" ht="25.5" x14ac:dyDescent="0.2">
      <c r="B126" s="38" t="s">
        <v>58</v>
      </c>
      <c r="C126" s="38" t="s">
        <v>62</v>
      </c>
      <c r="D126" s="618">
        <v>37</v>
      </c>
      <c r="E126" s="618">
        <v>0</v>
      </c>
      <c r="F126" s="387">
        <v>37</v>
      </c>
      <c r="G126" s="617" t="s">
        <v>999</v>
      </c>
    </row>
    <row r="127" spans="2:7" x14ac:dyDescent="0.2">
      <c r="B127" s="38" t="s">
        <v>59</v>
      </c>
      <c r="C127" s="38" t="s">
        <v>72</v>
      </c>
      <c r="D127" s="618">
        <v>140</v>
      </c>
      <c r="E127" s="618">
        <v>0</v>
      </c>
      <c r="F127" s="387">
        <v>140</v>
      </c>
      <c r="G127" s="617" t="s">
        <v>1000</v>
      </c>
    </row>
    <row r="128" spans="2:7" x14ac:dyDescent="0.2">
      <c r="B128" s="38" t="s">
        <v>60</v>
      </c>
      <c r="C128" s="38" t="s">
        <v>72</v>
      </c>
      <c r="D128" s="618">
        <v>6</v>
      </c>
      <c r="E128" s="618">
        <v>0</v>
      </c>
      <c r="F128" s="387">
        <v>6</v>
      </c>
      <c r="G128" s="617" t="s">
        <v>1000</v>
      </c>
    </row>
    <row r="129" spans="1:7" x14ac:dyDescent="0.2">
      <c r="B129" s="38" t="s">
        <v>191</v>
      </c>
      <c r="C129" s="38" t="s">
        <v>196</v>
      </c>
      <c r="D129" s="618">
        <v>0</v>
      </c>
      <c r="E129" s="618">
        <v>0</v>
      </c>
      <c r="F129" s="387">
        <v>0</v>
      </c>
      <c r="G129" s="617" t="s">
        <v>982</v>
      </c>
    </row>
    <row r="130" spans="1:7" x14ac:dyDescent="0.2">
      <c r="B130" s="38" t="s">
        <v>192</v>
      </c>
      <c r="C130" s="38" t="s">
        <v>197</v>
      </c>
      <c r="D130" s="618">
        <v>0</v>
      </c>
      <c r="E130" s="618">
        <v>0</v>
      </c>
      <c r="F130" s="387">
        <v>0</v>
      </c>
      <c r="G130" s="617" t="s">
        <v>982</v>
      </c>
    </row>
    <row r="131" spans="1:7" s="615" customFormat="1" ht="38.25" x14ac:dyDescent="0.2">
      <c r="A131" s="157"/>
      <c r="B131" s="61" t="s">
        <v>923</v>
      </c>
      <c r="C131" s="61" t="s">
        <v>971</v>
      </c>
      <c r="D131" s="618">
        <v>0</v>
      </c>
      <c r="E131" s="618">
        <v>419</v>
      </c>
      <c r="F131" s="387">
        <v>-419</v>
      </c>
      <c r="G131" s="617" t="s">
        <v>1001</v>
      </c>
    </row>
    <row r="132" spans="1:7" s="615" customFormat="1" ht="25.5" x14ac:dyDescent="0.2">
      <c r="A132" s="157"/>
      <c r="B132" s="61" t="s">
        <v>924</v>
      </c>
      <c r="C132" s="61" t="s">
        <v>972</v>
      </c>
      <c r="D132" s="618">
        <v>0</v>
      </c>
      <c r="E132" s="618">
        <v>203</v>
      </c>
      <c r="F132" s="387">
        <v>-203</v>
      </c>
      <c r="G132" s="617" t="s">
        <v>1002</v>
      </c>
    </row>
    <row r="133" spans="1:7" s="615" customFormat="1" x14ac:dyDescent="0.2">
      <c r="A133" s="157"/>
      <c r="B133" s="61" t="s">
        <v>925</v>
      </c>
      <c r="C133" s="61" t="s">
        <v>195</v>
      </c>
      <c r="D133" s="618">
        <v>0</v>
      </c>
      <c r="E133" s="618">
        <v>0</v>
      </c>
      <c r="F133" s="387">
        <v>0</v>
      </c>
      <c r="G133" s="617" t="s">
        <v>982</v>
      </c>
    </row>
    <row r="134" spans="1:7" s="615" customFormat="1" x14ac:dyDescent="0.2">
      <c r="A134" s="157"/>
      <c r="B134" s="61" t="s">
        <v>926</v>
      </c>
      <c r="C134" s="61" t="s">
        <v>973</v>
      </c>
      <c r="D134" s="618">
        <v>0</v>
      </c>
      <c r="E134" s="618">
        <v>0</v>
      </c>
      <c r="F134" s="387">
        <v>0</v>
      </c>
      <c r="G134" s="617" t="s">
        <v>982</v>
      </c>
    </row>
    <row r="135" spans="1:7" s="615" customFormat="1" x14ac:dyDescent="0.2">
      <c r="A135" s="157"/>
      <c r="B135" s="61" t="s">
        <v>927</v>
      </c>
      <c r="C135" s="61" t="s">
        <v>974</v>
      </c>
      <c r="D135" s="618">
        <v>0</v>
      </c>
      <c r="E135" s="618">
        <v>0</v>
      </c>
      <c r="F135" s="387">
        <v>0</v>
      </c>
      <c r="G135" s="617" t="s">
        <v>982</v>
      </c>
    </row>
    <row r="136" spans="1:7" s="615" customFormat="1" x14ac:dyDescent="0.2">
      <c r="A136" s="157"/>
      <c r="B136" s="61" t="s">
        <v>928</v>
      </c>
      <c r="C136" s="61" t="s">
        <v>975</v>
      </c>
      <c r="D136" s="618">
        <v>0</v>
      </c>
      <c r="E136" s="618">
        <v>0</v>
      </c>
      <c r="F136" s="387">
        <v>0</v>
      </c>
      <c r="G136" s="617" t="s">
        <v>982</v>
      </c>
    </row>
    <row r="137" spans="1:7" s="615" customFormat="1" x14ac:dyDescent="0.2">
      <c r="A137" s="157"/>
      <c r="B137" s="61" t="s">
        <v>929</v>
      </c>
      <c r="C137" s="61" t="s">
        <v>976</v>
      </c>
      <c r="D137" s="618">
        <v>0</v>
      </c>
      <c r="E137" s="618">
        <v>0</v>
      </c>
      <c r="F137" s="387">
        <v>0</v>
      </c>
      <c r="G137" s="617" t="s">
        <v>982</v>
      </c>
    </row>
    <row r="138" spans="1:7" s="615" customFormat="1" ht="25.5" x14ac:dyDescent="0.2">
      <c r="A138" s="157"/>
      <c r="B138" s="61" t="s">
        <v>930</v>
      </c>
      <c r="C138" s="61" t="s">
        <v>977</v>
      </c>
      <c r="D138" s="618">
        <v>0</v>
      </c>
      <c r="E138" s="618">
        <v>7</v>
      </c>
      <c r="F138" s="387">
        <v>-7</v>
      </c>
      <c r="G138" s="617" t="s">
        <v>1003</v>
      </c>
    </row>
    <row r="139" spans="1:7" s="615" customFormat="1" x14ac:dyDescent="0.2">
      <c r="A139" s="157"/>
      <c r="B139" s="61" t="s">
        <v>931</v>
      </c>
      <c r="C139" s="61" t="s">
        <v>978</v>
      </c>
      <c r="D139" s="618">
        <v>0</v>
      </c>
      <c r="E139" s="618">
        <v>0</v>
      </c>
      <c r="F139" s="387">
        <v>0</v>
      </c>
      <c r="G139" s="617" t="s">
        <v>982</v>
      </c>
    </row>
    <row r="140" spans="1:7" s="615" customFormat="1" x14ac:dyDescent="0.2">
      <c r="A140" s="157"/>
      <c r="B140" s="61" t="s">
        <v>932</v>
      </c>
      <c r="C140" s="61" t="s">
        <v>65</v>
      </c>
      <c r="D140" s="618">
        <v>0</v>
      </c>
      <c r="E140" s="618">
        <v>0</v>
      </c>
      <c r="F140" s="387">
        <v>0</v>
      </c>
      <c r="G140" s="617" t="s">
        <v>982</v>
      </c>
    </row>
    <row r="141" spans="1:7" s="615" customFormat="1" x14ac:dyDescent="0.2">
      <c r="A141" s="157"/>
      <c r="B141" s="61" t="s">
        <v>933</v>
      </c>
      <c r="C141" s="61" t="s">
        <v>979</v>
      </c>
      <c r="D141" s="618">
        <v>0</v>
      </c>
      <c r="E141" s="618">
        <v>0</v>
      </c>
      <c r="F141" s="387">
        <v>0</v>
      </c>
      <c r="G141" s="617" t="s">
        <v>982</v>
      </c>
    </row>
    <row r="142" spans="1:7" s="615" customFormat="1" ht="25.5" x14ac:dyDescent="0.2">
      <c r="A142" s="157"/>
      <c r="B142" s="61" t="s">
        <v>934</v>
      </c>
      <c r="C142" s="61" t="s">
        <v>65</v>
      </c>
      <c r="D142" s="618">
        <v>0</v>
      </c>
      <c r="E142" s="618">
        <v>7</v>
      </c>
      <c r="F142" s="387">
        <v>-7</v>
      </c>
      <c r="G142" s="617" t="s">
        <v>1004</v>
      </c>
    </row>
    <row r="143" spans="1:7" s="615" customFormat="1" x14ac:dyDescent="0.2">
      <c r="A143" s="157"/>
      <c r="B143" s="61" t="s">
        <v>935</v>
      </c>
      <c r="C143" s="61" t="s">
        <v>980</v>
      </c>
      <c r="D143" s="618">
        <v>0</v>
      </c>
      <c r="E143" s="618">
        <v>0</v>
      </c>
      <c r="F143" s="387">
        <v>0</v>
      </c>
      <c r="G143" s="617" t="s">
        <v>982</v>
      </c>
    </row>
    <row r="144" spans="1:7" s="615" customFormat="1" x14ac:dyDescent="0.2">
      <c r="A144" s="157"/>
      <c r="B144" s="61" t="s">
        <v>936</v>
      </c>
      <c r="C144" s="61" t="s">
        <v>981</v>
      </c>
      <c r="D144" s="618">
        <v>0</v>
      </c>
      <c r="E144" s="618">
        <v>0</v>
      </c>
      <c r="F144" s="387">
        <v>0</v>
      </c>
      <c r="G144" s="617" t="s">
        <v>982</v>
      </c>
    </row>
    <row r="145" spans="1:107" x14ac:dyDescent="0.2">
      <c r="B145" s="166"/>
      <c r="C145" s="166"/>
      <c r="D145" s="166"/>
      <c r="E145" s="166"/>
      <c r="F145" s="166"/>
    </row>
    <row r="146" spans="1:107" x14ac:dyDescent="0.2">
      <c r="B146" s="851" t="s">
        <v>385</v>
      </c>
      <c r="C146" s="851"/>
      <c r="D146" s="851"/>
      <c r="E146" s="852"/>
      <c r="F146" s="852"/>
      <c r="G146" s="852"/>
    </row>
    <row r="147" spans="1:107" x14ac:dyDescent="0.2">
      <c r="B147" s="840"/>
      <c r="C147" s="840"/>
      <c r="D147" s="840"/>
      <c r="E147" s="853"/>
      <c r="F147" s="853"/>
      <c r="G147" s="853"/>
    </row>
    <row r="148" spans="1:107" ht="51" x14ac:dyDescent="0.2">
      <c r="B148" s="43" t="s">
        <v>186</v>
      </c>
      <c r="C148" s="43" t="s">
        <v>38</v>
      </c>
      <c r="D148" s="43" t="s">
        <v>402</v>
      </c>
      <c r="E148" s="43" t="s">
        <v>563</v>
      </c>
      <c r="F148" s="58" t="s">
        <v>564</v>
      </c>
      <c r="G148" s="58" t="s">
        <v>547</v>
      </c>
    </row>
    <row r="149" spans="1:107" x14ac:dyDescent="0.2">
      <c r="B149" s="38" t="s">
        <v>39</v>
      </c>
      <c r="C149" s="384" t="s">
        <v>937</v>
      </c>
      <c r="D149" s="620">
        <v>0</v>
      </c>
      <c r="E149" s="620">
        <v>0</v>
      </c>
      <c r="F149" s="387">
        <v>0</v>
      </c>
      <c r="G149" s="383" t="s">
        <v>982</v>
      </c>
    </row>
    <row r="150" spans="1:107" x14ac:dyDescent="0.2">
      <c r="B150" s="38" t="s">
        <v>40</v>
      </c>
      <c r="C150" s="384" t="s">
        <v>937</v>
      </c>
      <c r="D150" s="620">
        <v>0</v>
      </c>
      <c r="E150" s="620">
        <v>0</v>
      </c>
      <c r="F150" s="387">
        <v>0</v>
      </c>
      <c r="G150" s="383" t="s">
        <v>982</v>
      </c>
    </row>
    <row r="151" spans="1:107" x14ac:dyDescent="0.2">
      <c r="B151" s="38" t="s">
        <v>41</v>
      </c>
      <c r="C151" s="384" t="s">
        <v>937</v>
      </c>
      <c r="D151" s="620">
        <v>0</v>
      </c>
      <c r="E151" s="620">
        <v>0</v>
      </c>
      <c r="F151" s="387">
        <v>0</v>
      </c>
      <c r="G151" s="383" t="s">
        <v>982</v>
      </c>
    </row>
    <row r="152" spans="1:107" x14ac:dyDescent="0.2">
      <c r="B152" s="38" t="s">
        <v>42</v>
      </c>
      <c r="C152" s="384" t="s">
        <v>937</v>
      </c>
      <c r="D152" s="620">
        <v>0</v>
      </c>
      <c r="E152" s="620">
        <v>0</v>
      </c>
      <c r="F152" s="387">
        <v>0</v>
      </c>
      <c r="G152" s="383" t="s">
        <v>982</v>
      </c>
    </row>
    <row r="153" spans="1:107" x14ac:dyDescent="0.2">
      <c r="B153" s="38" t="s">
        <v>43</v>
      </c>
      <c r="C153" s="384" t="s">
        <v>937</v>
      </c>
      <c r="D153" s="620">
        <v>0</v>
      </c>
      <c r="E153" s="620">
        <v>0</v>
      </c>
      <c r="F153" s="387">
        <v>0</v>
      </c>
      <c r="G153" s="383" t="s">
        <v>982</v>
      </c>
    </row>
    <row r="154" spans="1:107" x14ac:dyDescent="0.2">
      <c r="B154" s="38" t="s">
        <v>44</v>
      </c>
      <c r="C154" s="384" t="s">
        <v>937</v>
      </c>
      <c r="D154" s="620">
        <v>0</v>
      </c>
      <c r="E154" s="620">
        <v>0</v>
      </c>
      <c r="F154" s="387">
        <v>0</v>
      </c>
      <c r="G154" s="383" t="s">
        <v>982</v>
      </c>
    </row>
    <row r="155" spans="1:107" x14ac:dyDescent="0.2">
      <c r="B155" s="38" t="s">
        <v>45</v>
      </c>
      <c r="C155" s="384" t="s">
        <v>937</v>
      </c>
      <c r="D155" s="620">
        <v>0</v>
      </c>
      <c r="E155" s="620">
        <v>0</v>
      </c>
      <c r="F155" s="387">
        <v>0</v>
      </c>
      <c r="G155" s="383" t="s">
        <v>982</v>
      </c>
    </row>
    <row r="156" spans="1:107" x14ac:dyDescent="0.2">
      <c r="B156" s="38" t="s">
        <v>46</v>
      </c>
      <c r="C156" s="384" t="s">
        <v>937</v>
      </c>
      <c r="D156" s="620">
        <v>0</v>
      </c>
      <c r="E156" s="620">
        <v>0</v>
      </c>
      <c r="F156" s="387">
        <v>0</v>
      </c>
      <c r="G156" s="383" t="s">
        <v>982</v>
      </c>
    </row>
    <row r="157" spans="1:107" x14ac:dyDescent="0.2">
      <c r="B157" s="38" t="s">
        <v>47</v>
      </c>
      <c r="C157" s="384" t="s">
        <v>937</v>
      </c>
      <c r="D157" s="620">
        <v>0</v>
      </c>
      <c r="E157" s="620">
        <v>0</v>
      </c>
      <c r="F157" s="387">
        <v>0</v>
      </c>
      <c r="G157" s="383" t="s">
        <v>982</v>
      </c>
    </row>
    <row r="158" spans="1:107" s="165" customFormat="1" x14ac:dyDescent="0.2">
      <c r="A158" s="157"/>
      <c r="B158" s="38" t="s">
        <v>48</v>
      </c>
      <c r="C158" s="384" t="s">
        <v>937</v>
      </c>
      <c r="D158" s="620">
        <v>0</v>
      </c>
      <c r="E158" s="620">
        <v>0</v>
      </c>
      <c r="F158" s="387">
        <v>0</v>
      </c>
      <c r="G158" s="383" t="s">
        <v>982</v>
      </c>
      <c r="H158" s="94"/>
      <c r="I158" s="94"/>
      <c r="J158" s="94"/>
      <c r="K158" s="94"/>
      <c r="L158" s="94"/>
      <c r="M158" s="94"/>
      <c r="N158" s="94"/>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c r="BV158" s="94"/>
      <c r="BW158" s="94"/>
      <c r="BX158" s="94"/>
      <c r="BY158" s="94"/>
      <c r="BZ158" s="94"/>
      <c r="CA158" s="94"/>
      <c r="CB158" s="94"/>
      <c r="CC158" s="94"/>
      <c r="CD158" s="94"/>
      <c r="CE158" s="94"/>
      <c r="CF158" s="94"/>
      <c r="CG158" s="94"/>
      <c r="CH158" s="94"/>
      <c r="CI158" s="94"/>
      <c r="CJ158" s="94"/>
      <c r="CK158" s="94"/>
      <c r="CL158" s="94"/>
      <c r="CM158" s="94"/>
      <c r="CN158" s="94"/>
      <c r="CO158" s="94"/>
      <c r="CP158" s="94"/>
      <c r="CQ158" s="94"/>
      <c r="CR158" s="94"/>
      <c r="CS158" s="94"/>
      <c r="CT158" s="94"/>
      <c r="CU158" s="94"/>
      <c r="CV158" s="94"/>
      <c r="CW158" s="94"/>
      <c r="CX158" s="94"/>
      <c r="CY158" s="94"/>
      <c r="CZ158" s="94"/>
      <c r="DA158" s="94"/>
      <c r="DB158" s="94"/>
      <c r="DC158" s="94"/>
    </row>
    <row r="159" spans="1:107" s="165" customFormat="1" x14ac:dyDescent="0.2">
      <c r="A159" s="157"/>
      <c r="B159" s="38" t="s">
        <v>49</v>
      </c>
      <c r="C159" s="384" t="s">
        <v>937</v>
      </c>
      <c r="D159" s="620">
        <v>0</v>
      </c>
      <c r="E159" s="620">
        <v>0</v>
      </c>
      <c r="F159" s="387">
        <v>0</v>
      </c>
      <c r="G159" s="383" t="s">
        <v>982</v>
      </c>
      <c r="H159" s="94"/>
      <c r="I159" s="94"/>
      <c r="J159" s="94"/>
      <c r="K159" s="94"/>
      <c r="L159" s="94"/>
      <c r="M159" s="94"/>
      <c r="N159" s="94"/>
      <c r="O159" s="94"/>
      <c r="P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c r="BV159" s="94"/>
      <c r="BW159" s="94"/>
      <c r="BX159" s="94"/>
      <c r="BY159" s="94"/>
      <c r="BZ159" s="94"/>
      <c r="CA159" s="94"/>
      <c r="CB159" s="94"/>
      <c r="CC159" s="94"/>
      <c r="CD159" s="94"/>
      <c r="CE159" s="94"/>
      <c r="CF159" s="94"/>
      <c r="CG159" s="94"/>
      <c r="CH159" s="94"/>
      <c r="CI159" s="94"/>
      <c r="CJ159" s="94"/>
      <c r="CK159" s="94"/>
      <c r="CL159" s="94"/>
      <c r="CM159" s="94"/>
      <c r="CN159" s="94"/>
      <c r="CO159" s="94"/>
      <c r="CP159" s="94"/>
      <c r="CQ159" s="94"/>
      <c r="CR159" s="94"/>
      <c r="CS159" s="94"/>
      <c r="CT159" s="94"/>
      <c r="CU159" s="94"/>
      <c r="CV159" s="94"/>
      <c r="CW159" s="94"/>
      <c r="CX159" s="94"/>
      <c r="CY159" s="94"/>
      <c r="CZ159" s="94"/>
      <c r="DA159" s="94"/>
      <c r="DB159" s="94"/>
      <c r="DC159" s="94"/>
    </row>
    <row r="160" spans="1:107" x14ac:dyDescent="0.2">
      <c r="B160" s="38" t="s">
        <v>50</v>
      </c>
      <c r="C160" s="384" t="s">
        <v>937</v>
      </c>
      <c r="D160" s="620">
        <v>0</v>
      </c>
      <c r="E160" s="620">
        <v>0</v>
      </c>
      <c r="F160" s="387">
        <v>0</v>
      </c>
      <c r="G160" s="383" t="s">
        <v>982</v>
      </c>
    </row>
    <row r="161" spans="1:107" x14ac:dyDescent="0.2">
      <c r="B161" s="38" t="s">
        <v>51</v>
      </c>
      <c r="C161" s="384" t="s">
        <v>937</v>
      </c>
      <c r="D161" s="620">
        <v>0</v>
      </c>
      <c r="E161" s="620">
        <v>0</v>
      </c>
      <c r="F161" s="387">
        <v>0</v>
      </c>
      <c r="G161" s="383" t="s">
        <v>982</v>
      </c>
    </row>
    <row r="162" spans="1:107" x14ac:dyDescent="0.2">
      <c r="B162" s="38" t="s">
        <v>52</v>
      </c>
      <c r="C162" s="384" t="s">
        <v>937</v>
      </c>
      <c r="D162" s="620">
        <v>0</v>
      </c>
      <c r="E162" s="620">
        <v>0</v>
      </c>
      <c r="F162" s="387">
        <v>0</v>
      </c>
      <c r="G162" s="383" t="s">
        <v>982</v>
      </c>
    </row>
    <row r="163" spans="1:107" x14ac:dyDescent="0.2">
      <c r="B163" s="38" t="s">
        <v>53</v>
      </c>
      <c r="C163" s="384" t="s">
        <v>937</v>
      </c>
      <c r="D163" s="620">
        <v>0</v>
      </c>
      <c r="E163" s="620">
        <v>0</v>
      </c>
      <c r="F163" s="387">
        <v>0</v>
      </c>
      <c r="G163" s="383" t="s">
        <v>982</v>
      </c>
    </row>
    <row r="164" spans="1:107" x14ac:dyDescent="0.2">
      <c r="B164" s="38" t="s">
        <v>54</v>
      </c>
      <c r="C164" s="384" t="s">
        <v>937</v>
      </c>
      <c r="D164" s="620">
        <v>0</v>
      </c>
      <c r="E164" s="620">
        <v>0</v>
      </c>
      <c r="F164" s="387">
        <v>0</v>
      </c>
      <c r="G164" s="383" t="s">
        <v>982</v>
      </c>
    </row>
    <row r="165" spans="1:107" x14ac:dyDescent="0.2">
      <c r="B165" s="38" t="s">
        <v>55</v>
      </c>
      <c r="C165" s="384" t="s">
        <v>937</v>
      </c>
      <c r="D165" s="620">
        <v>0</v>
      </c>
      <c r="E165" s="620">
        <v>0</v>
      </c>
      <c r="F165" s="387">
        <v>0</v>
      </c>
      <c r="G165" s="383" t="s">
        <v>982</v>
      </c>
    </row>
    <row r="166" spans="1:107" x14ac:dyDescent="0.2">
      <c r="B166" s="38" t="s">
        <v>56</v>
      </c>
      <c r="C166" s="384" t="s">
        <v>937</v>
      </c>
      <c r="D166" s="620">
        <v>0</v>
      </c>
      <c r="E166" s="620">
        <v>0</v>
      </c>
      <c r="F166" s="387">
        <v>0</v>
      </c>
      <c r="G166" s="383" t="s">
        <v>982</v>
      </c>
    </row>
    <row r="167" spans="1:107" s="165" customFormat="1" x14ac:dyDescent="0.2">
      <c r="A167" s="157"/>
      <c r="B167" s="38" t="s">
        <v>57</v>
      </c>
      <c r="C167" s="384" t="s">
        <v>937</v>
      </c>
      <c r="D167" s="620">
        <v>0</v>
      </c>
      <c r="E167" s="620">
        <v>0</v>
      </c>
      <c r="F167" s="387">
        <v>0</v>
      </c>
      <c r="G167" s="383" t="s">
        <v>982</v>
      </c>
      <c r="H167" s="94"/>
      <c r="I167" s="94"/>
      <c r="J167" s="94"/>
      <c r="K167" s="94"/>
      <c r="L167" s="94"/>
      <c r="M167" s="94"/>
      <c r="N167" s="94"/>
      <c r="O167" s="94"/>
      <c r="P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c r="BV167" s="94"/>
      <c r="BW167" s="94"/>
      <c r="BX167" s="94"/>
      <c r="BY167" s="94"/>
      <c r="BZ167" s="94"/>
      <c r="CA167" s="94"/>
      <c r="CB167" s="94"/>
      <c r="CC167" s="94"/>
      <c r="CD167" s="94"/>
      <c r="CE167" s="94"/>
      <c r="CF167" s="94"/>
      <c r="CG167" s="94"/>
      <c r="CH167" s="94"/>
      <c r="CI167" s="94"/>
      <c r="CJ167" s="94"/>
      <c r="CK167" s="94"/>
      <c r="CL167" s="94"/>
      <c r="CM167" s="94"/>
      <c r="CN167" s="94"/>
      <c r="CO167" s="94"/>
      <c r="CP167" s="94"/>
      <c r="CQ167" s="94"/>
      <c r="CR167" s="94"/>
      <c r="CS167" s="94"/>
      <c r="CT167" s="94"/>
      <c r="CU167" s="94"/>
      <c r="CV167" s="94"/>
      <c r="CW167" s="94"/>
      <c r="CX167" s="94"/>
      <c r="CY167" s="94"/>
      <c r="CZ167" s="94"/>
      <c r="DA167" s="94"/>
      <c r="DB167" s="94"/>
      <c r="DC167" s="94"/>
    </row>
    <row r="168" spans="1:107" s="165" customFormat="1" x14ac:dyDescent="0.2">
      <c r="A168" s="157"/>
      <c r="B168" s="38" t="s">
        <v>58</v>
      </c>
      <c r="C168" s="384" t="s">
        <v>937</v>
      </c>
      <c r="D168" s="620">
        <v>0</v>
      </c>
      <c r="E168" s="620">
        <v>0</v>
      </c>
      <c r="F168" s="387">
        <v>0</v>
      </c>
      <c r="G168" s="383" t="s">
        <v>982</v>
      </c>
      <c r="H168" s="94"/>
      <c r="I168" s="94"/>
      <c r="J168" s="94"/>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c r="BV168" s="94"/>
      <c r="BW168" s="94"/>
      <c r="BX168" s="94"/>
      <c r="BY168" s="94"/>
      <c r="BZ168" s="94"/>
      <c r="CA168" s="94"/>
      <c r="CB168" s="94"/>
      <c r="CC168" s="94"/>
      <c r="CD168" s="94"/>
      <c r="CE168" s="94"/>
      <c r="CF168" s="94"/>
      <c r="CG168" s="94"/>
      <c r="CH168" s="94"/>
      <c r="CI168" s="94"/>
      <c r="CJ168" s="94"/>
      <c r="CK168" s="94"/>
      <c r="CL168" s="94"/>
      <c r="CM168" s="94"/>
      <c r="CN168" s="94"/>
      <c r="CO168" s="94"/>
      <c r="CP168" s="94"/>
      <c r="CQ168" s="94"/>
      <c r="CR168" s="94"/>
      <c r="CS168" s="94"/>
      <c r="CT168" s="94"/>
      <c r="CU168" s="94"/>
      <c r="CV168" s="94"/>
      <c r="CW168" s="94"/>
      <c r="CX168" s="94"/>
      <c r="CY168" s="94"/>
      <c r="CZ168" s="94"/>
      <c r="DA168" s="94"/>
      <c r="DB168" s="94"/>
      <c r="DC168" s="94"/>
    </row>
    <row r="169" spans="1:107" s="165" customFormat="1" x14ac:dyDescent="0.2">
      <c r="A169" s="157"/>
      <c r="B169" s="38" t="s">
        <v>59</v>
      </c>
      <c r="C169" s="384" t="s">
        <v>937</v>
      </c>
      <c r="D169" s="620">
        <v>0</v>
      </c>
      <c r="E169" s="620">
        <v>0</v>
      </c>
      <c r="F169" s="387">
        <v>0</v>
      </c>
      <c r="G169" s="383" t="s">
        <v>982</v>
      </c>
      <c r="H169" s="94"/>
      <c r="I169" s="94"/>
      <c r="J169" s="94"/>
      <c r="K169" s="94"/>
      <c r="L169" s="94"/>
      <c r="M169" s="94"/>
      <c r="N169" s="94"/>
      <c r="O169" s="94"/>
      <c r="P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c r="BV169" s="94"/>
      <c r="BW169" s="94"/>
      <c r="BX169" s="94"/>
      <c r="BY169" s="94"/>
      <c r="BZ169" s="94"/>
      <c r="CA169" s="94"/>
      <c r="CB169" s="94"/>
      <c r="CC169" s="94"/>
      <c r="CD169" s="94"/>
      <c r="CE169" s="94"/>
      <c r="CF169" s="94"/>
      <c r="CG169" s="94"/>
      <c r="CH169" s="94"/>
      <c r="CI169" s="94"/>
      <c r="CJ169" s="94"/>
      <c r="CK169" s="94"/>
      <c r="CL169" s="94"/>
      <c r="CM169" s="94"/>
      <c r="CN169" s="94"/>
      <c r="CO169" s="94"/>
      <c r="CP169" s="94"/>
      <c r="CQ169" s="94"/>
      <c r="CR169" s="94"/>
      <c r="CS169" s="94"/>
      <c r="CT169" s="94"/>
      <c r="CU169" s="94"/>
      <c r="CV169" s="94"/>
      <c r="CW169" s="94"/>
      <c r="CX169" s="94"/>
      <c r="CY169" s="94"/>
      <c r="CZ169" s="94"/>
      <c r="DA169" s="94"/>
      <c r="DB169" s="94"/>
      <c r="DC169" s="94"/>
    </row>
    <row r="170" spans="1:107" x14ac:dyDescent="0.2">
      <c r="B170" s="38" t="s">
        <v>60</v>
      </c>
      <c r="C170" s="384" t="s">
        <v>937</v>
      </c>
      <c r="D170" s="620">
        <v>0</v>
      </c>
      <c r="E170" s="620">
        <v>0</v>
      </c>
      <c r="F170" s="387">
        <v>0</v>
      </c>
      <c r="G170" s="383" t="s">
        <v>982</v>
      </c>
    </row>
    <row r="171" spans="1:107" x14ac:dyDescent="0.2">
      <c r="B171" s="38" t="s">
        <v>191</v>
      </c>
      <c r="C171" s="384" t="s">
        <v>937</v>
      </c>
      <c r="D171" s="620">
        <v>0</v>
      </c>
      <c r="E171" s="620">
        <v>0</v>
      </c>
      <c r="F171" s="387">
        <v>0</v>
      </c>
      <c r="G171" s="383" t="s">
        <v>982</v>
      </c>
    </row>
    <row r="172" spans="1:107" x14ac:dyDescent="0.2">
      <c r="B172" s="38" t="s">
        <v>192</v>
      </c>
      <c r="C172" s="384" t="s">
        <v>937</v>
      </c>
      <c r="D172" s="620">
        <v>0</v>
      </c>
      <c r="E172" s="620">
        <v>0</v>
      </c>
      <c r="F172" s="387">
        <v>0</v>
      </c>
      <c r="G172" s="383" t="s">
        <v>982</v>
      </c>
    </row>
    <row r="173" spans="1:107" s="615" customFormat="1" x14ac:dyDescent="0.2">
      <c r="A173" s="157"/>
      <c r="B173" s="61" t="s">
        <v>923</v>
      </c>
      <c r="C173" s="61" t="s">
        <v>939</v>
      </c>
      <c r="D173" s="620">
        <v>0</v>
      </c>
      <c r="E173" s="620">
        <v>0</v>
      </c>
      <c r="F173" s="387">
        <v>0</v>
      </c>
      <c r="G173" s="61" t="s">
        <v>982</v>
      </c>
    </row>
    <row r="174" spans="1:107" s="615" customFormat="1" x14ac:dyDescent="0.2">
      <c r="A174" s="157"/>
      <c r="B174" s="61" t="s">
        <v>924</v>
      </c>
      <c r="C174" s="61" t="s">
        <v>939</v>
      </c>
      <c r="D174" s="620">
        <v>0</v>
      </c>
      <c r="E174" s="620">
        <v>0</v>
      </c>
      <c r="F174" s="387">
        <v>0</v>
      </c>
      <c r="G174" s="61" t="s">
        <v>982</v>
      </c>
    </row>
    <row r="175" spans="1:107" s="615" customFormat="1" x14ac:dyDescent="0.2">
      <c r="A175" s="157"/>
      <c r="B175" s="61" t="s">
        <v>925</v>
      </c>
      <c r="C175" s="61" t="s">
        <v>938</v>
      </c>
      <c r="D175" s="620">
        <v>0</v>
      </c>
      <c r="E175" s="620">
        <v>134.25720000000001</v>
      </c>
      <c r="F175" s="387">
        <v>-134.25720000000001</v>
      </c>
      <c r="G175" s="61" t="s">
        <v>1005</v>
      </c>
    </row>
    <row r="176" spans="1:107" s="615" customFormat="1" x14ac:dyDescent="0.2">
      <c r="A176" s="157"/>
      <c r="B176" s="61" t="s">
        <v>926</v>
      </c>
      <c r="C176" s="61" t="s">
        <v>938</v>
      </c>
      <c r="D176" s="620">
        <v>0</v>
      </c>
      <c r="E176" s="620">
        <v>88.290199999999999</v>
      </c>
      <c r="F176" s="387">
        <v>-88.290199999999999</v>
      </c>
      <c r="G176" s="61" t="s">
        <v>1005</v>
      </c>
    </row>
    <row r="177" spans="1:7" s="615" customFormat="1" x14ac:dyDescent="0.2">
      <c r="A177" s="157"/>
      <c r="B177" s="61" t="s">
        <v>927</v>
      </c>
      <c r="C177" s="61" t="s">
        <v>938</v>
      </c>
      <c r="D177" s="620">
        <v>0</v>
      </c>
      <c r="E177" s="620">
        <v>0</v>
      </c>
      <c r="F177" s="387">
        <v>0</v>
      </c>
      <c r="G177" s="61" t="s">
        <v>1005</v>
      </c>
    </row>
    <row r="178" spans="1:7" s="615" customFormat="1" x14ac:dyDescent="0.2">
      <c r="A178" s="157"/>
      <c r="B178" s="61" t="s">
        <v>928</v>
      </c>
      <c r="C178" s="61" t="s">
        <v>938</v>
      </c>
      <c r="D178" s="620">
        <v>0</v>
      </c>
      <c r="E178" s="620">
        <v>175.07730000000001</v>
      </c>
      <c r="F178" s="387">
        <v>-175.07730000000001</v>
      </c>
      <c r="G178" s="61" t="s">
        <v>1031</v>
      </c>
    </row>
    <row r="179" spans="1:7" s="615" customFormat="1" x14ac:dyDescent="0.2">
      <c r="A179" s="157"/>
      <c r="B179" s="61" t="s">
        <v>929</v>
      </c>
      <c r="C179" s="61" t="s">
        <v>938</v>
      </c>
      <c r="D179" s="620">
        <v>0</v>
      </c>
      <c r="E179" s="620">
        <v>779.87094999999908</v>
      </c>
      <c r="F179" s="387">
        <v>-779.87094999999908</v>
      </c>
      <c r="G179" s="61" t="s">
        <v>1031</v>
      </c>
    </row>
    <row r="180" spans="1:7" s="615" customFormat="1" x14ac:dyDescent="0.2">
      <c r="A180" s="157"/>
      <c r="B180" s="61" t="s">
        <v>930</v>
      </c>
      <c r="C180" s="61" t="s">
        <v>939</v>
      </c>
      <c r="D180" s="620">
        <v>0</v>
      </c>
      <c r="E180" s="620">
        <v>0</v>
      </c>
      <c r="F180" s="387">
        <v>0</v>
      </c>
      <c r="G180" s="61" t="s">
        <v>982</v>
      </c>
    </row>
    <row r="181" spans="1:7" s="615" customFormat="1" x14ac:dyDescent="0.2">
      <c r="A181" s="157"/>
      <c r="B181" s="61" t="s">
        <v>931</v>
      </c>
      <c r="C181" s="61" t="s">
        <v>939</v>
      </c>
      <c r="D181" s="620">
        <v>0</v>
      </c>
      <c r="E181" s="620">
        <v>0</v>
      </c>
      <c r="F181" s="387">
        <v>0</v>
      </c>
      <c r="G181" s="61" t="s">
        <v>982</v>
      </c>
    </row>
    <row r="182" spans="1:7" s="615" customFormat="1" x14ac:dyDescent="0.2">
      <c r="A182" s="157"/>
      <c r="B182" s="61" t="s">
        <v>932</v>
      </c>
      <c r="C182" s="61" t="s">
        <v>939</v>
      </c>
      <c r="D182" s="620">
        <v>0</v>
      </c>
      <c r="E182" s="620">
        <v>0</v>
      </c>
      <c r="F182" s="387">
        <v>0</v>
      </c>
      <c r="G182" s="61" t="s">
        <v>982</v>
      </c>
    </row>
    <row r="183" spans="1:7" s="615" customFormat="1" x14ac:dyDescent="0.2">
      <c r="A183" s="157"/>
      <c r="B183" s="61" t="s">
        <v>933</v>
      </c>
      <c r="C183" s="61" t="s">
        <v>939</v>
      </c>
      <c r="D183" s="620">
        <v>0</v>
      </c>
      <c r="E183" s="620">
        <v>0</v>
      </c>
      <c r="F183" s="387">
        <v>0</v>
      </c>
      <c r="G183" s="61" t="s">
        <v>982</v>
      </c>
    </row>
    <row r="184" spans="1:7" s="615" customFormat="1" x14ac:dyDescent="0.2">
      <c r="A184" s="157"/>
      <c r="B184" s="61" t="s">
        <v>934</v>
      </c>
      <c r="C184" s="61" t="s">
        <v>939</v>
      </c>
      <c r="D184" s="620">
        <v>0</v>
      </c>
      <c r="E184" s="620">
        <v>0</v>
      </c>
      <c r="F184" s="387">
        <v>0</v>
      </c>
      <c r="G184" s="61" t="s">
        <v>982</v>
      </c>
    </row>
    <row r="185" spans="1:7" s="615" customFormat="1" x14ac:dyDescent="0.2">
      <c r="A185" s="157"/>
      <c r="B185" s="61" t="s">
        <v>935</v>
      </c>
      <c r="C185" s="61" t="s">
        <v>939</v>
      </c>
      <c r="D185" s="620">
        <v>0</v>
      </c>
      <c r="E185" s="620">
        <v>0</v>
      </c>
      <c r="F185" s="387">
        <v>0</v>
      </c>
      <c r="G185" s="61" t="s">
        <v>982</v>
      </c>
    </row>
    <row r="186" spans="1:7" s="615" customFormat="1" x14ac:dyDescent="0.2">
      <c r="A186" s="157"/>
      <c r="B186" s="61" t="s">
        <v>936</v>
      </c>
      <c r="C186" s="61" t="s">
        <v>938</v>
      </c>
      <c r="D186" s="620">
        <v>0</v>
      </c>
      <c r="E186" s="620">
        <v>980.14230000000009</v>
      </c>
      <c r="F186" s="387">
        <v>-980.14230000000009</v>
      </c>
      <c r="G186" s="61" t="s">
        <v>1005</v>
      </c>
    </row>
    <row r="188" spans="1:7" x14ac:dyDescent="0.2">
      <c r="B188" s="734" t="s">
        <v>75</v>
      </c>
      <c r="C188" s="702"/>
      <c r="D188" s="702"/>
      <c r="E188" s="702"/>
      <c r="F188" s="702"/>
      <c r="G188" s="703"/>
    </row>
    <row r="189" spans="1:7" s="157" customFormat="1" x14ac:dyDescent="0.2">
      <c r="B189" s="164"/>
      <c r="C189" s="164"/>
      <c r="D189" s="52"/>
      <c r="E189" s="52"/>
      <c r="F189" s="52"/>
      <c r="G189" s="52"/>
    </row>
    <row r="190" spans="1:7" x14ac:dyDescent="0.2">
      <c r="B190" s="841" t="s">
        <v>76</v>
      </c>
      <c r="C190" s="841"/>
      <c r="D190" s="841"/>
      <c r="E190" s="842"/>
      <c r="F190" s="842"/>
      <c r="G190" s="842"/>
    </row>
    <row r="191" spans="1:7" x14ac:dyDescent="0.2">
      <c r="B191" s="841"/>
      <c r="C191" s="841"/>
      <c r="D191" s="841"/>
      <c r="E191" s="842"/>
      <c r="F191" s="842"/>
      <c r="G191" s="842"/>
    </row>
    <row r="192" spans="1:7" ht="51" x14ac:dyDescent="0.2">
      <c r="B192" s="59" t="s">
        <v>186</v>
      </c>
      <c r="C192" s="59" t="s">
        <v>38</v>
      </c>
      <c r="D192" s="43" t="s">
        <v>74</v>
      </c>
      <c r="E192" s="59" t="s">
        <v>573</v>
      </c>
      <c r="F192" s="58" t="s">
        <v>564</v>
      </c>
      <c r="G192" s="44" t="s">
        <v>547</v>
      </c>
    </row>
    <row r="193" spans="2:7" x14ac:dyDescent="0.2">
      <c r="B193" s="38" t="s">
        <v>39</v>
      </c>
      <c r="C193" s="384" t="s">
        <v>937</v>
      </c>
      <c r="D193" s="621">
        <v>6529</v>
      </c>
      <c r="E193" s="621">
        <v>9763.6221800000039</v>
      </c>
      <c r="F193" s="387">
        <v>-2522.7821635688642</v>
      </c>
      <c r="G193" s="617" t="s">
        <v>1006</v>
      </c>
    </row>
    <row r="194" spans="2:7" x14ac:dyDescent="0.2">
      <c r="B194" s="38" t="s">
        <v>40</v>
      </c>
      <c r="C194" s="384" t="s">
        <v>937</v>
      </c>
      <c r="D194" s="621">
        <v>186</v>
      </c>
      <c r="E194" s="621">
        <v>505.52158999999989</v>
      </c>
      <c r="F194" s="387">
        <v>-299.24249012923985</v>
      </c>
      <c r="G194" s="617" t="s">
        <v>1006</v>
      </c>
    </row>
    <row r="195" spans="2:7" ht="25.5" x14ac:dyDescent="0.2">
      <c r="B195" s="38" t="s">
        <v>41</v>
      </c>
      <c r="C195" s="384" t="s">
        <v>937</v>
      </c>
      <c r="D195" s="621">
        <v>361</v>
      </c>
      <c r="E195" s="621">
        <v>0</v>
      </c>
      <c r="F195" s="387">
        <v>400.35889813626</v>
      </c>
      <c r="G195" s="617" t="s">
        <v>1007</v>
      </c>
    </row>
    <row r="196" spans="2:7" ht="25.5" x14ac:dyDescent="0.2">
      <c r="B196" s="38" t="s">
        <v>42</v>
      </c>
      <c r="C196" s="384" t="s">
        <v>937</v>
      </c>
      <c r="D196" s="621">
        <v>1559</v>
      </c>
      <c r="E196" s="621">
        <v>291.63965000000002</v>
      </c>
      <c r="F196" s="387">
        <v>1437.3340956909399</v>
      </c>
      <c r="G196" s="617" t="s">
        <v>988</v>
      </c>
    </row>
    <row r="197" spans="2:7" ht="25.5" x14ac:dyDescent="0.2">
      <c r="B197" s="38" t="s">
        <v>43</v>
      </c>
      <c r="C197" s="384" t="s">
        <v>937</v>
      </c>
      <c r="D197" s="621">
        <v>2155</v>
      </c>
      <c r="E197" s="621">
        <v>26.970599999999997</v>
      </c>
      <c r="F197" s="387">
        <v>2362.9834872122997</v>
      </c>
      <c r="G197" s="617" t="s">
        <v>989</v>
      </c>
    </row>
    <row r="198" spans="2:7" x14ac:dyDescent="0.2">
      <c r="B198" s="38" t="s">
        <v>44</v>
      </c>
      <c r="C198" s="384" t="s">
        <v>937</v>
      </c>
      <c r="D198" s="621">
        <v>1038</v>
      </c>
      <c r="E198" s="621">
        <v>413.7086799999999</v>
      </c>
      <c r="F198" s="387">
        <v>737.46178056908002</v>
      </c>
      <c r="G198" s="617" t="s">
        <v>1008</v>
      </c>
    </row>
    <row r="199" spans="2:7" x14ac:dyDescent="0.2">
      <c r="B199" s="38" t="s">
        <v>45</v>
      </c>
      <c r="C199" s="384" t="s">
        <v>937</v>
      </c>
      <c r="D199" s="621">
        <v>628</v>
      </c>
      <c r="E199" s="621">
        <v>607.7000300000002</v>
      </c>
      <c r="F199" s="387">
        <v>88.769188918479813</v>
      </c>
      <c r="G199" s="617" t="s">
        <v>1009</v>
      </c>
    </row>
    <row r="200" spans="2:7" x14ac:dyDescent="0.2">
      <c r="B200" s="38" t="s">
        <v>46</v>
      </c>
      <c r="C200" s="384" t="s">
        <v>937</v>
      </c>
      <c r="D200" s="621">
        <v>382</v>
      </c>
      <c r="E200" s="621">
        <v>0</v>
      </c>
      <c r="F200" s="387">
        <v>423.64847392811998</v>
      </c>
      <c r="G200" s="617" t="s">
        <v>1010</v>
      </c>
    </row>
    <row r="201" spans="2:7" x14ac:dyDescent="0.2">
      <c r="B201" s="38" t="s">
        <v>47</v>
      </c>
      <c r="C201" s="384" t="s">
        <v>937</v>
      </c>
      <c r="D201" s="621">
        <v>18401</v>
      </c>
      <c r="E201" s="621">
        <v>34285.405959999996</v>
      </c>
      <c r="F201" s="387">
        <v>-13878.192429237337</v>
      </c>
      <c r="G201" s="617" t="s">
        <v>1011</v>
      </c>
    </row>
    <row r="202" spans="2:7" x14ac:dyDescent="0.2">
      <c r="B202" s="38" t="s">
        <v>48</v>
      </c>
      <c r="C202" s="384" t="s">
        <v>937</v>
      </c>
      <c r="D202" s="621">
        <v>227</v>
      </c>
      <c r="E202" s="621">
        <v>918.5465400000005</v>
      </c>
      <c r="F202" s="387">
        <v>-666.79731596418048</v>
      </c>
      <c r="G202" s="617" t="s">
        <v>1011</v>
      </c>
    </row>
    <row r="203" spans="2:7" x14ac:dyDescent="0.2">
      <c r="B203" s="38" t="s">
        <v>49</v>
      </c>
      <c r="C203" s="384" t="s">
        <v>937</v>
      </c>
      <c r="D203" s="621">
        <v>249</v>
      </c>
      <c r="E203" s="621">
        <v>853.68782000000056</v>
      </c>
      <c r="F203" s="387">
        <v>-577.5399927536605</v>
      </c>
      <c r="G203" s="617" t="s">
        <v>1011</v>
      </c>
    </row>
    <row r="204" spans="2:7" ht="25.5" x14ac:dyDescent="0.2">
      <c r="B204" s="38" t="s">
        <v>50</v>
      </c>
      <c r="C204" s="384" t="s">
        <v>937</v>
      </c>
      <c r="D204" s="621">
        <v>840</v>
      </c>
      <c r="E204" s="621">
        <v>0</v>
      </c>
      <c r="F204" s="387">
        <v>931.58303167439999</v>
      </c>
      <c r="G204" s="617" t="s">
        <v>1012</v>
      </c>
    </row>
    <row r="205" spans="2:7" ht="25.5" x14ac:dyDescent="0.2">
      <c r="B205" s="38" t="s">
        <v>51</v>
      </c>
      <c r="C205" s="384" t="s">
        <v>937</v>
      </c>
      <c r="D205" s="621">
        <v>204</v>
      </c>
      <c r="E205" s="621">
        <v>0</v>
      </c>
      <c r="F205" s="387">
        <v>226.24159340663999</v>
      </c>
      <c r="G205" s="617" t="s">
        <v>1012</v>
      </c>
    </row>
    <row r="206" spans="2:7" x14ac:dyDescent="0.2">
      <c r="B206" s="38" t="s">
        <v>52</v>
      </c>
      <c r="C206" s="384" t="s">
        <v>937</v>
      </c>
      <c r="D206" s="621">
        <v>2518</v>
      </c>
      <c r="E206" s="621">
        <v>6474.8315500000017</v>
      </c>
      <c r="F206" s="387">
        <v>-3682.3005098141216</v>
      </c>
      <c r="G206" s="617" t="s">
        <v>1011</v>
      </c>
    </row>
    <row r="207" spans="2:7" x14ac:dyDescent="0.2">
      <c r="B207" s="38" t="s">
        <v>53</v>
      </c>
      <c r="C207" s="384" t="s">
        <v>937</v>
      </c>
      <c r="D207" s="621">
        <v>356</v>
      </c>
      <c r="E207" s="621">
        <v>1144.0367900000001</v>
      </c>
      <c r="F207" s="387">
        <v>-749.22302895704013</v>
      </c>
      <c r="G207" s="617" t="s">
        <v>1011</v>
      </c>
    </row>
    <row r="208" spans="2:7" x14ac:dyDescent="0.2">
      <c r="B208" s="38" t="s">
        <v>54</v>
      </c>
      <c r="C208" s="384" t="s">
        <v>937</v>
      </c>
      <c r="D208" s="621">
        <v>891</v>
      </c>
      <c r="E208" s="621">
        <v>0</v>
      </c>
      <c r="F208" s="387">
        <v>988.14343002605995</v>
      </c>
      <c r="G208" s="617" t="s">
        <v>1013</v>
      </c>
    </row>
    <row r="209" spans="1:7" x14ac:dyDescent="0.2">
      <c r="B209" s="38" t="s">
        <v>55</v>
      </c>
      <c r="C209" s="384" t="s">
        <v>937</v>
      </c>
      <c r="D209" s="621">
        <v>1403</v>
      </c>
      <c r="E209" s="621">
        <v>0</v>
      </c>
      <c r="F209" s="387">
        <v>1555.9654683799799</v>
      </c>
      <c r="G209" s="617" t="s">
        <v>1013</v>
      </c>
    </row>
    <row r="210" spans="1:7" x14ac:dyDescent="0.2">
      <c r="B210" s="38" t="s">
        <v>56</v>
      </c>
      <c r="C210" s="384" t="s">
        <v>937</v>
      </c>
      <c r="D210" s="621">
        <v>243</v>
      </c>
      <c r="E210" s="621">
        <v>485.64514000000003</v>
      </c>
      <c r="F210" s="387">
        <v>-216.15147726562003</v>
      </c>
      <c r="G210" s="617" t="s">
        <v>997</v>
      </c>
    </row>
    <row r="211" spans="1:7" ht="25.5" x14ac:dyDescent="0.2">
      <c r="B211" s="38" t="s">
        <v>57</v>
      </c>
      <c r="C211" s="384" t="s">
        <v>937</v>
      </c>
      <c r="D211" s="621">
        <v>31</v>
      </c>
      <c r="E211" s="621">
        <v>0</v>
      </c>
      <c r="F211" s="387">
        <v>34.379849978460001</v>
      </c>
      <c r="G211" s="617" t="s">
        <v>1014</v>
      </c>
    </row>
    <row r="212" spans="1:7" ht="25.5" x14ac:dyDescent="0.2">
      <c r="B212" s="38" t="s">
        <v>58</v>
      </c>
      <c r="C212" s="384" t="s">
        <v>937</v>
      </c>
      <c r="D212" s="621">
        <v>187</v>
      </c>
      <c r="E212" s="621">
        <v>0</v>
      </c>
      <c r="F212" s="387">
        <v>207.38812728942</v>
      </c>
      <c r="G212" s="617" t="s">
        <v>1014</v>
      </c>
    </row>
    <row r="213" spans="1:7" ht="25.5" x14ac:dyDescent="0.2">
      <c r="B213" s="38" t="s">
        <v>59</v>
      </c>
      <c r="C213" s="384" t="s">
        <v>937</v>
      </c>
      <c r="D213" s="621">
        <v>1418</v>
      </c>
      <c r="E213" s="621">
        <v>0</v>
      </c>
      <c r="F213" s="387">
        <v>1572.6008796598801</v>
      </c>
      <c r="G213" s="617" t="s">
        <v>1014</v>
      </c>
    </row>
    <row r="214" spans="1:7" ht="25.5" x14ac:dyDescent="0.2">
      <c r="B214" s="38" t="s">
        <v>60</v>
      </c>
      <c r="C214" s="384" t="s">
        <v>937</v>
      </c>
      <c r="D214" s="621">
        <v>28</v>
      </c>
      <c r="E214" s="621">
        <v>0</v>
      </c>
      <c r="F214" s="387">
        <v>31.052767722479999</v>
      </c>
      <c r="G214" s="617" t="s">
        <v>1014</v>
      </c>
    </row>
    <row r="215" spans="1:7" x14ac:dyDescent="0.2">
      <c r="B215" s="38" t="s">
        <v>191</v>
      </c>
      <c r="C215" s="384" t="s">
        <v>937</v>
      </c>
      <c r="D215" s="621">
        <v>0</v>
      </c>
      <c r="E215" s="621">
        <v>0</v>
      </c>
      <c r="F215" s="387">
        <v>0</v>
      </c>
      <c r="G215" s="617" t="s">
        <v>982</v>
      </c>
    </row>
    <row r="216" spans="1:7" x14ac:dyDescent="0.2">
      <c r="B216" s="38" t="s">
        <v>192</v>
      </c>
      <c r="C216" s="384" t="s">
        <v>937</v>
      </c>
      <c r="D216" s="621">
        <v>0</v>
      </c>
      <c r="E216" s="621">
        <v>0</v>
      </c>
      <c r="F216" s="387">
        <v>0</v>
      </c>
      <c r="G216" s="617" t="s">
        <v>982</v>
      </c>
    </row>
    <row r="217" spans="1:7" s="615" customFormat="1" ht="25.5" x14ac:dyDescent="0.2">
      <c r="A217" s="157"/>
      <c r="B217" s="61" t="s">
        <v>923</v>
      </c>
      <c r="C217" s="61" t="s">
        <v>939</v>
      </c>
      <c r="D217" s="620">
        <v>0</v>
      </c>
      <c r="E217" s="620">
        <v>3386.1903699999993</v>
      </c>
      <c r="F217" s="387">
        <v>-3386.1903699999993</v>
      </c>
      <c r="G217" s="617" t="s">
        <v>1005</v>
      </c>
    </row>
    <row r="218" spans="1:7" s="615" customFormat="1" ht="25.5" x14ac:dyDescent="0.2">
      <c r="A218" s="157"/>
      <c r="B218" s="61" t="s">
        <v>924</v>
      </c>
      <c r="C218" s="61" t="s">
        <v>939</v>
      </c>
      <c r="D218" s="620">
        <v>0</v>
      </c>
      <c r="E218" s="620">
        <v>3669.9515899999997</v>
      </c>
      <c r="F218" s="387">
        <v>-3669.9515899999997</v>
      </c>
      <c r="G218" s="617" t="s">
        <v>1005</v>
      </c>
    </row>
    <row r="219" spans="1:7" s="615" customFormat="1" x14ac:dyDescent="0.2">
      <c r="A219" s="157"/>
      <c r="B219" s="61" t="s">
        <v>925</v>
      </c>
      <c r="C219" s="61" t="s">
        <v>938</v>
      </c>
      <c r="D219" s="620">
        <v>0</v>
      </c>
      <c r="E219" s="620">
        <v>0</v>
      </c>
      <c r="F219" s="387">
        <v>0</v>
      </c>
      <c r="G219" s="617" t="s">
        <v>982</v>
      </c>
    </row>
    <row r="220" spans="1:7" s="615" customFormat="1" x14ac:dyDescent="0.2">
      <c r="A220" s="157"/>
      <c r="B220" s="61" t="s">
        <v>926</v>
      </c>
      <c r="C220" s="61" t="s">
        <v>938</v>
      </c>
      <c r="D220" s="620">
        <v>0</v>
      </c>
      <c r="E220" s="620">
        <v>0</v>
      </c>
      <c r="F220" s="387">
        <v>0</v>
      </c>
      <c r="G220" s="617" t="s">
        <v>982</v>
      </c>
    </row>
    <row r="221" spans="1:7" s="615" customFormat="1" x14ac:dyDescent="0.2">
      <c r="A221" s="157"/>
      <c r="B221" s="61" t="s">
        <v>927</v>
      </c>
      <c r="C221" s="61" t="s">
        <v>938</v>
      </c>
      <c r="D221" s="620">
        <v>0</v>
      </c>
      <c r="E221" s="620">
        <v>0</v>
      </c>
      <c r="F221" s="387">
        <v>0</v>
      </c>
      <c r="G221" s="617" t="s">
        <v>982</v>
      </c>
    </row>
    <row r="222" spans="1:7" s="615" customFormat="1" x14ac:dyDescent="0.2">
      <c r="A222" s="157"/>
      <c r="B222" s="61" t="s">
        <v>928</v>
      </c>
      <c r="C222" s="61" t="s">
        <v>938</v>
      </c>
      <c r="D222" s="620">
        <v>0</v>
      </c>
      <c r="E222" s="620">
        <v>0</v>
      </c>
      <c r="F222" s="387">
        <v>0</v>
      </c>
      <c r="G222" s="617" t="s">
        <v>982</v>
      </c>
    </row>
    <row r="223" spans="1:7" s="615" customFormat="1" x14ac:dyDescent="0.2">
      <c r="A223" s="157"/>
      <c r="B223" s="61" t="s">
        <v>929</v>
      </c>
      <c r="C223" s="61" t="s">
        <v>938</v>
      </c>
      <c r="D223" s="620">
        <v>0</v>
      </c>
      <c r="E223" s="620">
        <v>0</v>
      </c>
      <c r="F223" s="387">
        <v>0</v>
      </c>
      <c r="G223" s="617" t="s">
        <v>982</v>
      </c>
    </row>
    <row r="224" spans="1:7" s="615" customFormat="1" ht="25.5" x14ac:dyDescent="0.2">
      <c r="A224" s="157"/>
      <c r="B224" s="61" t="s">
        <v>930</v>
      </c>
      <c r="C224" s="61" t="s">
        <v>939</v>
      </c>
      <c r="D224" s="620">
        <v>0</v>
      </c>
      <c r="E224" s="620">
        <v>314.67659999999995</v>
      </c>
      <c r="F224" s="387">
        <v>-314.67659999999995</v>
      </c>
      <c r="G224" s="617" t="s">
        <v>1005</v>
      </c>
    </row>
    <row r="225" spans="1:7" s="615" customFormat="1" ht="25.5" x14ac:dyDescent="0.2">
      <c r="A225" s="157"/>
      <c r="B225" s="61" t="s">
        <v>931</v>
      </c>
      <c r="C225" s="61" t="s">
        <v>939</v>
      </c>
      <c r="D225" s="620">
        <v>0</v>
      </c>
      <c r="E225" s="620">
        <v>2.2987300000000013</v>
      </c>
      <c r="F225" s="387">
        <v>-2.2987300000000013</v>
      </c>
      <c r="G225" s="617" t="s">
        <v>1005</v>
      </c>
    </row>
    <row r="226" spans="1:7" s="615" customFormat="1" ht="25.5" x14ac:dyDescent="0.2">
      <c r="A226" s="157"/>
      <c r="B226" s="61" t="s">
        <v>932</v>
      </c>
      <c r="C226" s="61" t="s">
        <v>939</v>
      </c>
      <c r="D226" s="620">
        <v>0</v>
      </c>
      <c r="E226" s="620">
        <v>55.795050000000003</v>
      </c>
      <c r="F226" s="387">
        <v>-55.795050000000003</v>
      </c>
      <c r="G226" s="617" t="s">
        <v>1005</v>
      </c>
    </row>
    <row r="227" spans="1:7" s="615" customFormat="1" ht="25.5" x14ac:dyDescent="0.2">
      <c r="A227" s="157"/>
      <c r="B227" s="61" t="s">
        <v>933</v>
      </c>
      <c r="C227" s="61" t="s">
        <v>939</v>
      </c>
      <c r="D227" s="620">
        <v>0</v>
      </c>
      <c r="E227" s="620">
        <v>0</v>
      </c>
      <c r="F227" s="387">
        <v>0</v>
      </c>
      <c r="G227" s="617" t="s">
        <v>1005</v>
      </c>
    </row>
    <row r="228" spans="1:7" s="615" customFormat="1" ht="25.5" x14ac:dyDescent="0.2">
      <c r="A228" s="157"/>
      <c r="B228" s="61" t="s">
        <v>934</v>
      </c>
      <c r="C228" s="61" t="s">
        <v>939</v>
      </c>
      <c r="D228" s="620">
        <v>0</v>
      </c>
      <c r="E228" s="620">
        <v>604.53322000000026</v>
      </c>
      <c r="F228" s="387">
        <v>-604.53322000000026</v>
      </c>
      <c r="G228" s="617" t="s">
        <v>1005</v>
      </c>
    </row>
    <row r="229" spans="1:7" s="615" customFormat="1" ht="25.5" x14ac:dyDescent="0.2">
      <c r="A229" s="157"/>
      <c r="B229" s="61" t="s">
        <v>935</v>
      </c>
      <c r="C229" s="61" t="s">
        <v>939</v>
      </c>
      <c r="D229" s="620">
        <v>0</v>
      </c>
      <c r="E229" s="620">
        <v>0</v>
      </c>
      <c r="F229" s="387">
        <v>0</v>
      </c>
      <c r="G229" s="617" t="s">
        <v>1005</v>
      </c>
    </row>
    <row r="230" spans="1:7" s="615" customFormat="1" x14ac:dyDescent="0.2">
      <c r="A230" s="157"/>
      <c r="B230" s="61" t="s">
        <v>936</v>
      </c>
      <c r="C230" s="61" t="s">
        <v>938</v>
      </c>
      <c r="D230" s="620">
        <v>0</v>
      </c>
      <c r="E230" s="620">
        <v>0</v>
      </c>
      <c r="F230" s="387">
        <v>0</v>
      </c>
      <c r="G230" s="617" t="s">
        <v>982</v>
      </c>
    </row>
    <row r="231" spans="1:7" s="157" customFormat="1" x14ac:dyDescent="0.2">
      <c r="B231" s="164"/>
      <c r="C231" s="164"/>
      <c r="D231" s="52"/>
      <c r="E231" s="52"/>
      <c r="F231" s="52"/>
      <c r="G231" s="52"/>
    </row>
    <row r="232" spans="1:7" x14ac:dyDescent="0.2">
      <c r="B232" s="734" t="s">
        <v>75</v>
      </c>
      <c r="C232" s="702"/>
      <c r="D232" s="702"/>
      <c r="E232" s="702"/>
      <c r="F232" s="702"/>
      <c r="G232" s="703"/>
    </row>
    <row r="233" spans="1:7" s="157" customFormat="1" x14ac:dyDescent="0.2">
      <c r="B233" s="167"/>
      <c r="C233" s="168"/>
      <c r="D233" s="168"/>
      <c r="E233" s="168"/>
      <c r="F233" s="168"/>
      <c r="G233" s="168"/>
    </row>
    <row r="234" spans="1:7" x14ac:dyDescent="0.2">
      <c r="B234" s="839" t="s">
        <v>387</v>
      </c>
      <c r="C234" s="839"/>
      <c r="D234" s="839"/>
      <c r="E234" s="839"/>
      <c r="F234" s="839"/>
      <c r="G234" s="839"/>
    </row>
    <row r="235" spans="1:7" x14ac:dyDescent="0.2">
      <c r="B235" s="840"/>
      <c r="C235" s="840"/>
      <c r="D235" s="840"/>
      <c r="E235" s="840"/>
      <c r="F235" s="840"/>
      <c r="G235" s="840"/>
    </row>
    <row r="236" spans="1:7" ht="51" x14ac:dyDescent="0.2">
      <c r="B236" s="43" t="s">
        <v>186</v>
      </c>
      <c r="C236" s="43" t="s">
        <v>38</v>
      </c>
      <c r="D236" s="43" t="s">
        <v>402</v>
      </c>
      <c r="E236" s="59" t="s">
        <v>565</v>
      </c>
      <c r="F236" s="58" t="s">
        <v>564</v>
      </c>
      <c r="G236" s="44" t="s">
        <v>547</v>
      </c>
    </row>
    <row r="237" spans="1:7" x14ac:dyDescent="0.2">
      <c r="B237" s="38" t="s">
        <v>39</v>
      </c>
      <c r="C237" s="384" t="s">
        <v>937</v>
      </c>
      <c r="D237" s="619">
        <v>0</v>
      </c>
      <c r="E237" s="619">
        <v>0</v>
      </c>
      <c r="F237" s="387">
        <v>0</v>
      </c>
      <c r="G237" s="617" t="s">
        <v>982</v>
      </c>
    </row>
    <row r="238" spans="1:7" x14ac:dyDescent="0.2">
      <c r="B238" s="38" t="s">
        <v>40</v>
      </c>
      <c r="C238" s="384" t="s">
        <v>937</v>
      </c>
      <c r="D238" s="619">
        <v>0</v>
      </c>
      <c r="E238" s="619">
        <v>0</v>
      </c>
      <c r="F238" s="387">
        <v>0</v>
      </c>
      <c r="G238" s="617" t="s">
        <v>982</v>
      </c>
    </row>
    <row r="239" spans="1:7" x14ac:dyDescent="0.2">
      <c r="B239" s="38" t="s">
        <v>41</v>
      </c>
      <c r="C239" s="384" t="s">
        <v>937</v>
      </c>
      <c r="D239" s="619">
        <v>0</v>
      </c>
      <c r="E239" s="619">
        <v>0</v>
      </c>
      <c r="F239" s="387">
        <v>0</v>
      </c>
      <c r="G239" s="617" t="s">
        <v>982</v>
      </c>
    </row>
    <row r="240" spans="1:7" x14ac:dyDescent="0.2">
      <c r="B240" s="38" t="s">
        <v>42</v>
      </c>
      <c r="C240" s="384" t="s">
        <v>937</v>
      </c>
      <c r="D240" s="619">
        <v>0</v>
      </c>
      <c r="E240" s="619">
        <v>0</v>
      </c>
      <c r="F240" s="387">
        <v>0</v>
      </c>
      <c r="G240" s="617" t="s">
        <v>982</v>
      </c>
    </row>
    <row r="241" spans="2:7" x14ac:dyDescent="0.2">
      <c r="B241" s="38" t="s">
        <v>43</v>
      </c>
      <c r="C241" s="384" t="s">
        <v>937</v>
      </c>
      <c r="D241" s="619">
        <v>0</v>
      </c>
      <c r="E241" s="619">
        <v>0</v>
      </c>
      <c r="F241" s="387">
        <v>0</v>
      </c>
      <c r="G241" s="617" t="s">
        <v>982</v>
      </c>
    </row>
    <row r="242" spans="2:7" x14ac:dyDescent="0.2">
      <c r="B242" s="38" t="s">
        <v>44</v>
      </c>
      <c r="C242" s="384" t="s">
        <v>937</v>
      </c>
      <c r="D242" s="619">
        <v>0</v>
      </c>
      <c r="E242" s="619">
        <v>0</v>
      </c>
      <c r="F242" s="387">
        <v>0</v>
      </c>
      <c r="G242" s="617" t="s">
        <v>982</v>
      </c>
    </row>
    <row r="243" spans="2:7" x14ac:dyDescent="0.2">
      <c r="B243" s="38" t="s">
        <v>45</v>
      </c>
      <c r="C243" s="384" t="s">
        <v>937</v>
      </c>
      <c r="D243" s="619">
        <v>0</v>
      </c>
      <c r="E243" s="619">
        <v>0</v>
      </c>
      <c r="F243" s="387">
        <v>0</v>
      </c>
      <c r="G243" s="617" t="s">
        <v>982</v>
      </c>
    </row>
    <row r="244" spans="2:7" x14ac:dyDescent="0.2">
      <c r="B244" s="38" t="s">
        <v>46</v>
      </c>
      <c r="C244" s="384" t="s">
        <v>937</v>
      </c>
      <c r="D244" s="619">
        <v>0</v>
      </c>
      <c r="E244" s="619">
        <v>0</v>
      </c>
      <c r="F244" s="387">
        <v>0</v>
      </c>
      <c r="G244" s="617" t="s">
        <v>982</v>
      </c>
    </row>
    <row r="245" spans="2:7" x14ac:dyDescent="0.2">
      <c r="B245" s="38" t="s">
        <v>47</v>
      </c>
      <c r="C245" s="384" t="s">
        <v>937</v>
      </c>
      <c r="D245" s="619">
        <v>0</v>
      </c>
      <c r="E245" s="619">
        <v>0</v>
      </c>
      <c r="F245" s="387">
        <v>0</v>
      </c>
      <c r="G245" s="617" t="s">
        <v>982</v>
      </c>
    </row>
    <row r="246" spans="2:7" x14ac:dyDescent="0.2">
      <c r="B246" s="38" t="s">
        <v>48</v>
      </c>
      <c r="C246" s="384" t="s">
        <v>937</v>
      </c>
      <c r="D246" s="619">
        <v>0</v>
      </c>
      <c r="E246" s="619">
        <v>0</v>
      </c>
      <c r="F246" s="387">
        <v>0</v>
      </c>
      <c r="G246" s="617" t="s">
        <v>982</v>
      </c>
    </row>
    <row r="247" spans="2:7" x14ac:dyDescent="0.2">
      <c r="B247" s="38" t="s">
        <v>49</v>
      </c>
      <c r="C247" s="384" t="s">
        <v>937</v>
      </c>
      <c r="D247" s="619">
        <v>0</v>
      </c>
      <c r="E247" s="619">
        <v>0</v>
      </c>
      <c r="F247" s="387">
        <v>0</v>
      </c>
      <c r="G247" s="617" t="s">
        <v>982</v>
      </c>
    </row>
    <row r="248" spans="2:7" x14ac:dyDescent="0.2">
      <c r="B248" s="38" t="s">
        <v>50</v>
      </c>
      <c r="C248" s="384" t="s">
        <v>937</v>
      </c>
      <c r="D248" s="619">
        <v>0</v>
      </c>
      <c r="E248" s="619">
        <v>0</v>
      </c>
      <c r="F248" s="387">
        <v>0</v>
      </c>
      <c r="G248" s="617" t="s">
        <v>982</v>
      </c>
    </row>
    <row r="249" spans="2:7" x14ac:dyDescent="0.2">
      <c r="B249" s="38" t="s">
        <v>51</v>
      </c>
      <c r="C249" s="384" t="s">
        <v>937</v>
      </c>
      <c r="D249" s="619">
        <v>0</v>
      </c>
      <c r="E249" s="619">
        <v>0</v>
      </c>
      <c r="F249" s="387">
        <v>0</v>
      </c>
      <c r="G249" s="617" t="s">
        <v>982</v>
      </c>
    </row>
    <row r="250" spans="2:7" x14ac:dyDescent="0.2">
      <c r="B250" s="38" t="s">
        <v>52</v>
      </c>
      <c r="C250" s="384" t="s">
        <v>937</v>
      </c>
      <c r="D250" s="619">
        <v>0</v>
      </c>
      <c r="E250" s="619">
        <v>0</v>
      </c>
      <c r="F250" s="387">
        <v>0</v>
      </c>
      <c r="G250" s="617" t="s">
        <v>982</v>
      </c>
    </row>
    <row r="251" spans="2:7" x14ac:dyDescent="0.2">
      <c r="B251" s="38" t="s">
        <v>53</v>
      </c>
      <c r="C251" s="384" t="s">
        <v>937</v>
      </c>
      <c r="D251" s="619">
        <v>0</v>
      </c>
      <c r="E251" s="619">
        <v>0</v>
      </c>
      <c r="F251" s="387">
        <v>0</v>
      </c>
      <c r="G251" s="617" t="s">
        <v>982</v>
      </c>
    </row>
    <row r="252" spans="2:7" x14ac:dyDescent="0.2">
      <c r="B252" s="38" t="s">
        <v>54</v>
      </c>
      <c r="C252" s="384" t="s">
        <v>937</v>
      </c>
      <c r="D252" s="619">
        <v>0</v>
      </c>
      <c r="E252" s="619">
        <v>0</v>
      </c>
      <c r="F252" s="387">
        <v>0</v>
      </c>
      <c r="G252" s="617" t="s">
        <v>982</v>
      </c>
    </row>
    <row r="253" spans="2:7" x14ac:dyDescent="0.2">
      <c r="B253" s="38" t="s">
        <v>55</v>
      </c>
      <c r="C253" s="384" t="s">
        <v>937</v>
      </c>
      <c r="D253" s="619">
        <v>0</v>
      </c>
      <c r="E253" s="619">
        <v>0</v>
      </c>
      <c r="F253" s="387">
        <v>0</v>
      </c>
      <c r="G253" s="617" t="s">
        <v>982</v>
      </c>
    </row>
    <row r="254" spans="2:7" x14ac:dyDescent="0.2">
      <c r="B254" s="38" t="s">
        <v>56</v>
      </c>
      <c r="C254" s="384" t="s">
        <v>937</v>
      </c>
      <c r="D254" s="619">
        <v>0</v>
      </c>
      <c r="E254" s="619">
        <v>0</v>
      </c>
      <c r="F254" s="387">
        <v>0</v>
      </c>
      <c r="G254" s="617" t="s">
        <v>982</v>
      </c>
    </row>
    <row r="255" spans="2:7" x14ac:dyDescent="0.2">
      <c r="B255" s="38" t="s">
        <v>57</v>
      </c>
      <c r="C255" s="384" t="s">
        <v>937</v>
      </c>
      <c r="D255" s="619">
        <v>0</v>
      </c>
      <c r="E255" s="619">
        <v>0</v>
      </c>
      <c r="F255" s="387">
        <v>0</v>
      </c>
      <c r="G255" s="617" t="s">
        <v>982</v>
      </c>
    </row>
    <row r="256" spans="2:7" x14ac:dyDescent="0.2">
      <c r="B256" s="38" t="s">
        <v>58</v>
      </c>
      <c r="C256" s="384" t="s">
        <v>937</v>
      </c>
      <c r="D256" s="619">
        <v>0</v>
      </c>
      <c r="E256" s="619">
        <v>0</v>
      </c>
      <c r="F256" s="387">
        <v>0</v>
      </c>
      <c r="G256" s="617" t="s">
        <v>982</v>
      </c>
    </row>
    <row r="257" spans="1:7" x14ac:dyDescent="0.2">
      <c r="B257" s="38" t="s">
        <v>59</v>
      </c>
      <c r="C257" s="384" t="s">
        <v>937</v>
      </c>
      <c r="D257" s="619">
        <v>0</v>
      </c>
      <c r="E257" s="619">
        <v>0</v>
      </c>
      <c r="F257" s="387">
        <v>0</v>
      </c>
      <c r="G257" s="617" t="s">
        <v>982</v>
      </c>
    </row>
    <row r="258" spans="1:7" x14ac:dyDescent="0.2">
      <c r="B258" s="38" t="s">
        <v>60</v>
      </c>
      <c r="C258" s="384" t="s">
        <v>937</v>
      </c>
      <c r="D258" s="619">
        <v>0</v>
      </c>
      <c r="E258" s="619">
        <v>0</v>
      </c>
      <c r="F258" s="387">
        <v>0</v>
      </c>
      <c r="G258" s="617" t="s">
        <v>982</v>
      </c>
    </row>
    <row r="259" spans="1:7" x14ac:dyDescent="0.2">
      <c r="B259" s="38" t="s">
        <v>191</v>
      </c>
      <c r="C259" s="384" t="s">
        <v>937</v>
      </c>
      <c r="D259" s="619">
        <v>0</v>
      </c>
      <c r="E259" s="619">
        <v>0</v>
      </c>
      <c r="F259" s="387">
        <v>0</v>
      </c>
      <c r="G259" s="617" t="s">
        <v>982</v>
      </c>
    </row>
    <row r="260" spans="1:7" x14ac:dyDescent="0.2">
      <c r="B260" s="38" t="s">
        <v>192</v>
      </c>
      <c r="C260" s="384" t="s">
        <v>937</v>
      </c>
      <c r="D260" s="619">
        <v>0</v>
      </c>
      <c r="E260" s="619">
        <v>0</v>
      </c>
      <c r="F260" s="387">
        <v>0</v>
      </c>
      <c r="G260" s="617" t="s">
        <v>982</v>
      </c>
    </row>
    <row r="261" spans="1:7" s="615" customFormat="1" x14ac:dyDescent="0.2">
      <c r="A261" s="157"/>
      <c r="B261" s="61" t="s">
        <v>923</v>
      </c>
      <c r="C261" s="61" t="s">
        <v>939</v>
      </c>
      <c r="D261" s="620">
        <v>0</v>
      </c>
      <c r="E261" s="620">
        <v>0</v>
      </c>
      <c r="F261" s="387">
        <v>0</v>
      </c>
      <c r="G261" s="617" t="s">
        <v>982</v>
      </c>
    </row>
    <row r="262" spans="1:7" s="615" customFormat="1" x14ac:dyDescent="0.2">
      <c r="A262" s="157"/>
      <c r="B262" s="61" t="s">
        <v>924</v>
      </c>
      <c r="C262" s="61" t="s">
        <v>939</v>
      </c>
      <c r="D262" s="620">
        <v>0</v>
      </c>
      <c r="E262" s="620">
        <v>0</v>
      </c>
      <c r="F262" s="387">
        <v>0</v>
      </c>
      <c r="G262" s="617" t="s">
        <v>982</v>
      </c>
    </row>
    <row r="263" spans="1:7" s="615" customFormat="1" ht="25.5" x14ac:dyDescent="0.2">
      <c r="A263" s="157"/>
      <c r="B263" s="61" t="s">
        <v>925</v>
      </c>
      <c r="C263" s="61" t="s">
        <v>938</v>
      </c>
      <c r="D263" s="620">
        <v>0</v>
      </c>
      <c r="E263" s="620">
        <v>0</v>
      </c>
      <c r="F263" s="387">
        <v>0</v>
      </c>
      <c r="G263" s="617" t="s">
        <v>1005</v>
      </c>
    </row>
    <row r="264" spans="1:7" s="615" customFormat="1" ht="25.5" x14ac:dyDescent="0.2">
      <c r="A264" s="157"/>
      <c r="B264" s="61" t="s">
        <v>926</v>
      </c>
      <c r="C264" s="61" t="s">
        <v>938</v>
      </c>
      <c r="D264" s="620">
        <v>0</v>
      </c>
      <c r="E264" s="620">
        <v>0</v>
      </c>
      <c r="F264" s="387">
        <v>0</v>
      </c>
      <c r="G264" s="617" t="s">
        <v>1005</v>
      </c>
    </row>
    <row r="265" spans="1:7" s="615" customFormat="1" ht="25.5" x14ac:dyDescent="0.2">
      <c r="A265" s="157"/>
      <c r="B265" s="61" t="s">
        <v>927</v>
      </c>
      <c r="C265" s="61" t="s">
        <v>938</v>
      </c>
      <c r="D265" s="620">
        <v>0</v>
      </c>
      <c r="E265" s="620">
        <v>0</v>
      </c>
      <c r="F265" s="387">
        <v>0</v>
      </c>
      <c r="G265" s="617" t="s">
        <v>1005</v>
      </c>
    </row>
    <row r="266" spans="1:7" s="615" customFormat="1" x14ac:dyDescent="0.2">
      <c r="A266" s="157"/>
      <c r="B266" s="61" t="s">
        <v>928</v>
      </c>
      <c r="C266" s="61" t="s">
        <v>938</v>
      </c>
      <c r="D266" s="620">
        <v>0</v>
      </c>
      <c r="E266" s="620">
        <v>3.1309100000000005</v>
      </c>
      <c r="F266" s="387">
        <v>-3.1309100000000005</v>
      </c>
      <c r="G266" s="617" t="s">
        <v>1031</v>
      </c>
    </row>
    <row r="267" spans="1:7" s="615" customFormat="1" x14ac:dyDescent="0.2">
      <c r="A267" s="157"/>
      <c r="B267" s="61" t="s">
        <v>929</v>
      </c>
      <c r="C267" s="61" t="s">
        <v>938</v>
      </c>
      <c r="D267" s="620">
        <v>0</v>
      </c>
      <c r="E267" s="620">
        <v>9.9890000000000007E-2</v>
      </c>
      <c r="F267" s="387">
        <v>-9.9890000000000007E-2</v>
      </c>
      <c r="G267" s="617" t="s">
        <v>1031</v>
      </c>
    </row>
    <row r="268" spans="1:7" s="615" customFormat="1" x14ac:dyDescent="0.2">
      <c r="A268" s="157"/>
      <c r="B268" s="61" t="s">
        <v>930</v>
      </c>
      <c r="C268" s="61" t="s">
        <v>939</v>
      </c>
      <c r="D268" s="620">
        <v>0</v>
      </c>
      <c r="E268" s="620">
        <v>0</v>
      </c>
      <c r="F268" s="387">
        <v>0</v>
      </c>
      <c r="G268" s="617" t="s">
        <v>982</v>
      </c>
    </row>
    <row r="269" spans="1:7" s="615" customFormat="1" x14ac:dyDescent="0.2">
      <c r="A269" s="157"/>
      <c r="B269" s="61" t="s">
        <v>931</v>
      </c>
      <c r="C269" s="61" t="s">
        <v>939</v>
      </c>
      <c r="D269" s="620">
        <v>0</v>
      </c>
      <c r="E269" s="620">
        <v>0</v>
      </c>
      <c r="F269" s="387">
        <v>0</v>
      </c>
      <c r="G269" s="617" t="s">
        <v>982</v>
      </c>
    </row>
    <row r="270" spans="1:7" s="615" customFormat="1" x14ac:dyDescent="0.2">
      <c r="A270" s="157"/>
      <c r="B270" s="61" t="s">
        <v>932</v>
      </c>
      <c r="C270" s="61" t="s">
        <v>939</v>
      </c>
      <c r="D270" s="620">
        <v>0</v>
      </c>
      <c r="E270" s="620">
        <v>0</v>
      </c>
      <c r="F270" s="387">
        <v>0</v>
      </c>
      <c r="G270" s="617" t="s">
        <v>982</v>
      </c>
    </row>
    <row r="271" spans="1:7" s="615" customFormat="1" x14ac:dyDescent="0.2">
      <c r="A271" s="157"/>
      <c r="B271" s="61" t="s">
        <v>933</v>
      </c>
      <c r="C271" s="61" t="s">
        <v>939</v>
      </c>
      <c r="D271" s="620">
        <v>0</v>
      </c>
      <c r="E271" s="620">
        <v>0</v>
      </c>
      <c r="F271" s="387">
        <v>0</v>
      </c>
      <c r="G271" s="617" t="s">
        <v>982</v>
      </c>
    </row>
    <row r="272" spans="1:7" s="615" customFormat="1" x14ac:dyDescent="0.2">
      <c r="A272" s="157"/>
      <c r="B272" s="61" t="s">
        <v>934</v>
      </c>
      <c r="C272" s="61" t="s">
        <v>939</v>
      </c>
      <c r="D272" s="620">
        <v>0</v>
      </c>
      <c r="E272" s="620">
        <v>0</v>
      </c>
      <c r="F272" s="387">
        <v>0</v>
      </c>
      <c r="G272" s="617" t="s">
        <v>982</v>
      </c>
    </row>
    <row r="273" spans="1:7" s="615" customFormat="1" x14ac:dyDescent="0.2">
      <c r="A273" s="157"/>
      <c r="B273" s="61" t="s">
        <v>935</v>
      </c>
      <c r="C273" s="61" t="s">
        <v>939</v>
      </c>
      <c r="D273" s="620">
        <v>0</v>
      </c>
      <c r="E273" s="620">
        <v>0</v>
      </c>
      <c r="F273" s="387">
        <v>0</v>
      </c>
      <c r="G273" s="617" t="s">
        <v>982</v>
      </c>
    </row>
    <row r="274" spans="1:7" s="615" customFormat="1" ht="25.5" x14ac:dyDescent="0.2">
      <c r="A274" s="157"/>
      <c r="B274" s="61" t="s">
        <v>936</v>
      </c>
      <c r="C274" s="61" t="s">
        <v>938</v>
      </c>
      <c r="D274" s="620">
        <v>0</v>
      </c>
      <c r="E274" s="620">
        <v>19.495919999999991</v>
      </c>
      <c r="F274" s="387">
        <v>-19.495919999999991</v>
      </c>
      <c r="G274" s="617" t="s">
        <v>1005</v>
      </c>
    </row>
    <row r="276" spans="1:7" x14ac:dyDescent="0.2">
      <c r="B276" s="734" t="s">
        <v>198</v>
      </c>
      <c r="C276" s="702"/>
      <c r="D276" s="702"/>
      <c r="E276" s="702"/>
      <c r="F276" s="702"/>
      <c r="G276" s="703"/>
    </row>
    <row r="278" spans="1:7" x14ac:dyDescent="0.2">
      <c r="B278" s="839" t="s">
        <v>34</v>
      </c>
      <c r="C278" s="839"/>
      <c r="D278" s="839"/>
      <c r="E278" s="839"/>
      <c r="F278" s="839"/>
      <c r="G278" s="839"/>
    </row>
    <row r="279" spans="1:7" x14ac:dyDescent="0.2">
      <c r="B279" s="840"/>
      <c r="C279" s="840"/>
      <c r="D279" s="840"/>
      <c r="E279" s="840"/>
      <c r="F279" s="840"/>
      <c r="G279" s="840"/>
    </row>
    <row r="280" spans="1:7" ht="51" x14ac:dyDescent="0.2">
      <c r="B280" s="43" t="s">
        <v>186</v>
      </c>
      <c r="C280" s="43" t="s">
        <v>38</v>
      </c>
      <c r="D280" s="43" t="s">
        <v>402</v>
      </c>
      <c r="E280" s="59" t="s">
        <v>565</v>
      </c>
      <c r="F280" s="58" t="s">
        <v>564</v>
      </c>
      <c r="G280" s="58" t="s">
        <v>547</v>
      </c>
    </row>
    <row r="281" spans="1:7" x14ac:dyDescent="0.2">
      <c r="B281" s="38" t="s">
        <v>39</v>
      </c>
      <c r="C281" s="384" t="s">
        <v>937</v>
      </c>
      <c r="D281" s="620">
        <v>0</v>
      </c>
      <c r="E281" s="620">
        <v>308.25468000000001</v>
      </c>
      <c r="F281" s="387">
        <v>-308.25468000000001</v>
      </c>
      <c r="G281" s="617" t="s">
        <v>1015</v>
      </c>
    </row>
    <row r="282" spans="1:7" x14ac:dyDescent="0.2">
      <c r="B282" s="38" t="s">
        <v>40</v>
      </c>
      <c r="C282" s="384" t="s">
        <v>937</v>
      </c>
      <c r="D282" s="620">
        <v>0</v>
      </c>
      <c r="E282" s="620">
        <v>16.753469999999997</v>
      </c>
      <c r="F282" s="387">
        <v>-16.753469999999997</v>
      </c>
      <c r="G282" s="617" t="s">
        <v>1015</v>
      </c>
    </row>
    <row r="283" spans="1:7" x14ac:dyDescent="0.2">
      <c r="B283" s="38" t="s">
        <v>41</v>
      </c>
      <c r="C283" s="384" t="s">
        <v>937</v>
      </c>
      <c r="D283" s="620">
        <v>0</v>
      </c>
      <c r="E283" s="620">
        <v>0</v>
      </c>
      <c r="F283" s="387">
        <v>0</v>
      </c>
      <c r="G283" s="617" t="s">
        <v>1013</v>
      </c>
    </row>
    <row r="284" spans="1:7" x14ac:dyDescent="0.2">
      <c r="B284" s="38" t="s">
        <v>42</v>
      </c>
      <c r="C284" s="384" t="s">
        <v>937</v>
      </c>
      <c r="D284" s="620">
        <v>0</v>
      </c>
      <c r="E284" s="620">
        <v>0</v>
      </c>
      <c r="F284" s="387">
        <v>0</v>
      </c>
      <c r="G284" s="617" t="s">
        <v>1015</v>
      </c>
    </row>
    <row r="285" spans="1:7" x14ac:dyDescent="0.2">
      <c r="B285" s="38" t="s">
        <v>43</v>
      </c>
      <c r="C285" s="384" t="s">
        <v>937</v>
      </c>
      <c r="D285" s="620">
        <v>0</v>
      </c>
      <c r="E285" s="620">
        <v>0</v>
      </c>
      <c r="F285" s="387">
        <v>0</v>
      </c>
      <c r="G285" s="617" t="s">
        <v>1015</v>
      </c>
    </row>
    <row r="286" spans="1:7" x14ac:dyDescent="0.2">
      <c r="B286" s="38" t="s">
        <v>44</v>
      </c>
      <c r="C286" s="384" t="s">
        <v>937</v>
      </c>
      <c r="D286" s="620">
        <v>0</v>
      </c>
      <c r="E286" s="620">
        <v>27.117150000000002</v>
      </c>
      <c r="F286" s="387">
        <v>-27.117150000000002</v>
      </c>
      <c r="G286" s="617" t="s">
        <v>1015</v>
      </c>
    </row>
    <row r="287" spans="1:7" x14ac:dyDescent="0.2">
      <c r="B287" s="38" t="s">
        <v>45</v>
      </c>
      <c r="C287" s="384" t="s">
        <v>937</v>
      </c>
      <c r="D287" s="620">
        <v>0</v>
      </c>
      <c r="E287" s="620">
        <v>5.4272000000000009</v>
      </c>
      <c r="F287" s="387">
        <v>-5.4272000000000009</v>
      </c>
      <c r="G287" s="617" t="s">
        <v>1015</v>
      </c>
    </row>
    <row r="288" spans="1:7" x14ac:dyDescent="0.2">
      <c r="B288" s="38" t="s">
        <v>46</v>
      </c>
      <c r="C288" s="384" t="s">
        <v>937</v>
      </c>
      <c r="D288" s="620">
        <v>0</v>
      </c>
      <c r="E288" s="620">
        <v>0</v>
      </c>
      <c r="F288" s="387">
        <v>0</v>
      </c>
      <c r="G288" s="617" t="s">
        <v>1013</v>
      </c>
    </row>
    <row r="289" spans="2:7" x14ac:dyDescent="0.2">
      <c r="B289" s="38" t="s">
        <v>47</v>
      </c>
      <c r="C289" s="384" t="s">
        <v>937</v>
      </c>
      <c r="D289" s="620">
        <v>0</v>
      </c>
      <c r="E289" s="620">
        <v>1549.9086100000006</v>
      </c>
      <c r="F289" s="387">
        <v>-1549.9086100000006</v>
      </c>
      <c r="G289" s="617" t="s">
        <v>1015</v>
      </c>
    </row>
    <row r="290" spans="2:7" x14ac:dyDescent="0.2">
      <c r="B290" s="38" t="s">
        <v>48</v>
      </c>
      <c r="C290" s="384" t="s">
        <v>937</v>
      </c>
      <c r="D290" s="620">
        <v>0</v>
      </c>
      <c r="E290" s="620">
        <v>9.0493500000000022</v>
      </c>
      <c r="F290" s="387">
        <v>-9.0493500000000022</v>
      </c>
      <c r="G290" s="617" t="s">
        <v>1015</v>
      </c>
    </row>
    <row r="291" spans="2:7" x14ac:dyDescent="0.2">
      <c r="B291" s="38" t="s">
        <v>49</v>
      </c>
      <c r="C291" s="384" t="s">
        <v>937</v>
      </c>
      <c r="D291" s="620">
        <v>0</v>
      </c>
      <c r="E291" s="620">
        <v>15.10924</v>
      </c>
      <c r="F291" s="387">
        <v>-15.10924</v>
      </c>
      <c r="G291" s="617" t="s">
        <v>1015</v>
      </c>
    </row>
    <row r="292" spans="2:7" x14ac:dyDescent="0.2">
      <c r="B292" s="38" t="s">
        <v>50</v>
      </c>
      <c r="C292" s="384" t="s">
        <v>937</v>
      </c>
      <c r="D292" s="620">
        <v>0</v>
      </c>
      <c r="E292" s="620">
        <v>0</v>
      </c>
      <c r="F292" s="387">
        <v>0</v>
      </c>
      <c r="G292" s="617" t="s">
        <v>1013</v>
      </c>
    </row>
    <row r="293" spans="2:7" x14ac:dyDescent="0.2">
      <c r="B293" s="38" t="s">
        <v>51</v>
      </c>
      <c r="C293" s="384" t="s">
        <v>937</v>
      </c>
      <c r="D293" s="620">
        <v>0</v>
      </c>
      <c r="E293" s="620">
        <v>0</v>
      </c>
      <c r="F293" s="387">
        <v>0</v>
      </c>
      <c r="G293" s="617" t="s">
        <v>1013</v>
      </c>
    </row>
    <row r="294" spans="2:7" x14ac:dyDescent="0.2">
      <c r="B294" s="38" t="s">
        <v>52</v>
      </c>
      <c r="C294" s="384" t="s">
        <v>937</v>
      </c>
      <c r="D294" s="620">
        <v>0</v>
      </c>
      <c r="E294" s="620">
        <v>176.41744999999997</v>
      </c>
      <c r="F294" s="387">
        <v>-176.41744999999997</v>
      </c>
      <c r="G294" s="617" t="s">
        <v>1015</v>
      </c>
    </row>
    <row r="295" spans="2:7" x14ac:dyDescent="0.2">
      <c r="B295" s="38" t="s">
        <v>53</v>
      </c>
      <c r="C295" s="384" t="s">
        <v>937</v>
      </c>
      <c r="D295" s="620">
        <v>0</v>
      </c>
      <c r="E295" s="620">
        <v>57.095219999999998</v>
      </c>
      <c r="F295" s="387">
        <v>-57.095219999999998</v>
      </c>
      <c r="G295" s="617" t="s">
        <v>1015</v>
      </c>
    </row>
    <row r="296" spans="2:7" x14ac:dyDescent="0.2">
      <c r="B296" s="38" t="s">
        <v>54</v>
      </c>
      <c r="C296" s="384" t="s">
        <v>937</v>
      </c>
      <c r="D296" s="620">
        <v>0</v>
      </c>
      <c r="E296" s="620">
        <v>0</v>
      </c>
      <c r="F296" s="387">
        <v>0</v>
      </c>
      <c r="G296" s="617" t="s">
        <v>1013</v>
      </c>
    </row>
    <row r="297" spans="2:7" x14ac:dyDescent="0.2">
      <c r="B297" s="38" t="s">
        <v>55</v>
      </c>
      <c r="C297" s="384" t="s">
        <v>937</v>
      </c>
      <c r="D297" s="620">
        <v>0</v>
      </c>
      <c r="E297" s="620">
        <v>0</v>
      </c>
      <c r="F297" s="387">
        <v>0</v>
      </c>
      <c r="G297" s="617" t="s">
        <v>1013</v>
      </c>
    </row>
    <row r="298" spans="2:7" x14ac:dyDescent="0.2">
      <c r="B298" s="38" t="s">
        <v>56</v>
      </c>
      <c r="C298" s="384" t="s">
        <v>937</v>
      </c>
      <c r="D298" s="620">
        <v>0</v>
      </c>
      <c r="E298" s="620">
        <v>28.837269999999997</v>
      </c>
      <c r="F298" s="387">
        <v>-28.837269999999997</v>
      </c>
      <c r="G298" s="617" t="s">
        <v>1015</v>
      </c>
    </row>
    <row r="299" spans="2:7" x14ac:dyDescent="0.2">
      <c r="B299" s="38" t="s">
        <v>57</v>
      </c>
      <c r="C299" s="384" t="s">
        <v>937</v>
      </c>
      <c r="D299" s="620">
        <v>0</v>
      </c>
      <c r="E299" s="620">
        <v>0</v>
      </c>
      <c r="F299" s="387">
        <v>0</v>
      </c>
      <c r="G299" s="617" t="s">
        <v>1013</v>
      </c>
    </row>
    <row r="300" spans="2:7" x14ac:dyDescent="0.2">
      <c r="B300" s="38" t="s">
        <v>58</v>
      </c>
      <c r="C300" s="384" t="s">
        <v>937</v>
      </c>
      <c r="D300" s="620">
        <v>0</v>
      </c>
      <c r="E300" s="620">
        <v>0</v>
      </c>
      <c r="F300" s="387">
        <v>0</v>
      </c>
      <c r="G300" s="617" t="s">
        <v>1013</v>
      </c>
    </row>
    <row r="301" spans="2:7" x14ac:dyDescent="0.2">
      <c r="B301" s="38" t="s">
        <v>59</v>
      </c>
      <c r="C301" s="384" t="s">
        <v>937</v>
      </c>
      <c r="D301" s="620">
        <v>0</v>
      </c>
      <c r="E301" s="620">
        <v>0</v>
      </c>
      <c r="F301" s="387">
        <v>0</v>
      </c>
      <c r="G301" s="617" t="s">
        <v>1013</v>
      </c>
    </row>
    <row r="302" spans="2:7" x14ac:dyDescent="0.2">
      <c r="B302" s="38" t="s">
        <v>60</v>
      </c>
      <c r="C302" s="384" t="s">
        <v>937</v>
      </c>
      <c r="D302" s="620">
        <v>0</v>
      </c>
      <c r="E302" s="620">
        <v>0</v>
      </c>
      <c r="F302" s="387">
        <v>0</v>
      </c>
      <c r="G302" s="617" t="s">
        <v>1013</v>
      </c>
    </row>
    <row r="303" spans="2:7" x14ac:dyDescent="0.2">
      <c r="B303" s="38" t="s">
        <v>191</v>
      </c>
      <c r="C303" s="384" t="s">
        <v>937</v>
      </c>
      <c r="D303" s="620">
        <v>0</v>
      </c>
      <c r="E303" s="620">
        <v>0</v>
      </c>
      <c r="F303" s="387">
        <v>0</v>
      </c>
      <c r="G303" s="617" t="s">
        <v>1013</v>
      </c>
    </row>
    <row r="304" spans="2:7" x14ac:dyDescent="0.2">
      <c r="B304" s="38" t="s">
        <v>192</v>
      </c>
      <c r="C304" s="384" t="s">
        <v>937</v>
      </c>
      <c r="D304" s="620">
        <v>0</v>
      </c>
      <c r="E304" s="620">
        <v>0</v>
      </c>
      <c r="F304" s="387">
        <v>0</v>
      </c>
      <c r="G304" s="617" t="s">
        <v>1013</v>
      </c>
    </row>
    <row r="305" spans="1:7" s="615" customFormat="1" x14ac:dyDescent="0.2">
      <c r="A305" s="157"/>
      <c r="B305" s="61" t="s">
        <v>923</v>
      </c>
      <c r="C305" s="61" t="s">
        <v>939</v>
      </c>
      <c r="D305" s="620">
        <v>0</v>
      </c>
      <c r="E305" s="620">
        <v>211.18198999999993</v>
      </c>
      <c r="F305" s="387">
        <v>-211.18198999999993</v>
      </c>
      <c r="G305" s="617" t="s">
        <v>1016</v>
      </c>
    </row>
    <row r="306" spans="1:7" s="615" customFormat="1" x14ac:dyDescent="0.2">
      <c r="A306" s="157"/>
      <c r="B306" s="61" t="s">
        <v>924</v>
      </c>
      <c r="C306" s="61" t="s">
        <v>939</v>
      </c>
      <c r="D306" s="620">
        <v>0</v>
      </c>
      <c r="E306" s="620">
        <v>94.491009999999932</v>
      </c>
      <c r="F306" s="387">
        <v>-94.491009999999932</v>
      </c>
      <c r="G306" s="617" t="s">
        <v>1016</v>
      </c>
    </row>
    <row r="307" spans="1:7" s="615" customFormat="1" x14ac:dyDescent="0.2">
      <c r="A307" s="157"/>
      <c r="B307" s="61" t="s">
        <v>925</v>
      </c>
      <c r="C307" s="61" t="s">
        <v>938</v>
      </c>
      <c r="D307" s="620">
        <v>0</v>
      </c>
      <c r="E307" s="620">
        <v>0</v>
      </c>
      <c r="F307" s="387">
        <v>0</v>
      </c>
      <c r="G307" s="617" t="s">
        <v>982</v>
      </c>
    </row>
    <row r="308" spans="1:7" s="615" customFormat="1" x14ac:dyDescent="0.2">
      <c r="A308" s="157"/>
      <c r="B308" s="61" t="s">
        <v>926</v>
      </c>
      <c r="C308" s="61" t="s">
        <v>938</v>
      </c>
      <c r="D308" s="620">
        <v>0</v>
      </c>
      <c r="E308" s="620">
        <v>0</v>
      </c>
      <c r="F308" s="387">
        <v>0</v>
      </c>
      <c r="G308" s="617" t="s">
        <v>982</v>
      </c>
    </row>
    <row r="309" spans="1:7" s="615" customFormat="1" x14ac:dyDescent="0.2">
      <c r="A309" s="157"/>
      <c r="B309" s="61" t="s">
        <v>927</v>
      </c>
      <c r="C309" s="61" t="s">
        <v>938</v>
      </c>
      <c r="D309" s="620">
        <v>0</v>
      </c>
      <c r="E309" s="620">
        <v>0</v>
      </c>
      <c r="F309" s="387">
        <v>0</v>
      </c>
      <c r="G309" s="617" t="s">
        <v>982</v>
      </c>
    </row>
    <row r="310" spans="1:7" s="615" customFormat="1" x14ac:dyDescent="0.2">
      <c r="A310" s="157"/>
      <c r="B310" s="61" t="s">
        <v>928</v>
      </c>
      <c r="C310" s="61" t="s">
        <v>938</v>
      </c>
      <c r="D310" s="620">
        <v>0</v>
      </c>
      <c r="E310" s="620">
        <v>0</v>
      </c>
      <c r="F310" s="387">
        <v>0</v>
      </c>
      <c r="G310" s="617" t="s">
        <v>982</v>
      </c>
    </row>
    <row r="311" spans="1:7" s="615" customFormat="1" x14ac:dyDescent="0.2">
      <c r="A311" s="157"/>
      <c r="B311" s="61" t="s">
        <v>929</v>
      </c>
      <c r="C311" s="61" t="s">
        <v>938</v>
      </c>
      <c r="D311" s="620">
        <v>0</v>
      </c>
      <c r="E311" s="620">
        <v>0</v>
      </c>
      <c r="F311" s="387">
        <v>0</v>
      </c>
      <c r="G311" s="617" t="s">
        <v>982</v>
      </c>
    </row>
    <row r="312" spans="1:7" s="615" customFormat="1" x14ac:dyDescent="0.2">
      <c r="A312" s="157"/>
      <c r="B312" s="61" t="s">
        <v>930</v>
      </c>
      <c r="C312" s="61" t="s">
        <v>939</v>
      </c>
      <c r="D312" s="620">
        <v>0</v>
      </c>
      <c r="E312" s="620">
        <v>16.855379999999997</v>
      </c>
      <c r="F312" s="387">
        <v>-16.855379999999997</v>
      </c>
      <c r="G312" s="617" t="s">
        <v>1016</v>
      </c>
    </row>
    <row r="313" spans="1:7" s="615" customFormat="1" x14ac:dyDescent="0.2">
      <c r="A313" s="157"/>
      <c r="B313" s="61" t="s">
        <v>931</v>
      </c>
      <c r="C313" s="61" t="s">
        <v>939</v>
      </c>
      <c r="D313" s="620">
        <v>0</v>
      </c>
      <c r="E313" s="620">
        <v>8.4070000000000006E-2</v>
      </c>
      <c r="F313" s="387">
        <v>-8.4070000000000006E-2</v>
      </c>
      <c r="G313" s="617" t="s">
        <v>1016</v>
      </c>
    </row>
    <row r="314" spans="1:7" s="615" customFormat="1" x14ac:dyDescent="0.2">
      <c r="A314" s="157"/>
      <c r="B314" s="61" t="s">
        <v>932</v>
      </c>
      <c r="C314" s="61" t="s">
        <v>939</v>
      </c>
      <c r="D314" s="620">
        <v>0</v>
      </c>
      <c r="E314" s="620">
        <v>3.3685700000000001</v>
      </c>
      <c r="F314" s="387">
        <v>-3.3685700000000001</v>
      </c>
      <c r="G314" s="617" t="s">
        <v>1016</v>
      </c>
    </row>
    <row r="315" spans="1:7" s="615" customFormat="1" x14ac:dyDescent="0.2">
      <c r="A315" s="157"/>
      <c r="B315" s="61" t="s">
        <v>933</v>
      </c>
      <c r="C315" s="61" t="s">
        <v>939</v>
      </c>
      <c r="D315" s="620">
        <v>0</v>
      </c>
      <c r="E315" s="620">
        <v>0</v>
      </c>
      <c r="F315" s="387">
        <v>0</v>
      </c>
      <c r="G315" s="617" t="s">
        <v>1016</v>
      </c>
    </row>
    <row r="316" spans="1:7" s="615" customFormat="1" x14ac:dyDescent="0.2">
      <c r="A316" s="157"/>
      <c r="B316" s="61" t="s">
        <v>934</v>
      </c>
      <c r="C316" s="61" t="s">
        <v>939</v>
      </c>
      <c r="D316" s="620">
        <v>0</v>
      </c>
      <c r="E316" s="620">
        <v>12.316319999999997</v>
      </c>
      <c r="F316" s="387">
        <v>-12.316319999999997</v>
      </c>
      <c r="G316" s="617" t="s">
        <v>1016</v>
      </c>
    </row>
    <row r="317" spans="1:7" s="615" customFormat="1" x14ac:dyDescent="0.2">
      <c r="A317" s="157"/>
      <c r="B317" s="61" t="s">
        <v>935</v>
      </c>
      <c r="C317" s="61" t="s">
        <v>939</v>
      </c>
      <c r="D317" s="620">
        <v>0</v>
      </c>
      <c r="E317" s="620">
        <v>0</v>
      </c>
      <c r="F317" s="387">
        <v>0</v>
      </c>
      <c r="G317" s="617" t="s">
        <v>1016</v>
      </c>
    </row>
    <row r="318" spans="1:7" s="615" customFormat="1" x14ac:dyDescent="0.2">
      <c r="A318" s="157"/>
      <c r="B318" s="61" t="s">
        <v>936</v>
      </c>
      <c r="C318" s="61" t="s">
        <v>938</v>
      </c>
      <c r="D318" s="620">
        <v>0</v>
      </c>
      <c r="E318" s="620">
        <v>0</v>
      </c>
      <c r="F318" s="387">
        <v>0</v>
      </c>
      <c r="G318" s="617" t="s">
        <v>982</v>
      </c>
    </row>
    <row r="319" spans="1:7" s="157" customFormat="1" x14ac:dyDescent="0.2">
      <c r="B319" s="164"/>
      <c r="C319" s="164"/>
      <c r="D319" s="52"/>
      <c r="E319" s="52"/>
      <c r="F319" s="52"/>
      <c r="G319" s="52"/>
    </row>
    <row r="320" spans="1:7" x14ac:dyDescent="0.2">
      <c r="B320" s="734" t="s">
        <v>198</v>
      </c>
      <c r="C320" s="702"/>
      <c r="D320" s="702"/>
      <c r="E320" s="702"/>
      <c r="F320" s="702"/>
      <c r="G320" s="703"/>
    </row>
    <row r="321" spans="2:7" s="157" customFormat="1" x14ac:dyDescent="0.2">
      <c r="B321" s="164"/>
      <c r="C321" s="164"/>
      <c r="D321" s="52"/>
      <c r="E321" s="52"/>
      <c r="F321" s="52"/>
      <c r="G321" s="52"/>
    </row>
    <row r="322" spans="2:7" x14ac:dyDescent="0.2">
      <c r="B322" s="829" t="s">
        <v>388</v>
      </c>
      <c r="C322" s="799"/>
      <c r="D322" s="799"/>
      <c r="E322" s="799"/>
      <c r="F322" s="799"/>
      <c r="G322" s="799"/>
    </row>
    <row r="323" spans="2:7" x14ac:dyDescent="0.2">
      <c r="B323" s="830"/>
      <c r="C323" s="830"/>
      <c r="D323" s="830"/>
      <c r="E323" s="830"/>
      <c r="F323" s="830"/>
      <c r="G323" s="830"/>
    </row>
    <row r="324" spans="2:7" ht="51" x14ac:dyDescent="0.2">
      <c r="B324" s="43" t="s">
        <v>186</v>
      </c>
      <c r="C324" s="43" t="s">
        <v>38</v>
      </c>
      <c r="D324" s="43" t="s">
        <v>402</v>
      </c>
      <c r="E324" s="59" t="s">
        <v>565</v>
      </c>
      <c r="F324" s="58" t="s">
        <v>564</v>
      </c>
      <c r="G324" s="58" t="s">
        <v>547</v>
      </c>
    </row>
    <row r="325" spans="2:7" x14ac:dyDescent="0.2">
      <c r="B325" s="38" t="s">
        <v>39</v>
      </c>
      <c r="C325" s="384" t="s">
        <v>937</v>
      </c>
      <c r="D325" s="620">
        <v>0</v>
      </c>
      <c r="E325" s="620">
        <v>0</v>
      </c>
      <c r="F325" s="387">
        <v>0</v>
      </c>
      <c r="G325" s="622" t="s">
        <v>982</v>
      </c>
    </row>
    <row r="326" spans="2:7" x14ac:dyDescent="0.2">
      <c r="B326" s="38" t="s">
        <v>40</v>
      </c>
      <c r="C326" s="384" t="s">
        <v>937</v>
      </c>
      <c r="D326" s="620">
        <v>0</v>
      </c>
      <c r="E326" s="620">
        <v>0</v>
      </c>
      <c r="F326" s="387">
        <v>0</v>
      </c>
      <c r="G326" s="622" t="s">
        <v>982</v>
      </c>
    </row>
    <row r="327" spans="2:7" x14ac:dyDescent="0.2">
      <c r="B327" s="38" t="s">
        <v>41</v>
      </c>
      <c r="C327" s="384" t="s">
        <v>937</v>
      </c>
      <c r="D327" s="620">
        <v>0</v>
      </c>
      <c r="E327" s="620">
        <v>0</v>
      </c>
      <c r="F327" s="387">
        <v>0</v>
      </c>
      <c r="G327" s="622" t="s">
        <v>982</v>
      </c>
    </row>
    <row r="328" spans="2:7" x14ac:dyDescent="0.2">
      <c r="B328" s="38" t="s">
        <v>42</v>
      </c>
      <c r="C328" s="384" t="s">
        <v>937</v>
      </c>
      <c r="D328" s="620">
        <v>0</v>
      </c>
      <c r="E328" s="620">
        <v>0</v>
      </c>
      <c r="F328" s="387">
        <v>0</v>
      </c>
      <c r="G328" s="622" t="s">
        <v>982</v>
      </c>
    </row>
    <row r="329" spans="2:7" x14ac:dyDescent="0.2">
      <c r="B329" s="38" t="s">
        <v>43</v>
      </c>
      <c r="C329" s="384" t="s">
        <v>937</v>
      </c>
      <c r="D329" s="620">
        <v>0</v>
      </c>
      <c r="E329" s="620">
        <v>0</v>
      </c>
      <c r="F329" s="387">
        <v>0</v>
      </c>
      <c r="G329" s="622" t="s">
        <v>982</v>
      </c>
    </row>
    <row r="330" spans="2:7" x14ac:dyDescent="0.2">
      <c r="B330" s="38" t="s">
        <v>44</v>
      </c>
      <c r="C330" s="384" t="s">
        <v>937</v>
      </c>
      <c r="D330" s="620">
        <v>0</v>
      </c>
      <c r="E330" s="620">
        <v>0</v>
      </c>
      <c r="F330" s="387">
        <v>0</v>
      </c>
      <c r="G330" s="622" t="s">
        <v>982</v>
      </c>
    </row>
    <row r="331" spans="2:7" x14ac:dyDescent="0.2">
      <c r="B331" s="38" t="s">
        <v>45</v>
      </c>
      <c r="C331" s="384" t="s">
        <v>937</v>
      </c>
      <c r="D331" s="620">
        <v>0</v>
      </c>
      <c r="E331" s="620">
        <v>0</v>
      </c>
      <c r="F331" s="387">
        <v>0</v>
      </c>
      <c r="G331" s="622" t="s">
        <v>982</v>
      </c>
    </row>
    <row r="332" spans="2:7" x14ac:dyDescent="0.2">
      <c r="B332" s="38" t="s">
        <v>46</v>
      </c>
      <c r="C332" s="384" t="s">
        <v>937</v>
      </c>
      <c r="D332" s="620">
        <v>0</v>
      </c>
      <c r="E332" s="620">
        <v>0</v>
      </c>
      <c r="F332" s="387">
        <v>0</v>
      </c>
      <c r="G332" s="622" t="s">
        <v>982</v>
      </c>
    </row>
    <row r="333" spans="2:7" x14ac:dyDescent="0.2">
      <c r="B333" s="38" t="s">
        <v>47</v>
      </c>
      <c r="C333" s="384" t="s">
        <v>937</v>
      </c>
      <c r="D333" s="620">
        <v>0</v>
      </c>
      <c r="E333" s="620">
        <v>0</v>
      </c>
      <c r="F333" s="387">
        <v>0</v>
      </c>
      <c r="G333" s="622" t="s">
        <v>982</v>
      </c>
    </row>
    <row r="334" spans="2:7" x14ac:dyDescent="0.2">
      <c r="B334" s="38" t="s">
        <v>48</v>
      </c>
      <c r="C334" s="384" t="s">
        <v>937</v>
      </c>
      <c r="D334" s="620">
        <v>0</v>
      </c>
      <c r="E334" s="620">
        <v>0</v>
      </c>
      <c r="F334" s="387">
        <v>0</v>
      </c>
      <c r="G334" s="622" t="s">
        <v>982</v>
      </c>
    </row>
    <row r="335" spans="2:7" x14ac:dyDescent="0.2">
      <c r="B335" s="38" t="s">
        <v>49</v>
      </c>
      <c r="C335" s="384" t="s">
        <v>937</v>
      </c>
      <c r="D335" s="620">
        <v>0</v>
      </c>
      <c r="E335" s="620">
        <v>0</v>
      </c>
      <c r="F335" s="387">
        <v>0</v>
      </c>
      <c r="G335" s="622" t="s">
        <v>982</v>
      </c>
    </row>
    <row r="336" spans="2:7" x14ac:dyDescent="0.2">
      <c r="B336" s="38" t="s">
        <v>50</v>
      </c>
      <c r="C336" s="384" t="s">
        <v>937</v>
      </c>
      <c r="D336" s="620">
        <v>0</v>
      </c>
      <c r="E336" s="620">
        <v>0</v>
      </c>
      <c r="F336" s="387">
        <v>0</v>
      </c>
      <c r="G336" s="622" t="s">
        <v>982</v>
      </c>
    </row>
    <row r="337" spans="1:7" x14ac:dyDescent="0.2">
      <c r="B337" s="38" t="s">
        <v>51</v>
      </c>
      <c r="C337" s="384" t="s">
        <v>937</v>
      </c>
      <c r="D337" s="620">
        <v>0</v>
      </c>
      <c r="E337" s="620">
        <v>0</v>
      </c>
      <c r="F337" s="387">
        <v>0</v>
      </c>
      <c r="G337" s="622" t="s">
        <v>982</v>
      </c>
    </row>
    <row r="338" spans="1:7" x14ac:dyDescent="0.2">
      <c r="B338" s="38" t="s">
        <v>52</v>
      </c>
      <c r="C338" s="384" t="s">
        <v>937</v>
      </c>
      <c r="D338" s="620">
        <v>0</v>
      </c>
      <c r="E338" s="620">
        <v>0</v>
      </c>
      <c r="F338" s="387">
        <v>0</v>
      </c>
      <c r="G338" s="622" t="s">
        <v>982</v>
      </c>
    </row>
    <row r="339" spans="1:7" x14ac:dyDescent="0.2">
      <c r="B339" s="38" t="s">
        <v>53</v>
      </c>
      <c r="C339" s="384" t="s">
        <v>937</v>
      </c>
      <c r="D339" s="620">
        <v>0</v>
      </c>
      <c r="E339" s="620">
        <v>0</v>
      </c>
      <c r="F339" s="387">
        <v>0</v>
      </c>
      <c r="G339" s="622" t="s">
        <v>982</v>
      </c>
    </row>
    <row r="340" spans="1:7" x14ac:dyDescent="0.2">
      <c r="B340" s="38" t="s">
        <v>54</v>
      </c>
      <c r="C340" s="384" t="s">
        <v>937</v>
      </c>
      <c r="D340" s="620">
        <v>0</v>
      </c>
      <c r="E340" s="620">
        <v>0</v>
      </c>
      <c r="F340" s="387">
        <v>0</v>
      </c>
      <c r="G340" s="622" t="s">
        <v>982</v>
      </c>
    </row>
    <row r="341" spans="1:7" x14ac:dyDescent="0.2">
      <c r="B341" s="38" t="s">
        <v>55</v>
      </c>
      <c r="C341" s="384" t="s">
        <v>937</v>
      </c>
      <c r="D341" s="620">
        <v>0</v>
      </c>
      <c r="E341" s="620">
        <v>0</v>
      </c>
      <c r="F341" s="387">
        <v>0</v>
      </c>
      <c r="G341" s="622" t="s">
        <v>982</v>
      </c>
    </row>
    <row r="342" spans="1:7" x14ac:dyDescent="0.2">
      <c r="B342" s="38" t="s">
        <v>56</v>
      </c>
      <c r="C342" s="384" t="s">
        <v>937</v>
      </c>
      <c r="D342" s="620">
        <v>0</v>
      </c>
      <c r="E342" s="620">
        <v>0</v>
      </c>
      <c r="F342" s="387">
        <v>0</v>
      </c>
      <c r="G342" s="622" t="s">
        <v>982</v>
      </c>
    </row>
    <row r="343" spans="1:7" x14ac:dyDescent="0.2">
      <c r="B343" s="38" t="s">
        <v>57</v>
      </c>
      <c r="C343" s="384" t="s">
        <v>937</v>
      </c>
      <c r="D343" s="620">
        <v>0</v>
      </c>
      <c r="E343" s="620">
        <v>0</v>
      </c>
      <c r="F343" s="387">
        <v>0</v>
      </c>
      <c r="G343" s="622" t="s">
        <v>982</v>
      </c>
    </row>
    <row r="344" spans="1:7" x14ac:dyDescent="0.2">
      <c r="B344" s="38" t="s">
        <v>58</v>
      </c>
      <c r="C344" s="384" t="s">
        <v>937</v>
      </c>
      <c r="D344" s="620">
        <v>0</v>
      </c>
      <c r="E344" s="620">
        <v>0</v>
      </c>
      <c r="F344" s="387">
        <v>0</v>
      </c>
      <c r="G344" s="622" t="s">
        <v>982</v>
      </c>
    </row>
    <row r="345" spans="1:7" x14ac:dyDescent="0.2">
      <c r="B345" s="38" t="s">
        <v>59</v>
      </c>
      <c r="C345" s="384" t="s">
        <v>937</v>
      </c>
      <c r="D345" s="620">
        <v>0</v>
      </c>
      <c r="E345" s="620">
        <v>0</v>
      </c>
      <c r="F345" s="387">
        <v>0</v>
      </c>
      <c r="G345" s="622" t="s">
        <v>982</v>
      </c>
    </row>
    <row r="346" spans="1:7" x14ac:dyDescent="0.2">
      <c r="B346" s="38" t="s">
        <v>60</v>
      </c>
      <c r="C346" s="384" t="s">
        <v>937</v>
      </c>
      <c r="D346" s="620">
        <v>0</v>
      </c>
      <c r="E346" s="620">
        <v>0</v>
      </c>
      <c r="F346" s="387">
        <v>0</v>
      </c>
      <c r="G346" s="622" t="s">
        <v>982</v>
      </c>
    </row>
    <row r="347" spans="1:7" x14ac:dyDescent="0.2">
      <c r="B347" s="38" t="s">
        <v>191</v>
      </c>
      <c r="C347" s="384" t="s">
        <v>937</v>
      </c>
      <c r="D347" s="620">
        <v>0</v>
      </c>
      <c r="E347" s="620">
        <v>0</v>
      </c>
      <c r="F347" s="387">
        <v>0</v>
      </c>
      <c r="G347" s="622" t="s">
        <v>982</v>
      </c>
    </row>
    <row r="348" spans="1:7" x14ac:dyDescent="0.2">
      <c r="B348" s="38" t="s">
        <v>192</v>
      </c>
      <c r="C348" s="384" t="s">
        <v>937</v>
      </c>
      <c r="D348" s="620">
        <v>0</v>
      </c>
      <c r="E348" s="620">
        <v>0</v>
      </c>
      <c r="F348" s="387">
        <v>0</v>
      </c>
      <c r="G348" s="622" t="s">
        <v>982</v>
      </c>
    </row>
    <row r="349" spans="1:7" s="615" customFormat="1" x14ac:dyDescent="0.2">
      <c r="A349" s="157"/>
      <c r="B349" s="61" t="s">
        <v>923</v>
      </c>
      <c r="C349" s="61" t="s">
        <v>939</v>
      </c>
      <c r="D349" s="620">
        <v>0</v>
      </c>
      <c r="E349" s="620">
        <v>0</v>
      </c>
      <c r="F349" s="387">
        <v>0</v>
      </c>
      <c r="G349" s="622" t="s">
        <v>982</v>
      </c>
    </row>
    <row r="350" spans="1:7" s="615" customFormat="1" x14ac:dyDescent="0.2">
      <c r="A350" s="157"/>
      <c r="B350" s="61" t="s">
        <v>924</v>
      </c>
      <c r="C350" s="61" t="s">
        <v>939</v>
      </c>
      <c r="D350" s="620">
        <v>0</v>
      </c>
      <c r="E350" s="620">
        <v>0</v>
      </c>
      <c r="F350" s="387">
        <v>0</v>
      </c>
      <c r="G350" s="622" t="s">
        <v>982</v>
      </c>
    </row>
    <row r="351" spans="1:7" s="615" customFormat="1" ht="25.5" x14ac:dyDescent="0.2">
      <c r="A351" s="157"/>
      <c r="B351" s="61" t="s">
        <v>925</v>
      </c>
      <c r="C351" s="61" t="s">
        <v>938</v>
      </c>
      <c r="D351" s="620">
        <v>0</v>
      </c>
      <c r="E351" s="620">
        <v>9.240000000000001E-2</v>
      </c>
      <c r="F351" s="387">
        <v>9.240000000000001E-2</v>
      </c>
      <c r="G351" s="622" t="s">
        <v>1005</v>
      </c>
    </row>
    <row r="352" spans="1:7" s="615" customFormat="1" ht="25.5" x14ac:dyDescent="0.2">
      <c r="A352" s="157"/>
      <c r="B352" s="61" t="s">
        <v>926</v>
      </c>
      <c r="C352" s="61" t="s">
        <v>938</v>
      </c>
      <c r="D352" s="620">
        <v>0</v>
      </c>
      <c r="E352" s="620">
        <v>88.290199999999999</v>
      </c>
      <c r="F352" s="387">
        <v>88.290199999999999</v>
      </c>
      <c r="G352" s="622" t="s">
        <v>1005</v>
      </c>
    </row>
    <row r="353" spans="1:7" s="615" customFormat="1" x14ac:dyDescent="0.2">
      <c r="A353" s="157"/>
      <c r="B353" s="61" t="s">
        <v>927</v>
      </c>
      <c r="C353" s="61" t="s">
        <v>938</v>
      </c>
      <c r="D353" s="620">
        <v>0</v>
      </c>
      <c r="E353" s="620">
        <v>0</v>
      </c>
      <c r="F353" s="387">
        <v>0</v>
      </c>
      <c r="G353" s="622" t="s">
        <v>1017</v>
      </c>
    </row>
    <row r="354" spans="1:7" s="615" customFormat="1" x14ac:dyDescent="0.2">
      <c r="A354" s="157"/>
      <c r="B354" s="61" t="s">
        <v>928</v>
      </c>
      <c r="C354" s="61" t="s">
        <v>938</v>
      </c>
      <c r="D354" s="620">
        <v>0</v>
      </c>
      <c r="E354" s="620">
        <v>89.104105000000004</v>
      </c>
      <c r="F354" s="387">
        <v>89.104105000000004</v>
      </c>
      <c r="G354" s="622" t="s">
        <v>1031</v>
      </c>
    </row>
    <row r="355" spans="1:7" s="615" customFormat="1" x14ac:dyDescent="0.2">
      <c r="A355" s="157"/>
      <c r="B355" s="61" t="s">
        <v>929</v>
      </c>
      <c r="C355" s="61" t="s">
        <v>938</v>
      </c>
      <c r="D355" s="620">
        <v>0</v>
      </c>
      <c r="E355" s="620">
        <v>0.58033544642857082</v>
      </c>
      <c r="F355" s="387">
        <v>0.58033544642857082</v>
      </c>
      <c r="G355" s="622" t="s">
        <v>1031</v>
      </c>
    </row>
    <row r="356" spans="1:7" s="615" customFormat="1" x14ac:dyDescent="0.2">
      <c r="A356" s="157"/>
      <c r="B356" s="61" t="s">
        <v>930</v>
      </c>
      <c r="C356" s="61" t="s">
        <v>939</v>
      </c>
      <c r="D356" s="620">
        <v>0</v>
      </c>
      <c r="E356" s="620">
        <v>0</v>
      </c>
      <c r="F356" s="387">
        <v>0</v>
      </c>
      <c r="G356" s="622" t="s">
        <v>982</v>
      </c>
    </row>
    <row r="357" spans="1:7" s="615" customFormat="1" x14ac:dyDescent="0.2">
      <c r="A357" s="157"/>
      <c r="B357" s="61" t="s">
        <v>931</v>
      </c>
      <c r="C357" s="61" t="s">
        <v>939</v>
      </c>
      <c r="D357" s="620">
        <v>0</v>
      </c>
      <c r="E357" s="620">
        <v>0</v>
      </c>
      <c r="F357" s="387">
        <v>0</v>
      </c>
      <c r="G357" s="622" t="s">
        <v>982</v>
      </c>
    </row>
    <row r="358" spans="1:7" s="615" customFormat="1" x14ac:dyDescent="0.2">
      <c r="A358" s="157"/>
      <c r="B358" s="61" t="s">
        <v>932</v>
      </c>
      <c r="C358" s="61" t="s">
        <v>939</v>
      </c>
      <c r="D358" s="620">
        <v>0</v>
      </c>
      <c r="E358" s="620">
        <v>0</v>
      </c>
      <c r="F358" s="387">
        <v>0</v>
      </c>
      <c r="G358" s="622" t="s">
        <v>982</v>
      </c>
    </row>
    <row r="359" spans="1:7" s="615" customFormat="1" x14ac:dyDescent="0.2">
      <c r="A359" s="157"/>
      <c r="B359" s="61" t="s">
        <v>933</v>
      </c>
      <c r="C359" s="61" t="s">
        <v>939</v>
      </c>
      <c r="D359" s="620">
        <v>0</v>
      </c>
      <c r="E359" s="620">
        <v>0</v>
      </c>
      <c r="F359" s="387">
        <v>0</v>
      </c>
      <c r="G359" s="622" t="s">
        <v>982</v>
      </c>
    </row>
    <row r="360" spans="1:7" s="615" customFormat="1" x14ac:dyDescent="0.2">
      <c r="A360" s="157"/>
      <c r="B360" s="61" t="s">
        <v>934</v>
      </c>
      <c r="C360" s="61" t="s">
        <v>939</v>
      </c>
      <c r="D360" s="620">
        <v>0</v>
      </c>
      <c r="E360" s="620">
        <v>0</v>
      </c>
      <c r="F360" s="387">
        <v>0</v>
      </c>
      <c r="G360" s="622" t="s">
        <v>982</v>
      </c>
    </row>
    <row r="361" spans="1:7" s="615" customFormat="1" x14ac:dyDescent="0.2">
      <c r="A361" s="157"/>
      <c r="B361" s="61" t="s">
        <v>935</v>
      </c>
      <c r="C361" s="61" t="s">
        <v>939</v>
      </c>
      <c r="D361" s="620">
        <v>0</v>
      </c>
      <c r="E361" s="620">
        <v>0</v>
      </c>
      <c r="F361" s="387">
        <v>0</v>
      </c>
      <c r="G361" s="622" t="s">
        <v>982</v>
      </c>
    </row>
    <row r="362" spans="1:7" s="615" customFormat="1" ht="25.5" x14ac:dyDescent="0.2">
      <c r="A362" s="157"/>
      <c r="B362" s="61" t="s">
        <v>936</v>
      </c>
      <c r="C362" s="61" t="s">
        <v>938</v>
      </c>
      <c r="D362" s="620">
        <v>0</v>
      </c>
      <c r="E362" s="620">
        <v>-1.8274921755027425</v>
      </c>
      <c r="F362" s="387">
        <v>1.8274921755027425</v>
      </c>
      <c r="G362" s="622" t="s">
        <v>1005</v>
      </c>
    </row>
    <row r="363" spans="1:7" s="157" customFormat="1" x14ac:dyDescent="0.2">
      <c r="B363" s="164"/>
      <c r="C363" s="164"/>
      <c r="D363" s="52"/>
      <c r="E363" s="52"/>
      <c r="F363" s="53"/>
      <c r="G363" s="52"/>
    </row>
    <row r="364" spans="1:7" x14ac:dyDescent="0.2">
      <c r="B364" s="829" t="s">
        <v>35</v>
      </c>
      <c r="C364" s="799"/>
      <c r="D364" s="799"/>
      <c r="E364" s="799"/>
      <c r="F364" s="799"/>
      <c r="G364" s="799"/>
    </row>
    <row r="365" spans="1:7" x14ac:dyDescent="0.2">
      <c r="B365" s="830"/>
      <c r="C365" s="830"/>
      <c r="D365" s="830"/>
      <c r="E365" s="830"/>
      <c r="F365" s="830"/>
      <c r="G365" s="830"/>
    </row>
    <row r="366" spans="1:7" ht="51" x14ac:dyDescent="0.2">
      <c r="B366" s="43" t="s">
        <v>186</v>
      </c>
      <c r="C366" s="43" t="s">
        <v>38</v>
      </c>
      <c r="D366" s="43" t="s">
        <v>402</v>
      </c>
      <c r="E366" s="59" t="s">
        <v>565</v>
      </c>
      <c r="F366" s="58" t="s">
        <v>564</v>
      </c>
      <c r="G366" s="58" t="s">
        <v>547</v>
      </c>
    </row>
    <row r="367" spans="1:7" ht="25.5" x14ac:dyDescent="0.2">
      <c r="B367" s="38" t="s">
        <v>39</v>
      </c>
      <c r="C367" s="384" t="s">
        <v>937</v>
      </c>
      <c r="D367" s="620">
        <v>0.21061290322580647</v>
      </c>
      <c r="E367" s="620">
        <v>0.51290303304985518</v>
      </c>
      <c r="F367" s="387">
        <v>0.54114567182536266</v>
      </c>
      <c r="G367" s="617" t="s">
        <v>1018</v>
      </c>
    </row>
    <row r="368" spans="1:7" ht="25.5" x14ac:dyDescent="0.2">
      <c r="B368" s="38" t="s">
        <v>40</v>
      </c>
      <c r="C368" s="384" t="s">
        <v>937</v>
      </c>
      <c r="D368" s="620">
        <v>0.21040723981900453</v>
      </c>
      <c r="E368" s="620">
        <v>0.62848984356197346</v>
      </c>
      <c r="F368" s="387">
        <v>0.65670490341321419</v>
      </c>
      <c r="G368" s="617" t="s">
        <v>1018</v>
      </c>
    </row>
    <row r="369" spans="2:7" x14ac:dyDescent="0.2">
      <c r="B369" s="38" t="s">
        <v>41</v>
      </c>
      <c r="C369" s="384" t="s">
        <v>937</v>
      </c>
      <c r="D369" s="620">
        <v>0.14966832504145938</v>
      </c>
      <c r="E369" s="620">
        <v>0</v>
      </c>
      <c r="F369" s="387">
        <v>2.0070130440912298E-2</v>
      </c>
      <c r="G369" s="617" t="s">
        <v>1019</v>
      </c>
    </row>
    <row r="370" spans="2:7" ht="25.5" x14ac:dyDescent="0.2">
      <c r="B370" s="38" t="s">
        <v>42</v>
      </c>
      <c r="C370" s="384" t="s">
        <v>937</v>
      </c>
      <c r="D370" s="620">
        <v>173.22222222222223</v>
      </c>
      <c r="E370" s="620">
        <v>0</v>
      </c>
      <c r="F370" s="387">
        <v>236.2819008277479</v>
      </c>
      <c r="G370" s="617" t="s">
        <v>1020</v>
      </c>
    </row>
    <row r="371" spans="2:7" ht="25.5" x14ac:dyDescent="0.2">
      <c r="B371" s="38" t="s">
        <v>43</v>
      </c>
      <c r="C371" s="384" t="s">
        <v>937</v>
      </c>
      <c r="D371" s="620">
        <v>2155</v>
      </c>
      <c r="E371" s="620">
        <v>0</v>
      </c>
      <c r="F371" s="387">
        <v>2939.5044686043429</v>
      </c>
      <c r="G371" s="617" t="s">
        <v>1021</v>
      </c>
    </row>
    <row r="372" spans="2:7" x14ac:dyDescent="0.2">
      <c r="B372" s="38" t="s">
        <v>44</v>
      </c>
      <c r="C372" s="384" t="s">
        <v>937</v>
      </c>
      <c r="D372" s="620">
        <v>1.73</v>
      </c>
      <c r="E372" s="620">
        <v>3.833268086956521</v>
      </c>
      <c r="F372" s="387">
        <v>4.0652565564817875</v>
      </c>
      <c r="G372" s="617" t="s">
        <v>1022</v>
      </c>
    </row>
    <row r="373" spans="2:7" x14ac:dyDescent="0.2">
      <c r="B373" s="38" t="s">
        <v>45</v>
      </c>
      <c r="C373" s="384" t="s">
        <v>937</v>
      </c>
      <c r="D373" s="620">
        <v>0.92352941176470582</v>
      </c>
      <c r="E373" s="620">
        <v>1.1087291681735987</v>
      </c>
      <c r="F373" s="387">
        <v>1.2325720437787222</v>
      </c>
      <c r="G373" s="617"/>
    </row>
    <row r="374" spans="2:7" ht="25.5" x14ac:dyDescent="0.2">
      <c r="B374" s="38" t="s">
        <v>46</v>
      </c>
      <c r="C374" s="384" t="s">
        <v>937</v>
      </c>
      <c r="D374" s="620">
        <v>0.50263157894736843</v>
      </c>
      <c r="E374" s="620">
        <v>0</v>
      </c>
      <c r="F374" s="387">
        <v>0.68560917511714448</v>
      </c>
      <c r="G374" s="617" t="s">
        <v>1021</v>
      </c>
    </row>
    <row r="375" spans="2:7" ht="25.5" x14ac:dyDescent="0.2">
      <c r="B375" s="38" t="s">
        <v>47</v>
      </c>
      <c r="C375" s="384" t="s">
        <v>937</v>
      </c>
      <c r="D375" s="620">
        <v>1.8367937712118187</v>
      </c>
      <c r="E375" s="620">
        <v>2.4576719408819692</v>
      </c>
      <c r="F375" s="387">
        <v>2.7039811754582534</v>
      </c>
      <c r="G375" s="617" t="s">
        <v>1018</v>
      </c>
    </row>
    <row r="376" spans="2:7" ht="25.5" x14ac:dyDescent="0.2">
      <c r="B376" s="38" t="s">
        <v>48</v>
      </c>
      <c r="C376" s="384" t="s">
        <v>937</v>
      </c>
      <c r="D376" s="620">
        <v>3.1527777777777777</v>
      </c>
      <c r="E376" s="620">
        <v>2.4219213838120117</v>
      </c>
      <c r="F376" s="387">
        <v>2.8447006274073523</v>
      </c>
      <c r="G376" s="617" t="s">
        <v>1023</v>
      </c>
    </row>
    <row r="377" spans="2:7" ht="25.5" x14ac:dyDescent="0.2">
      <c r="B377" s="38" t="s">
        <v>49</v>
      </c>
      <c r="C377" s="384" t="s">
        <v>937</v>
      </c>
      <c r="D377" s="620">
        <v>1.7054794520547947</v>
      </c>
      <c r="E377" s="620">
        <v>2.6650216564417191</v>
      </c>
      <c r="F377" s="387">
        <v>2.8937219847012465</v>
      </c>
      <c r="G377" s="617" t="s">
        <v>1018</v>
      </c>
    </row>
    <row r="378" spans="2:7" ht="25.5" x14ac:dyDescent="0.2">
      <c r="B378" s="38" t="s">
        <v>50</v>
      </c>
      <c r="C378" s="384" t="s">
        <v>937</v>
      </c>
      <c r="D378" s="620">
        <v>0.17499999999999999</v>
      </c>
      <c r="E378" s="620">
        <v>0</v>
      </c>
      <c r="F378" s="387">
        <v>0.23870685939942463</v>
      </c>
      <c r="G378" s="617" t="s">
        <v>1021</v>
      </c>
    </row>
    <row r="379" spans="2:7" ht="25.5" x14ac:dyDescent="0.2">
      <c r="B379" s="38" t="s">
        <v>51</v>
      </c>
      <c r="C379" s="384" t="s">
        <v>937</v>
      </c>
      <c r="D379" s="620">
        <v>6.9152542372881362E-2</v>
      </c>
      <c r="E379" s="620">
        <v>0</v>
      </c>
      <c r="F379" s="387">
        <v>9.4326778338949382E-2</v>
      </c>
      <c r="G379" s="617" t="s">
        <v>1021</v>
      </c>
    </row>
    <row r="380" spans="2:7" ht="25.5" x14ac:dyDescent="0.2">
      <c r="B380" s="38" t="s">
        <v>52</v>
      </c>
      <c r="C380" s="384" t="s">
        <v>937</v>
      </c>
      <c r="D380" s="620">
        <v>4.4884135472370765</v>
      </c>
      <c r="E380" s="620">
        <v>9.752564516129036</v>
      </c>
      <c r="F380" s="387">
        <v>10.354449018683951</v>
      </c>
      <c r="G380" s="617" t="s">
        <v>1024</v>
      </c>
    </row>
    <row r="381" spans="2:7" ht="25.5" x14ac:dyDescent="0.2">
      <c r="B381" s="38" t="s">
        <v>53</v>
      </c>
      <c r="C381" s="384" t="s">
        <v>937</v>
      </c>
      <c r="D381" s="620">
        <v>0.84761904761904761</v>
      </c>
      <c r="E381" s="620">
        <v>1.240838853305785</v>
      </c>
      <c r="F381" s="387">
        <v>1.3545023478708758</v>
      </c>
      <c r="G381" s="617" t="s">
        <v>1018</v>
      </c>
    </row>
    <row r="382" spans="2:7" ht="25.5" x14ac:dyDescent="0.2">
      <c r="B382" s="38" t="s">
        <v>54</v>
      </c>
      <c r="C382" s="384" t="s">
        <v>937</v>
      </c>
      <c r="D382" s="620">
        <v>55.6875</v>
      </c>
      <c r="E382" s="620">
        <v>0</v>
      </c>
      <c r="F382" s="387">
        <v>75.959932758888328</v>
      </c>
      <c r="G382" s="617" t="s">
        <v>1021</v>
      </c>
    </row>
    <row r="383" spans="2:7" ht="25.5" x14ac:dyDescent="0.2">
      <c r="B383" s="38" t="s">
        <v>55</v>
      </c>
      <c r="C383" s="384" t="s">
        <v>937</v>
      </c>
      <c r="D383" s="620">
        <v>56.12</v>
      </c>
      <c r="E383" s="620">
        <v>0</v>
      </c>
      <c r="F383" s="387">
        <v>76.54987971140406</v>
      </c>
      <c r="G383" s="617" t="s">
        <v>1021</v>
      </c>
    </row>
    <row r="384" spans="2:7" ht="25.5" x14ac:dyDescent="0.2">
      <c r="B384" s="38" t="s">
        <v>56</v>
      </c>
      <c r="C384" s="384" t="s">
        <v>937</v>
      </c>
      <c r="D384" s="620">
        <v>81</v>
      </c>
      <c r="E384" s="620">
        <v>102.89648200000001</v>
      </c>
      <c r="F384" s="387">
        <v>113.75836987950672</v>
      </c>
      <c r="G384" s="632" t="s">
        <v>1018</v>
      </c>
    </row>
    <row r="385" spans="1:7" ht="25.5" x14ac:dyDescent="0.2">
      <c r="B385" s="38" t="s">
        <v>57</v>
      </c>
      <c r="C385" s="384" t="s">
        <v>937</v>
      </c>
      <c r="D385" s="620">
        <v>0.20805369127516779</v>
      </c>
      <c r="E385" s="620">
        <v>0</v>
      </c>
      <c r="F385" s="387">
        <v>0.28379338989001585</v>
      </c>
      <c r="G385" s="617" t="s">
        <v>1021</v>
      </c>
    </row>
    <row r="386" spans="1:7" ht="25.5" x14ac:dyDescent="0.2">
      <c r="B386" s="38" t="s">
        <v>58</v>
      </c>
      <c r="C386" s="384" t="s">
        <v>937</v>
      </c>
      <c r="D386" s="620">
        <v>5.0540540540540544</v>
      </c>
      <c r="E386" s="620">
        <v>0</v>
      </c>
      <c r="F386" s="387">
        <v>6.8939278313038459</v>
      </c>
      <c r="G386" s="617" t="s">
        <v>1021</v>
      </c>
    </row>
    <row r="387" spans="1:7" ht="25.5" x14ac:dyDescent="0.2">
      <c r="B387" s="38" t="s">
        <v>59</v>
      </c>
      <c r="C387" s="384" t="s">
        <v>937</v>
      </c>
      <c r="D387" s="620">
        <v>10.12857142857143</v>
      </c>
      <c r="E387" s="620">
        <v>0</v>
      </c>
      <c r="F387" s="387">
        <v>13.815768433811595</v>
      </c>
      <c r="G387" s="617" t="s">
        <v>1021</v>
      </c>
    </row>
    <row r="388" spans="1:7" ht="25.5" x14ac:dyDescent="0.2">
      <c r="B388" s="38" t="s">
        <v>60</v>
      </c>
      <c r="C388" s="384" t="s">
        <v>937</v>
      </c>
      <c r="D388" s="620">
        <v>4.666666666666667</v>
      </c>
      <c r="E388" s="620">
        <v>0</v>
      </c>
      <c r="F388" s="387">
        <v>6.3655162506513241</v>
      </c>
      <c r="G388" s="617" t="s">
        <v>1021</v>
      </c>
    </row>
    <row r="389" spans="1:7" ht="25.5" x14ac:dyDescent="0.2">
      <c r="B389" s="38" t="s">
        <v>191</v>
      </c>
      <c r="C389" s="384" t="s">
        <v>937</v>
      </c>
      <c r="D389" s="620">
        <v>0</v>
      </c>
      <c r="E389" s="620">
        <v>0</v>
      </c>
      <c r="F389" s="387">
        <v>0</v>
      </c>
      <c r="G389" s="617" t="s">
        <v>1021</v>
      </c>
    </row>
    <row r="390" spans="1:7" ht="25.5" x14ac:dyDescent="0.2">
      <c r="B390" s="38" t="s">
        <v>192</v>
      </c>
      <c r="C390" s="384" t="s">
        <v>937</v>
      </c>
      <c r="D390" s="620">
        <v>0</v>
      </c>
      <c r="E390" s="620">
        <v>0</v>
      </c>
      <c r="F390" s="387">
        <v>0</v>
      </c>
      <c r="G390" s="617" t="s">
        <v>1021</v>
      </c>
    </row>
    <row r="391" spans="1:7" s="615" customFormat="1" x14ac:dyDescent="0.2">
      <c r="A391" s="157"/>
      <c r="B391" s="61" t="s">
        <v>923</v>
      </c>
      <c r="C391" s="61" t="s">
        <v>939</v>
      </c>
      <c r="D391" s="620">
        <v>0</v>
      </c>
      <c r="E391" s="620">
        <v>8.5856142243436739</v>
      </c>
      <c r="F391" s="387">
        <v>8.5856142243436739</v>
      </c>
      <c r="G391" s="617" t="s">
        <v>1016</v>
      </c>
    </row>
    <row r="392" spans="1:7" s="615" customFormat="1" x14ac:dyDescent="0.2">
      <c r="A392" s="157"/>
      <c r="B392" s="61" t="s">
        <v>924</v>
      </c>
      <c r="C392" s="61" t="s">
        <v>939</v>
      </c>
      <c r="D392" s="620">
        <v>0</v>
      </c>
      <c r="E392" s="620">
        <v>18.544052216748764</v>
      </c>
      <c r="F392" s="387">
        <v>18.544052216748764</v>
      </c>
      <c r="G392" s="617" t="s">
        <v>1016</v>
      </c>
    </row>
    <row r="393" spans="1:7" s="615" customFormat="1" x14ac:dyDescent="0.2">
      <c r="A393" s="157"/>
      <c r="B393" s="61" t="s">
        <v>925</v>
      </c>
      <c r="C393" s="61" t="s">
        <v>938</v>
      </c>
      <c r="D393" s="620">
        <v>0</v>
      </c>
      <c r="E393" s="620">
        <v>0</v>
      </c>
      <c r="F393" s="387">
        <v>0</v>
      </c>
      <c r="G393" s="617" t="s">
        <v>982</v>
      </c>
    </row>
    <row r="394" spans="1:7" s="615" customFormat="1" x14ac:dyDescent="0.2">
      <c r="A394" s="157"/>
      <c r="B394" s="61" t="s">
        <v>926</v>
      </c>
      <c r="C394" s="61" t="s">
        <v>938</v>
      </c>
      <c r="D394" s="620">
        <v>0</v>
      </c>
      <c r="E394" s="620">
        <v>0</v>
      </c>
      <c r="F394" s="387">
        <v>0</v>
      </c>
      <c r="G394" s="617" t="s">
        <v>982</v>
      </c>
    </row>
    <row r="395" spans="1:7" s="615" customFormat="1" x14ac:dyDescent="0.2">
      <c r="A395" s="157"/>
      <c r="B395" s="61" t="s">
        <v>927</v>
      </c>
      <c r="C395" s="61" t="s">
        <v>938</v>
      </c>
      <c r="D395" s="620">
        <v>0</v>
      </c>
      <c r="E395" s="620">
        <v>0</v>
      </c>
      <c r="F395" s="387">
        <v>0</v>
      </c>
      <c r="G395" s="617" t="s">
        <v>982</v>
      </c>
    </row>
    <row r="396" spans="1:7" s="615" customFormat="1" x14ac:dyDescent="0.2">
      <c r="A396" s="157"/>
      <c r="B396" s="61" t="s">
        <v>928</v>
      </c>
      <c r="C396" s="61" t="s">
        <v>938</v>
      </c>
      <c r="D396" s="620">
        <v>0</v>
      </c>
      <c r="E396" s="620">
        <v>0</v>
      </c>
      <c r="F396" s="387">
        <v>0</v>
      </c>
      <c r="G396" s="617" t="s">
        <v>982</v>
      </c>
    </row>
    <row r="397" spans="1:7" s="615" customFormat="1" x14ac:dyDescent="0.2">
      <c r="A397" s="157"/>
      <c r="B397" s="61" t="s">
        <v>929</v>
      </c>
      <c r="C397" s="61" t="s">
        <v>938</v>
      </c>
      <c r="D397" s="620">
        <v>0</v>
      </c>
      <c r="E397" s="620">
        <v>0</v>
      </c>
      <c r="F397" s="387">
        <v>0</v>
      </c>
      <c r="G397" s="617" t="s">
        <v>982</v>
      </c>
    </row>
    <row r="398" spans="1:7" s="615" customFormat="1" x14ac:dyDescent="0.2">
      <c r="A398" s="157"/>
      <c r="B398" s="61" t="s">
        <v>930</v>
      </c>
      <c r="C398" s="61" t="s">
        <v>939</v>
      </c>
      <c r="D398" s="620">
        <v>0</v>
      </c>
      <c r="E398" s="620">
        <v>47.361711428571425</v>
      </c>
      <c r="F398" s="387">
        <v>47.361711428571425</v>
      </c>
      <c r="G398" s="617" t="s">
        <v>1016</v>
      </c>
    </row>
    <row r="399" spans="1:7" s="615" customFormat="1" x14ac:dyDescent="0.2">
      <c r="A399" s="157"/>
      <c r="B399" s="61" t="s">
        <v>931</v>
      </c>
      <c r="C399" s="61" t="s">
        <v>939</v>
      </c>
      <c r="D399" s="620">
        <v>0</v>
      </c>
      <c r="E399" s="620">
        <v>0</v>
      </c>
      <c r="F399" s="387">
        <v>0</v>
      </c>
      <c r="G399" s="617" t="s">
        <v>1016</v>
      </c>
    </row>
    <row r="400" spans="1:7" s="615" customFormat="1" x14ac:dyDescent="0.2">
      <c r="A400" s="157"/>
      <c r="B400" s="61" t="s">
        <v>932</v>
      </c>
      <c r="C400" s="61" t="s">
        <v>939</v>
      </c>
      <c r="D400" s="620">
        <v>0</v>
      </c>
      <c r="E400" s="620">
        <v>0</v>
      </c>
      <c r="F400" s="387">
        <v>0</v>
      </c>
      <c r="G400" s="617" t="s">
        <v>1016</v>
      </c>
    </row>
    <row r="401" spans="1:7" s="615" customFormat="1" x14ac:dyDescent="0.2">
      <c r="A401" s="157"/>
      <c r="B401" s="61" t="s">
        <v>933</v>
      </c>
      <c r="C401" s="61" t="s">
        <v>939</v>
      </c>
      <c r="D401" s="620">
        <v>0</v>
      </c>
      <c r="E401" s="620">
        <v>0</v>
      </c>
      <c r="F401" s="387">
        <v>0</v>
      </c>
      <c r="G401" s="617" t="s">
        <v>1016</v>
      </c>
    </row>
    <row r="402" spans="1:7" s="615" customFormat="1" x14ac:dyDescent="0.2">
      <c r="A402" s="157"/>
      <c r="B402" s="61" t="s">
        <v>934</v>
      </c>
      <c r="C402" s="61" t="s">
        <v>939</v>
      </c>
      <c r="D402" s="620">
        <v>0</v>
      </c>
      <c r="E402" s="620">
        <v>88.121362857142884</v>
      </c>
      <c r="F402" s="387">
        <v>88.121362857142884</v>
      </c>
      <c r="G402" s="617" t="s">
        <v>1016</v>
      </c>
    </row>
    <row r="403" spans="1:7" s="615" customFormat="1" x14ac:dyDescent="0.2">
      <c r="A403" s="157"/>
      <c r="B403" s="61" t="s">
        <v>935</v>
      </c>
      <c r="C403" s="61" t="s">
        <v>939</v>
      </c>
      <c r="D403" s="620">
        <v>0</v>
      </c>
      <c r="E403" s="620">
        <v>0</v>
      </c>
      <c r="F403" s="387">
        <v>0</v>
      </c>
      <c r="G403" s="617" t="s">
        <v>1016</v>
      </c>
    </row>
    <row r="404" spans="1:7" s="615" customFormat="1" x14ac:dyDescent="0.2">
      <c r="A404" s="157"/>
      <c r="B404" s="61" t="s">
        <v>936</v>
      </c>
      <c r="C404" s="61" t="s">
        <v>938</v>
      </c>
      <c r="D404" s="620">
        <v>0</v>
      </c>
      <c r="E404" s="620">
        <v>0</v>
      </c>
      <c r="F404" s="387">
        <v>0</v>
      </c>
      <c r="G404" s="617" t="s">
        <v>982</v>
      </c>
    </row>
    <row r="406" spans="1:7" x14ac:dyDescent="0.2">
      <c r="B406" s="829" t="s">
        <v>384</v>
      </c>
      <c r="C406" s="799"/>
      <c r="D406" s="799"/>
      <c r="E406" s="799"/>
      <c r="F406" s="799"/>
      <c r="G406" s="799"/>
    </row>
    <row r="407" spans="1:7" x14ac:dyDescent="0.2">
      <c r="B407" s="830"/>
      <c r="C407" s="830"/>
      <c r="D407" s="830"/>
      <c r="E407" s="830"/>
      <c r="F407" s="830"/>
      <c r="G407" s="830"/>
    </row>
    <row r="408" spans="1:7" ht="63.75" x14ac:dyDescent="0.2">
      <c r="B408" s="43" t="s">
        <v>186</v>
      </c>
      <c r="C408" s="43" t="s">
        <v>193</v>
      </c>
      <c r="D408" s="43" t="s">
        <v>36</v>
      </c>
      <c r="E408" s="43" t="s">
        <v>199</v>
      </c>
      <c r="F408" s="58" t="s">
        <v>494</v>
      </c>
      <c r="G408" s="58" t="s">
        <v>547</v>
      </c>
    </row>
    <row r="409" spans="1:7" ht="25.5" x14ac:dyDescent="0.2">
      <c r="B409" s="38" t="s">
        <v>39</v>
      </c>
      <c r="C409" s="38" t="s">
        <v>62</v>
      </c>
      <c r="D409" s="620">
        <v>19612</v>
      </c>
      <c r="E409" s="620">
        <v>31000</v>
      </c>
      <c r="F409" s="387">
        <v>-11388</v>
      </c>
      <c r="G409" s="617" t="s">
        <v>986</v>
      </c>
    </row>
    <row r="410" spans="1:7" x14ac:dyDescent="0.2">
      <c r="B410" s="38" t="s">
        <v>40</v>
      </c>
      <c r="C410" s="38" t="s">
        <v>62</v>
      </c>
      <c r="D410" s="620">
        <v>828</v>
      </c>
      <c r="E410" s="620">
        <v>884</v>
      </c>
      <c r="F410" s="387">
        <v>-56</v>
      </c>
      <c r="G410" s="617"/>
    </row>
    <row r="411" spans="1:7" ht="25.5" x14ac:dyDescent="0.2">
      <c r="B411" s="38" t="s">
        <v>41</v>
      </c>
      <c r="C411" s="38" t="s">
        <v>63</v>
      </c>
      <c r="D411" s="620">
        <v>15405</v>
      </c>
      <c r="E411" s="620">
        <v>2412</v>
      </c>
      <c r="F411" s="387">
        <v>12993</v>
      </c>
      <c r="G411" s="617" t="s">
        <v>987</v>
      </c>
    </row>
    <row r="412" spans="1:7" ht="25.5" x14ac:dyDescent="0.2">
      <c r="B412" s="38" t="s">
        <v>42</v>
      </c>
      <c r="C412" s="38" t="s">
        <v>64</v>
      </c>
      <c r="D412" s="620">
        <v>0</v>
      </c>
      <c r="E412" s="620">
        <v>9</v>
      </c>
      <c r="F412" s="387">
        <v>-9</v>
      </c>
      <c r="G412" s="617" t="s">
        <v>988</v>
      </c>
    </row>
    <row r="413" spans="1:7" ht="25.5" x14ac:dyDescent="0.2">
      <c r="B413" s="38" t="s">
        <v>43</v>
      </c>
      <c r="C413" s="38" t="s">
        <v>65</v>
      </c>
      <c r="D413" s="620">
        <v>0</v>
      </c>
      <c r="E413" s="620">
        <v>1</v>
      </c>
      <c r="F413" s="387">
        <v>-1</v>
      </c>
      <c r="G413" s="617" t="s">
        <v>989</v>
      </c>
    </row>
    <row r="414" spans="1:7" x14ac:dyDescent="0.2">
      <c r="B414" s="38" t="s">
        <v>44</v>
      </c>
      <c r="C414" s="38" t="s">
        <v>194</v>
      </c>
      <c r="D414" s="620">
        <v>35</v>
      </c>
      <c r="E414" s="620">
        <v>600</v>
      </c>
      <c r="F414" s="387">
        <v>-565</v>
      </c>
      <c r="G414" s="617" t="s">
        <v>990</v>
      </c>
    </row>
    <row r="415" spans="1:7" x14ac:dyDescent="0.2">
      <c r="B415" s="38" t="s">
        <v>45</v>
      </c>
      <c r="C415" s="38" t="s">
        <v>66</v>
      </c>
      <c r="D415" s="620">
        <v>555</v>
      </c>
      <c r="E415" s="620">
        <v>680</v>
      </c>
      <c r="F415" s="387">
        <v>-125</v>
      </c>
      <c r="G415" s="617" t="s">
        <v>991</v>
      </c>
    </row>
    <row r="416" spans="1:7" ht="25.5" x14ac:dyDescent="0.2">
      <c r="B416" s="38" t="s">
        <v>46</v>
      </c>
      <c r="C416" s="38" t="s">
        <v>67</v>
      </c>
      <c r="D416" s="620">
        <v>0</v>
      </c>
      <c r="E416" s="620">
        <v>760</v>
      </c>
      <c r="F416" s="387">
        <v>-760</v>
      </c>
      <c r="G416" s="617" t="s">
        <v>992</v>
      </c>
    </row>
    <row r="417" spans="2:7" ht="25.5" x14ac:dyDescent="0.2">
      <c r="B417" s="38" t="s">
        <v>47</v>
      </c>
      <c r="C417" s="38" t="s">
        <v>194</v>
      </c>
      <c r="D417" s="620">
        <v>13955</v>
      </c>
      <c r="E417" s="620">
        <v>10018</v>
      </c>
      <c r="F417" s="387">
        <v>3937</v>
      </c>
      <c r="G417" s="617" t="s">
        <v>993</v>
      </c>
    </row>
    <row r="418" spans="2:7" ht="25.5" x14ac:dyDescent="0.2">
      <c r="B418" s="38" t="s">
        <v>48</v>
      </c>
      <c r="C418" s="38" t="s">
        <v>68</v>
      </c>
      <c r="D418" s="620">
        <v>384</v>
      </c>
      <c r="E418" s="620">
        <v>72</v>
      </c>
      <c r="F418" s="387">
        <v>312</v>
      </c>
      <c r="G418" s="617" t="s">
        <v>1030</v>
      </c>
    </row>
    <row r="419" spans="2:7" ht="25.5" x14ac:dyDescent="0.2">
      <c r="B419" s="38" t="s">
        <v>49</v>
      </c>
      <c r="C419" s="38" t="s">
        <v>69</v>
      </c>
      <c r="D419" s="620">
        <v>327</v>
      </c>
      <c r="E419" s="620">
        <v>146</v>
      </c>
      <c r="F419" s="387">
        <v>181</v>
      </c>
      <c r="G419" s="617" t="s">
        <v>1030</v>
      </c>
    </row>
    <row r="420" spans="2:7" ht="25.5" x14ac:dyDescent="0.2">
      <c r="B420" s="38" t="s">
        <v>50</v>
      </c>
      <c r="C420" s="38" t="s">
        <v>70</v>
      </c>
      <c r="D420" s="620">
        <v>0</v>
      </c>
      <c r="E420" s="620">
        <v>4800</v>
      </c>
      <c r="F420" s="387">
        <v>-4800</v>
      </c>
      <c r="G420" s="617" t="s">
        <v>994</v>
      </c>
    </row>
    <row r="421" spans="2:7" ht="25.5" x14ac:dyDescent="0.2">
      <c r="B421" s="38" t="s">
        <v>51</v>
      </c>
      <c r="C421" s="38" t="s">
        <v>70</v>
      </c>
      <c r="D421" s="620">
        <v>0</v>
      </c>
      <c r="E421" s="620">
        <v>2950</v>
      </c>
      <c r="F421" s="387">
        <v>-2950</v>
      </c>
      <c r="G421" s="617" t="s">
        <v>994</v>
      </c>
    </row>
    <row r="422" spans="2:7" ht="25.5" x14ac:dyDescent="0.2">
      <c r="B422" s="38" t="s">
        <v>52</v>
      </c>
      <c r="C422" s="38" t="s">
        <v>195</v>
      </c>
      <c r="D422" s="620">
        <v>680</v>
      </c>
      <c r="E422" s="620">
        <v>561</v>
      </c>
      <c r="F422" s="387">
        <v>119</v>
      </c>
      <c r="G422" s="617" t="s">
        <v>995</v>
      </c>
    </row>
    <row r="423" spans="2:7" ht="25.5" x14ac:dyDescent="0.2">
      <c r="B423" s="38" t="s">
        <v>53</v>
      </c>
      <c r="C423" s="38" t="s">
        <v>195</v>
      </c>
      <c r="D423" s="620">
        <v>928</v>
      </c>
      <c r="E423" s="620">
        <v>420</v>
      </c>
      <c r="F423" s="387">
        <v>508</v>
      </c>
      <c r="G423" s="617" t="s">
        <v>995</v>
      </c>
    </row>
    <row r="424" spans="2:7" ht="25.5" x14ac:dyDescent="0.2">
      <c r="B424" s="38" t="s">
        <v>54</v>
      </c>
      <c r="C424" s="38" t="s">
        <v>71</v>
      </c>
      <c r="D424" s="620">
        <v>0</v>
      </c>
      <c r="E424" s="620">
        <v>16</v>
      </c>
      <c r="F424" s="387">
        <v>-16</v>
      </c>
      <c r="G424" s="617" t="s">
        <v>996</v>
      </c>
    </row>
    <row r="425" spans="2:7" ht="25.5" x14ac:dyDescent="0.2">
      <c r="B425" s="38" t="s">
        <v>55</v>
      </c>
      <c r="C425" s="38" t="s">
        <v>71</v>
      </c>
      <c r="D425" s="620">
        <v>0</v>
      </c>
      <c r="E425" s="620">
        <v>25</v>
      </c>
      <c r="F425" s="387">
        <v>-25</v>
      </c>
      <c r="G425" s="617" t="s">
        <v>996</v>
      </c>
    </row>
    <row r="426" spans="2:7" x14ac:dyDescent="0.2">
      <c r="B426" s="38" t="s">
        <v>56</v>
      </c>
      <c r="C426" s="38" t="s">
        <v>65</v>
      </c>
      <c r="D426" s="620">
        <v>5</v>
      </c>
      <c r="E426" s="620">
        <v>3</v>
      </c>
      <c r="F426" s="387">
        <v>2</v>
      </c>
      <c r="G426" s="617" t="s">
        <v>997</v>
      </c>
    </row>
    <row r="427" spans="2:7" ht="25.5" x14ac:dyDescent="0.2">
      <c r="B427" s="38" t="s">
        <v>57</v>
      </c>
      <c r="C427" s="38" t="s">
        <v>62</v>
      </c>
      <c r="D427" s="620">
        <v>0</v>
      </c>
      <c r="E427" s="620">
        <v>149</v>
      </c>
      <c r="F427" s="387">
        <v>-149</v>
      </c>
      <c r="G427" s="617" t="s">
        <v>998</v>
      </c>
    </row>
    <row r="428" spans="2:7" ht="25.5" x14ac:dyDescent="0.2">
      <c r="B428" s="38" t="s">
        <v>58</v>
      </c>
      <c r="C428" s="38" t="s">
        <v>62</v>
      </c>
      <c r="D428" s="620">
        <v>0</v>
      </c>
      <c r="E428" s="620">
        <v>37</v>
      </c>
      <c r="F428" s="387">
        <v>-37</v>
      </c>
      <c r="G428" s="617" t="s">
        <v>999</v>
      </c>
    </row>
    <row r="429" spans="2:7" x14ac:dyDescent="0.2">
      <c r="B429" s="38" t="s">
        <v>59</v>
      </c>
      <c r="C429" s="38" t="s">
        <v>72</v>
      </c>
      <c r="D429" s="620">
        <v>0</v>
      </c>
      <c r="E429" s="620">
        <v>140</v>
      </c>
      <c r="F429" s="387">
        <v>-140</v>
      </c>
      <c r="G429" s="617" t="s">
        <v>1000</v>
      </c>
    </row>
    <row r="430" spans="2:7" x14ac:dyDescent="0.2">
      <c r="B430" s="38" t="s">
        <v>60</v>
      </c>
      <c r="C430" s="38" t="s">
        <v>72</v>
      </c>
      <c r="D430" s="620">
        <v>0</v>
      </c>
      <c r="E430" s="620">
        <v>6</v>
      </c>
      <c r="F430" s="387">
        <v>-6</v>
      </c>
      <c r="G430" s="617" t="s">
        <v>1000</v>
      </c>
    </row>
    <row r="431" spans="2:7" x14ac:dyDescent="0.2">
      <c r="B431" s="38" t="s">
        <v>191</v>
      </c>
      <c r="C431" s="38" t="s">
        <v>196</v>
      </c>
      <c r="D431" s="620">
        <v>0</v>
      </c>
      <c r="E431" s="620">
        <v>0</v>
      </c>
      <c r="F431" s="387">
        <v>0</v>
      </c>
      <c r="G431" s="617" t="s">
        <v>982</v>
      </c>
    </row>
    <row r="432" spans="2:7" x14ac:dyDescent="0.2">
      <c r="B432" s="38" t="s">
        <v>192</v>
      </c>
      <c r="C432" s="38" t="s">
        <v>197</v>
      </c>
      <c r="D432" s="620">
        <v>0</v>
      </c>
      <c r="E432" s="620">
        <v>0</v>
      </c>
      <c r="F432" s="387">
        <v>0</v>
      </c>
      <c r="G432" s="617" t="s">
        <v>982</v>
      </c>
    </row>
    <row r="433" spans="1:7" s="615" customFormat="1" ht="38.25" x14ac:dyDescent="0.2">
      <c r="A433" s="157"/>
      <c r="B433" s="61" t="s">
        <v>923</v>
      </c>
      <c r="C433" s="61" t="s">
        <v>971</v>
      </c>
      <c r="D433" s="620">
        <v>419</v>
      </c>
      <c r="E433" s="620">
        <v>0</v>
      </c>
      <c r="F433" s="387">
        <v>419</v>
      </c>
      <c r="G433" s="617" t="s">
        <v>1001</v>
      </c>
    </row>
    <row r="434" spans="1:7" s="615" customFormat="1" ht="25.5" x14ac:dyDescent="0.2">
      <c r="A434" s="157"/>
      <c r="B434" s="61" t="s">
        <v>924</v>
      </c>
      <c r="C434" s="61" t="s">
        <v>972</v>
      </c>
      <c r="D434" s="620">
        <v>203</v>
      </c>
      <c r="E434" s="620">
        <v>0</v>
      </c>
      <c r="F434" s="387">
        <v>203</v>
      </c>
      <c r="G434" s="617" t="s">
        <v>1002</v>
      </c>
    </row>
    <row r="435" spans="1:7" s="615" customFormat="1" x14ac:dyDescent="0.2">
      <c r="A435" s="157"/>
      <c r="B435" s="61" t="s">
        <v>925</v>
      </c>
      <c r="C435" s="61" t="s">
        <v>195</v>
      </c>
      <c r="D435" s="620">
        <v>1453</v>
      </c>
      <c r="E435" s="620">
        <v>0</v>
      </c>
      <c r="F435" s="387">
        <v>1453</v>
      </c>
      <c r="G435" s="617" t="s">
        <v>1016</v>
      </c>
    </row>
    <row r="436" spans="1:7" s="615" customFormat="1" x14ac:dyDescent="0.2">
      <c r="A436" s="157"/>
      <c r="B436" s="61" t="s">
        <v>926</v>
      </c>
      <c r="C436" s="61" t="s">
        <v>973</v>
      </c>
      <c r="D436" s="620">
        <v>1</v>
      </c>
      <c r="E436" s="620">
        <v>0</v>
      </c>
      <c r="F436" s="387">
        <v>1</v>
      </c>
      <c r="G436" s="617" t="s">
        <v>1016</v>
      </c>
    </row>
    <row r="437" spans="1:7" s="615" customFormat="1" x14ac:dyDescent="0.2">
      <c r="A437" s="157"/>
      <c r="B437" s="61" t="s">
        <v>927</v>
      </c>
      <c r="C437" s="61" t="s">
        <v>974</v>
      </c>
      <c r="D437" s="620">
        <v>0</v>
      </c>
      <c r="E437" s="620">
        <v>0</v>
      </c>
      <c r="F437" s="387">
        <v>0</v>
      </c>
      <c r="G437" s="617" t="s">
        <v>982</v>
      </c>
    </row>
    <row r="438" spans="1:7" s="615" customFormat="1" x14ac:dyDescent="0.2">
      <c r="A438" s="157"/>
      <c r="B438" s="61" t="s">
        <v>928</v>
      </c>
      <c r="C438" s="61" t="s">
        <v>975</v>
      </c>
      <c r="D438" s="620">
        <v>2</v>
      </c>
      <c r="E438" s="620">
        <v>0</v>
      </c>
      <c r="F438" s="387">
        <v>2</v>
      </c>
      <c r="G438" s="617" t="s">
        <v>1016</v>
      </c>
    </row>
    <row r="439" spans="1:7" s="615" customFormat="1" x14ac:dyDescent="0.2">
      <c r="A439" s="157"/>
      <c r="B439" s="61" t="s">
        <v>929</v>
      </c>
      <c r="C439" s="61" t="s">
        <v>976</v>
      </c>
      <c r="D439" s="620">
        <v>1344</v>
      </c>
      <c r="E439" s="620">
        <v>0</v>
      </c>
      <c r="F439" s="387">
        <v>1344</v>
      </c>
      <c r="G439" s="617" t="s">
        <v>982</v>
      </c>
    </row>
    <row r="440" spans="1:7" s="615" customFormat="1" ht="25.5" x14ac:dyDescent="0.2">
      <c r="A440" s="157"/>
      <c r="B440" s="61" t="s">
        <v>930</v>
      </c>
      <c r="C440" s="61" t="s">
        <v>977</v>
      </c>
      <c r="D440" s="620">
        <v>4</v>
      </c>
      <c r="E440" s="620">
        <v>0</v>
      </c>
      <c r="F440" s="387">
        <v>4</v>
      </c>
      <c r="G440" s="617" t="s">
        <v>1003</v>
      </c>
    </row>
    <row r="441" spans="1:7" s="615" customFormat="1" x14ac:dyDescent="0.2">
      <c r="A441" s="157"/>
      <c r="B441" s="61" t="s">
        <v>931</v>
      </c>
      <c r="C441" s="61" t="s">
        <v>978</v>
      </c>
      <c r="D441" s="620">
        <v>0</v>
      </c>
      <c r="E441" s="620">
        <v>0</v>
      </c>
      <c r="F441" s="387">
        <v>0</v>
      </c>
      <c r="G441" s="617" t="s">
        <v>982</v>
      </c>
    </row>
    <row r="442" spans="1:7" s="615" customFormat="1" x14ac:dyDescent="0.2">
      <c r="A442" s="157"/>
      <c r="B442" s="61" t="s">
        <v>932</v>
      </c>
      <c r="C442" s="61" t="s">
        <v>65</v>
      </c>
      <c r="D442" s="620">
        <v>0</v>
      </c>
      <c r="E442" s="620">
        <v>0</v>
      </c>
      <c r="F442" s="387">
        <v>0</v>
      </c>
      <c r="G442" s="617" t="s">
        <v>982</v>
      </c>
    </row>
    <row r="443" spans="1:7" s="615" customFormat="1" x14ac:dyDescent="0.2">
      <c r="A443" s="157"/>
      <c r="B443" s="61" t="s">
        <v>933</v>
      </c>
      <c r="C443" s="61" t="s">
        <v>979</v>
      </c>
      <c r="D443" s="620">
        <v>0</v>
      </c>
      <c r="E443" s="620">
        <v>0</v>
      </c>
      <c r="F443" s="387">
        <v>0</v>
      </c>
      <c r="G443" s="617" t="s">
        <v>982</v>
      </c>
    </row>
    <row r="444" spans="1:7" s="615" customFormat="1" ht="25.5" x14ac:dyDescent="0.2">
      <c r="A444" s="157"/>
      <c r="B444" s="61" t="s">
        <v>934</v>
      </c>
      <c r="C444" s="61" t="s">
        <v>65</v>
      </c>
      <c r="D444" s="620">
        <v>7</v>
      </c>
      <c r="E444" s="620">
        <v>0</v>
      </c>
      <c r="F444" s="387">
        <v>7</v>
      </c>
      <c r="G444" s="617" t="s">
        <v>1004</v>
      </c>
    </row>
    <row r="445" spans="1:7" s="615" customFormat="1" x14ac:dyDescent="0.2">
      <c r="A445" s="157"/>
      <c r="B445" s="61" t="s">
        <v>935</v>
      </c>
      <c r="C445" s="61" t="s">
        <v>980</v>
      </c>
      <c r="D445" s="620">
        <v>0</v>
      </c>
      <c r="E445" s="620">
        <v>0</v>
      </c>
      <c r="F445" s="387">
        <v>0</v>
      </c>
      <c r="G445" s="617" t="s">
        <v>982</v>
      </c>
    </row>
    <row r="446" spans="1:7" s="615" customFormat="1" x14ac:dyDescent="0.2">
      <c r="A446" s="157"/>
      <c r="B446" s="61" t="s">
        <v>936</v>
      </c>
      <c r="C446" s="61" t="s">
        <v>981</v>
      </c>
      <c r="D446" s="620">
        <v>547</v>
      </c>
      <c r="E446" s="620">
        <v>0</v>
      </c>
      <c r="F446" s="387">
        <v>547</v>
      </c>
      <c r="G446" s="617" t="s">
        <v>1016</v>
      </c>
    </row>
    <row r="447" spans="1:7" s="157" customFormat="1" x14ac:dyDescent="0.2">
      <c r="B447" s="164"/>
      <c r="C447" s="164"/>
      <c r="D447" s="52"/>
      <c r="E447" s="52"/>
      <c r="F447" s="53"/>
      <c r="G447" s="52"/>
    </row>
    <row r="448" spans="1:7" x14ac:dyDescent="0.2">
      <c r="B448" s="829" t="s">
        <v>389</v>
      </c>
      <c r="C448" s="799"/>
      <c r="D448" s="799"/>
      <c r="E448" s="799"/>
      <c r="F448" s="799"/>
      <c r="G448" s="799"/>
    </row>
    <row r="449" spans="2:7" x14ac:dyDescent="0.2">
      <c r="B449" s="830"/>
      <c r="C449" s="830"/>
      <c r="D449" s="830"/>
      <c r="E449" s="830"/>
      <c r="F449" s="830"/>
      <c r="G449" s="830"/>
    </row>
    <row r="450" spans="2:7" x14ac:dyDescent="0.2">
      <c r="B450" s="43" t="s">
        <v>186</v>
      </c>
      <c r="C450" s="43" t="s">
        <v>193</v>
      </c>
      <c r="D450" s="43" t="s">
        <v>494</v>
      </c>
      <c r="E450" s="831" t="s">
        <v>547</v>
      </c>
      <c r="F450" s="656"/>
      <c r="G450" s="657"/>
    </row>
    <row r="451" spans="2:7" x14ac:dyDescent="0.2">
      <c r="B451" s="38" t="s">
        <v>39</v>
      </c>
      <c r="C451" s="38" t="s">
        <v>62</v>
      </c>
      <c r="D451" s="388">
        <v>-25</v>
      </c>
      <c r="E451" s="857" t="s">
        <v>1026</v>
      </c>
      <c r="F451" s="858"/>
      <c r="G451" s="859"/>
    </row>
    <row r="452" spans="2:7" x14ac:dyDescent="0.2">
      <c r="B452" s="38" t="s">
        <v>40</v>
      </c>
      <c r="C452" s="38" t="s">
        <v>62</v>
      </c>
      <c r="D452" s="388">
        <v>-3</v>
      </c>
      <c r="E452" s="832" t="s">
        <v>1026</v>
      </c>
      <c r="F452" s="833"/>
      <c r="G452" s="834"/>
    </row>
    <row r="453" spans="2:7" x14ac:dyDescent="0.2">
      <c r="B453" s="38" t="s">
        <v>41</v>
      </c>
      <c r="C453" s="38" t="s">
        <v>63</v>
      </c>
      <c r="D453" s="388">
        <v>-500</v>
      </c>
      <c r="E453" s="832" t="s">
        <v>1026</v>
      </c>
      <c r="F453" s="833"/>
      <c r="G453" s="834"/>
    </row>
    <row r="454" spans="2:7" x14ac:dyDescent="0.2">
      <c r="B454" s="38" t="s">
        <v>42</v>
      </c>
      <c r="C454" s="38" t="s">
        <v>64</v>
      </c>
      <c r="D454" s="388">
        <v>0</v>
      </c>
      <c r="E454" s="832" t="s">
        <v>1027</v>
      </c>
      <c r="F454" s="833"/>
      <c r="G454" s="834"/>
    </row>
    <row r="455" spans="2:7" x14ac:dyDescent="0.2">
      <c r="B455" s="38" t="s">
        <v>43</v>
      </c>
      <c r="C455" s="38" t="s">
        <v>65</v>
      </c>
      <c r="D455" s="388">
        <v>0</v>
      </c>
      <c r="E455" s="832" t="s">
        <v>1027</v>
      </c>
      <c r="F455" s="833"/>
      <c r="G455" s="834"/>
    </row>
    <row r="456" spans="2:7" x14ac:dyDescent="0.2">
      <c r="B456" s="38" t="s">
        <v>44</v>
      </c>
      <c r="C456" s="38" t="s">
        <v>194</v>
      </c>
      <c r="D456" s="388">
        <v>-80</v>
      </c>
      <c r="E456" s="832" t="s">
        <v>1026</v>
      </c>
      <c r="F456" s="833"/>
      <c r="G456" s="834"/>
    </row>
    <row r="457" spans="2:7" x14ac:dyDescent="0.2">
      <c r="B457" s="38" t="s">
        <v>45</v>
      </c>
      <c r="C457" s="38" t="s">
        <v>66</v>
      </c>
      <c r="D457" s="388">
        <v>2</v>
      </c>
      <c r="E457" s="832" t="s">
        <v>1027</v>
      </c>
      <c r="F457" s="833"/>
      <c r="G457" s="834"/>
    </row>
    <row r="458" spans="2:7" x14ac:dyDescent="0.2">
      <c r="B458" s="38" t="s">
        <v>46</v>
      </c>
      <c r="C458" s="38" t="s">
        <v>67</v>
      </c>
      <c r="D458" s="388">
        <v>0</v>
      </c>
      <c r="E458" s="832" t="s">
        <v>1027</v>
      </c>
      <c r="F458" s="833"/>
      <c r="G458" s="834"/>
    </row>
    <row r="459" spans="2:7" x14ac:dyDescent="0.2">
      <c r="B459" s="38" t="s">
        <v>47</v>
      </c>
      <c r="C459" s="38" t="s">
        <v>194</v>
      </c>
      <c r="D459" s="388">
        <v>-626</v>
      </c>
      <c r="E459" s="832" t="s">
        <v>1026</v>
      </c>
      <c r="F459" s="833"/>
      <c r="G459" s="834"/>
    </row>
    <row r="460" spans="2:7" x14ac:dyDescent="0.2">
      <c r="B460" s="38" t="s">
        <v>48</v>
      </c>
      <c r="C460" s="38" t="s">
        <v>68</v>
      </c>
      <c r="D460" s="388">
        <v>1</v>
      </c>
      <c r="E460" s="832" t="s">
        <v>1026</v>
      </c>
      <c r="F460" s="833"/>
      <c r="G460" s="834"/>
    </row>
    <row r="461" spans="2:7" x14ac:dyDescent="0.2">
      <c r="B461" s="38" t="s">
        <v>49</v>
      </c>
      <c r="C461" s="38" t="s">
        <v>69</v>
      </c>
      <c r="D461" s="388">
        <v>1</v>
      </c>
      <c r="E461" s="832" t="s">
        <v>1026</v>
      </c>
      <c r="F461" s="833"/>
      <c r="G461" s="834"/>
    </row>
    <row r="462" spans="2:7" x14ac:dyDescent="0.2">
      <c r="B462" s="38" t="s">
        <v>50</v>
      </c>
      <c r="C462" s="38" t="s">
        <v>70</v>
      </c>
      <c r="D462" s="388">
        <v>0</v>
      </c>
      <c r="E462" s="832" t="s">
        <v>1027</v>
      </c>
      <c r="F462" s="833"/>
      <c r="G462" s="834"/>
    </row>
    <row r="463" spans="2:7" x14ac:dyDescent="0.2">
      <c r="B463" s="38" t="s">
        <v>51</v>
      </c>
      <c r="C463" s="38" t="s">
        <v>70</v>
      </c>
      <c r="D463" s="388">
        <v>0</v>
      </c>
      <c r="E463" s="832" t="s">
        <v>1027</v>
      </c>
      <c r="F463" s="833"/>
      <c r="G463" s="834"/>
    </row>
    <row r="464" spans="2:7" x14ac:dyDescent="0.2">
      <c r="B464" s="38" t="s">
        <v>52</v>
      </c>
      <c r="C464" s="38" t="s">
        <v>195</v>
      </c>
      <c r="D464" s="388">
        <v>-2</v>
      </c>
      <c r="E464" s="832" t="s">
        <v>1026</v>
      </c>
      <c r="F464" s="833"/>
      <c r="G464" s="834"/>
    </row>
    <row r="465" spans="1:7" x14ac:dyDescent="0.2">
      <c r="B465" s="38" t="s">
        <v>53</v>
      </c>
      <c r="C465" s="38" t="s">
        <v>195</v>
      </c>
      <c r="D465" s="388">
        <v>-40</v>
      </c>
      <c r="E465" s="832" t="s">
        <v>1026</v>
      </c>
      <c r="F465" s="833"/>
      <c r="G465" s="834"/>
    </row>
    <row r="466" spans="1:7" x14ac:dyDescent="0.2">
      <c r="B466" s="38" t="s">
        <v>54</v>
      </c>
      <c r="C466" s="38" t="s">
        <v>71</v>
      </c>
      <c r="D466" s="388">
        <v>0</v>
      </c>
      <c r="E466" s="832" t="s">
        <v>1027</v>
      </c>
      <c r="F466" s="833"/>
      <c r="G466" s="834"/>
    </row>
    <row r="467" spans="1:7" x14ac:dyDescent="0.2">
      <c r="B467" s="38" t="s">
        <v>55</v>
      </c>
      <c r="C467" s="38" t="s">
        <v>71</v>
      </c>
      <c r="D467" s="388">
        <v>0</v>
      </c>
      <c r="E467" s="832" t="s">
        <v>1027</v>
      </c>
      <c r="F467" s="833"/>
      <c r="G467" s="834"/>
    </row>
    <row r="468" spans="1:7" x14ac:dyDescent="0.2">
      <c r="B468" s="38" t="s">
        <v>56</v>
      </c>
      <c r="C468" s="38" t="s">
        <v>65</v>
      </c>
      <c r="D468" s="388">
        <v>0</v>
      </c>
      <c r="E468" s="832" t="s">
        <v>1027</v>
      </c>
      <c r="F468" s="833"/>
      <c r="G468" s="834"/>
    </row>
    <row r="469" spans="1:7" x14ac:dyDescent="0.2">
      <c r="B469" s="38" t="s">
        <v>57</v>
      </c>
      <c r="C469" s="38" t="s">
        <v>62</v>
      </c>
      <c r="D469" s="388">
        <v>0</v>
      </c>
      <c r="E469" s="832" t="s">
        <v>1027</v>
      </c>
      <c r="F469" s="833"/>
      <c r="G469" s="834"/>
    </row>
    <row r="470" spans="1:7" x14ac:dyDescent="0.2">
      <c r="B470" s="38" t="s">
        <v>58</v>
      </c>
      <c r="C470" s="38" t="s">
        <v>62</v>
      </c>
      <c r="D470" s="388">
        <v>0</v>
      </c>
      <c r="E470" s="832" t="s">
        <v>1027</v>
      </c>
      <c r="F470" s="833"/>
      <c r="G470" s="834"/>
    </row>
    <row r="471" spans="1:7" x14ac:dyDescent="0.2">
      <c r="B471" s="38" t="s">
        <v>59</v>
      </c>
      <c r="C471" s="38" t="s">
        <v>72</v>
      </c>
      <c r="D471" s="388">
        <v>0</v>
      </c>
      <c r="E471" s="832" t="s">
        <v>1027</v>
      </c>
      <c r="F471" s="833"/>
      <c r="G471" s="834"/>
    </row>
    <row r="472" spans="1:7" x14ac:dyDescent="0.2">
      <c r="B472" s="38" t="s">
        <v>60</v>
      </c>
      <c r="C472" s="38" t="s">
        <v>72</v>
      </c>
      <c r="D472" s="388">
        <v>0</v>
      </c>
      <c r="E472" s="832" t="s">
        <v>1027</v>
      </c>
      <c r="F472" s="833"/>
      <c r="G472" s="834"/>
    </row>
    <row r="473" spans="1:7" x14ac:dyDescent="0.2">
      <c r="B473" s="38" t="s">
        <v>191</v>
      </c>
      <c r="C473" s="38" t="s">
        <v>196</v>
      </c>
      <c r="D473" s="388">
        <v>0</v>
      </c>
      <c r="E473" s="832" t="s">
        <v>1027</v>
      </c>
      <c r="F473" s="833"/>
      <c r="G473" s="834"/>
    </row>
    <row r="474" spans="1:7" x14ac:dyDescent="0.2">
      <c r="B474" s="38" t="s">
        <v>192</v>
      </c>
      <c r="C474" s="38" t="s">
        <v>197</v>
      </c>
      <c r="D474" s="388">
        <v>0</v>
      </c>
      <c r="E474" s="832" t="s">
        <v>1027</v>
      </c>
      <c r="F474" s="833"/>
      <c r="G474" s="834"/>
    </row>
    <row r="475" spans="1:7" s="615" customFormat="1" x14ac:dyDescent="0.2">
      <c r="A475" s="157"/>
      <c r="B475" s="61" t="s">
        <v>923</v>
      </c>
      <c r="C475" s="61" t="s">
        <v>971</v>
      </c>
      <c r="D475" s="388">
        <v>0</v>
      </c>
      <c r="E475" s="832" t="s">
        <v>1027</v>
      </c>
      <c r="F475" s="833"/>
      <c r="G475" s="834"/>
    </row>
    <row r="476" spans="1:7" s="615" customFormat="1" x14ac:dyDescent="0.2">
      <c r="A476" s="157"/>
      <c r="B476" s="61" t="s">
        <v>924</v>
      </c>
      <c r="C476" s="61" t="s">
        <v>972</v>
      </c>
      <c r="D476" s="388">
        <v>0</v>
      </c>
      <c r="E476" s="832" t="s">
        <v>1027</v>
      </c>
      <c r="F476" s="833"/>
      <c r="G476" s="834"/>
    </row>
    <row r="477" spans="1:7" s="615" customFormat="1" x14ac:dyDescent="0.2">
      <c r="A477" s="157"/>
      <c r="B477" s="61" t="s">
        <v>1025</v>
      </c>
      <c r="C477" s="61" t="s">
        <v>195</v>
      </c>
      <c r="D477" s="388">
        <v>0</v>
      </c>
      <c r="E477" s="832" t="s">
        <v>1027</v>
      </c>
      <c r="F477" s="833"/>
      <c r="G477" s="834"/>
    </row>
    <row r="478" spans="1:7" s="615" customFormat="1" x14ac:dyDescent="0.2">
      <c r="A478" s="157"/>
      <c r="B478" s="61" t="s">
        <v>926</v>
      </c>
      <c r="C478" s="61" t="s">
        <v>973</v>
      </c>
      <c r="D478" s="388">
        <v>0</v>
      </c>
      <c r="E478" s="832" t="s">
        <v>1027</v>
      </c>
      <c r="F478" s="833"/>
      <c r="G478" s="834"/>
    </row>
    <row r="479" spans="1:7" s="615" customFormat="1" x14ac:dyDescent="0.2">
      <c r="A479" s="157"/>
      <c r="B479" s="61" t="s">
        <v>927</v>
      </c>
      <c r="C479" s="61" t="s">
        <v>974</v>
      </c>
      <c r="D479" s="388">
        <v>0</v>
      </c>
      <c r="E479" s="832" t="s">
        <v>1027</v>
      </c>
      <c r="F479" s="833"/>
      <c r="G479" s="834"/>
    </row>
    <row r="480" spans="1:7" s="615" customFormat="1" x14ac:dyDescent="0.2">
      <c r="A480" s="157"/>
      <c r="B480" s="61" t="s">
        <v>928</v>
      </c>
      <c r="C480" s="61" t="s">
        <v>975</v>
      </c>
      <c r="D480" s="388">
        <v>0</v>
      </c>
      <c r="E480" s="832" t="s">
        <v>1027</v>
      </c>
      <c r="F480" s="833"/>
      <c r="G480" s="834"/>
    </row>
    <row r="481" spans="1:7" s="615" customFormat="1" x14ac:dyDescent="0.2">
      <c r="A481" s="157"/>
      <c r="B481" s="61" t="s">
        <v>929</v>
      </c>
      <c r="C481" s="61" t="s">
        <v>976</v>
      </c>
      <c r="D481" s="388">
        <v>0</v>
      </c>
      <c r="E481" s="832" t="s">
        <v>1027</v>
      </c>
      <c r="F481" s="833"/>
      <c r="G481" s="834"/>
    </row>
    <row r="482" spans="1:7" s="615" customFormat="1" x14ac:dyDescent="0.2">
      <c r="A482" s="157"/>
      <c r="B482" s="61" t="s">
        <v>930</v>
      </c>
      <c r="C482" s="61" t="s">
        <v>977</v>
      </c>
      <c r="D482" s="388">
        <v>-3</v>
      </c>
      <c r="E482" s="832" t="s">
        <v>1026</v>
      </c>
      <c r="F482" s="833"/>
      <c r="G482" s="834"/>
    </row>
    <row r="483" spans="1:7" s="615" customFormat="1" x14ac:dyDescent="0.2">
      <c r="A483" s="157"/>
      <c r="B483" s="61" t="s">
        <v>931</v>
      </c>
      <c r="C483" s="61" t="s">
        <v>978</v>
      </c>
      <c r="D483" s="388">
        <v>0</v>
      </c>
      <c r="E483" s="832" t="s">
        <v>1027</v>
      </c>
      <c r="F483" s="833"/>
      <c r="G483" s="834"/>
    </row>
    <row r="484" spans="1:7" s="615" customFormat="1" x14ac:dyDescent="0.2">
      <c r="A484" s="157"/>
      <c r="B484" s="61" t="s">
        <v>932</v>
      </c>
      <c r="C484" s="61" t="s">
        <v>65</v>
      </c>
      <c r="D484" s="388">
        <v>0</v>
      </c>
      <c r="E484" s="832" t="s">
        <v>1027</v>
      </c>
      <c r="F484" s="833"/>
      <c r="G484" s="834"/>
    </row>
    <row r="485" spans="1:7" s="615" customFormat="1" x14ac:dyDescent="0.2">
      <c r="A485" s="157"/>
      <c r="B485" s="61" t="s">
        <v>933</v>
      </c>
      <c r="C485" s="61" t="s">
        <v>979</v>
      </c>
      <c r="D485" s="388">
        <v>0</v>
      </c>
      <c r="E485" s="832" t="s">
        <v>1027</v>
      </c>
      <c r="F485" s="833"/>
      <c r="G485" s="834"/>
    </row>
    <row r="486" spans="1:7" s="615" customFormat="1" x14ac:dyDescent="0.2">
      <c r="A486" s="157"/>
      <c r="B486" s="61" t="s">
        <v>934</v>
      </c>
      <c r="C486" s="61" t="s">
        <v>65</v>
      </c>
      <c r="D486" s="388">
        <v>0</v>
      </c>
      <c r="E486" s="832" t="s">
        <v>1027</v>
      </c>
      <c r="F486" s="833"/>
      <c r="G486" s="834"/>
    </row>
    <row r="487" spans="1:7" s="615" customFormat="1" x14ac:dyDescent="0.2">
      <c r="A487" s="157"/>
      <c r="B487" s="61" t="s">
        <v>935</v>
      </c>
      <c r="C487" s="61" t="s">
        <v>980</v>
      </c>
      <c r="D487" s="388">
        <v>0</v>
      </c>
      <c r="E487" s="832" t="s">
        <v>1027</v>
      </c>
      <c r="F487" s="833"/>
      <c r="G487" s="834"/>
    </row>
    <row r="488" spans="1:7" s="615" customFormat="1" x14ac:dyDescent="0.2">
      <c r="A488" s="157"/>
      <c r="B488" s="61" t="s">
        <v>936</v>
      </c>
      <c r="C488" s="61" t="s">
        <v>981</v>
      </c>
      <c r="D488" s="388">
        <v>0</v>
      </c>
      <c r="E488" s="835" t="s">
        <v>1027</v>
      </c>
      <c r="F488" s="836"/>
      <c r="G488" s="837"/>
    </row>
    <row r="490" spans="1:7" x14ac:dyDescent="0.2">
      <c r="B490" s="829" t="s">
        <v>406</v>
      </c>
      <c r="C490" s="799"/>
      <c r="D490" s="799"/>
      <c r="E490" s="799"/>
      <c r="F490" s="799"/>
      <c r="G490" s="799"/>
    </row>
    <row r="491" spans="1:7" x14ac:dyDescent="0.2">
      <c r="B491" s="830"/>
      <c r="C491" s="830"/>
      <c r="D491" s="830"/>
      <c r="E491" s="830"/>
      <c r="F491" s="830"/>
      <c r="G491" s="830"/>
    </row>
    <row r="492" spans="1:7" ht="51" x14ac:dyDescent="0.2">
      <c r="B492" s="60" t="s">
        <v>186</v>
      </c>
      <c r="C492" s="43" t="s">
        <v>193</v>
      </c>
      <c r="D492" s="43" t="s">
        <v>407</v>
      </c>
      <c r="E492" s="43" t="s">
        <v>213</v>
      </c>
      <c r="F492" s="58" t="s">
        <v>494</v>
      </c>
      <c r="G492" s="58" t="s">
        <v>547</v>
      </c>
    </row>
    <row r="493" spans="1:7" x14ac:dyDescent="0.2">
      <c r="B493" s="61" t="s">
        <v>215</v>
      </c>
      <c r="C493" s="61" t="s">
        <v>215</v>
      </c>
      <c r="D493" s="385"/>
      <c r="E493" s="383"/>
      <c r="F493" s="387">
        <f>E493-D493</f>
        <v>0</v>
      </c>
      <c r="G493" s="383"/>
    </row>
    <row r="494" spans="1:7" x14ac:dyDescent="0.2">
      <c r="B494" s="61" t="s">
        <v>215</v>
      </c>
      <c r="C494" s="61" t="s">
        <v>215</v>
      </c>
      <c r="D494" s="385"/>
      <c r="E494" s="383"/>
      <c r="F494" s="387">
        <f>E494-D494</f>
        <v>0</v>
      </c>
      <c r="G494" s="383"/>
    </row>
    <row r="495" spans="1:7" x14ac:dyDescent="0.2">
      <c r="B495" s="61" t="s">
        <v>215</v>
      </c>
      <c r="C495" s="61" t="s">
        <v>215</v>
      </c>
      <c r="D495" s="385"/>
      <c r="E495" s="61"/>
      <c r="F495" s="387">
        <f>E495-D495</f>
        <v>0</v>
      </c>
      <c r="G495" s="61"/>
    </row>
    <row r="496" spans="1:7" x14ac:dyDescent="0.2">
      <c r="B496" s="169"/>
      <c r="C496" s="163"/>
      <c r="D496" s="163"/>
      <c r="E496" s="163"/>
      <c r="F496" s="163"/>
      <c r="G496" s="163"/>
    </row>
    <row r="498" spans="2:7" x14ac:dyDescent="0.2">
      <c r="B498" s="851" t="s">
        <v>408</v>
      </c>
      <c r="C498" s="851"/>
      <c r="D498" s="851"/>
      <c r="E498" s="852"/>
      <c r="F498" s="852"/>
      <c r="G498" s="852"/>
    </row>
    <row r="499" spans="2:7" x14ac:dyDescent="0.2">
      <c r="B499" s="840"/>
      <c r="C499" s="840"/>
      <c r="D499" s="840"/>
      <c r="E499" s="853"/>
      <c r="F499" s="853"/>
      <c r="G499" s="853"/>
    </row>
    <row r="500" spans="2:7" ht="25.5" x14ac:dyDescent="0.2">
      <c r="B500" s="60" t="s">
        <v>186</v>
      </c>
      <c r="C500" s="43" t="s">
        <v>409</v>
      </c>
      <c r="D500" s="43" t="s">
        <v>566</v>
      </c>
      <c r="E500" s="43" t="s">
        <v>563</v>
      </c>
      <c r="F500" s="58" t="s">
        <v>564</v>
      </c>
      <c r="G500" s="58" t="s">
        <v>547</v>
      </c>
    </row>
    <row r="501" spans="2:7" x14ac:dyDescent="0.2">
      <c r="B501" s="61" t="s">
        <v>215</v>
      </c>
      <c r="C501" s="61" t="s">
        <v>215</v>
      </c>
      <c r="D501" s="383"/>
      <c r="E501" s="383"/>
      <c r="F501" s="387">
        <f>D501-E501</f>
        <v>0</v>
      </c>
      <c r="G501" s="383"/>
    </row>
    <row r="502" spans="2:7" x14ac:dyDescent="0.2">
      <c r="B502" s="61" t="s">
        <v>215</v>
      </c>
      <c r="C502" s="61" t="s">
        <v>215</v>
      </c>
      <c r="D502" s="383"/>
      <c r="E502" s="383"/>
      <c r="F502" s="387">
        <f>D502-E502</f>
        <v>0</v>
      </c>
      <c r="G502" s="383"/>
    </row>
    <row r="503" spans="2:7" x14ac:dyDescent="0.2">
      <c r="B503" s="61" t="s">
        <v>215</v>
      </c>
      <c r="C503" s="61" t="s">
        <v>215</v>
      </c>
      <c r="D503" s="383"/>
      <c r="E503" s="383"/>
      <c r="F503" s="387">
        <f>D503-E503</f>
        <v>0</v>
      </c>
      <c r="G503" s="383"/>
    </row>
    <row r="504" spans="2:7" x14ac:dyDescent="0.2">
      <c r="B504" s="61" t="s">
        <v>215</v>
      </c>
      <c r="C504" s="61" t="s">
        <v>215</v>
      </c>
      <c r="D504" s="61"/>
      <c r="E504" s="61"/>
      <c r="F504" s="387">
        <f>D504-E504</f>
        <v>0</v>
      </c>
      <c r="G504" s="61"/>
    </row>
    <row r="506" spans="2:7" x14ac:dyDescent="0.2">
      <c r="B506" s="839" t="s">
        <v>410</v>
      </c>
      <c r="C506" s="839"/>
      <c r="D506" s="839"/>
      <c r="E506" s="839"/>
      <c r="F506" s="839"/>
      <c r="G506" s="839"/>
    </row>
    <row r="507" spans="2:7" x14ac:dyDescent="0.2">
      <c r="B507" s="840"/>
      <c r="C507" s="840"/>
      <c r="D507" s="840"/>
      <c r="E507" s="840"/>
      <c r="F507" s="840"/>
      <c r="G507" s="840"/>
    </row>
    <row r="508" spans="2:7" ht="38.25" x14ac:dyDescent="0.2">
      <c r="B508" s="60" t="s">
        <v>186</v>
      </c>
      <c r="C508" s="43" t="s">
        <v>409</v>
      </c>
      <c r="D508" s="43" t="s">
        <v>567</v>
      </c>
      <c r="E508" s="59" t="s">
        <v>565</v>
      </c>
      <c r="F508" s="58" t="s">
        <v>564</v>
      </c>
      <c r="G508" s="62" t="s">
        <v>547</v>
      </c>
    </row>
    <row r="509" spans="2:7" x14ac:dyDescent="0.2">
      <c r="B509" s="61" t="s">
        <v>215</v>
      </c>
      <c r="C509" s="61" t="s">
        <v>215</v>
      </c>
      <c r="D509" s="383"/>
      <c r="E509" s="383"/>
      <c r="F509" s="387">
        <f>D509-E509</f>
        <v>0</v>
      </c>
      <c r="G509" s="383"/>
    </row>
    <row r="510" spans="2:7" x14ac:dyDescent="0.2">
      <c r="B510" s="61" t="s">
        <v>215</v>
      </c>
      <c r="C510" s="61" t="s">
        <v>215</v>
      </c>
      <c r="D510" s="383"/>
      <c r="E510" s="383"/>
      <c r="F510" s="387">
        <f>D510-E510</f>
        <v>0</v>
      </c>
      <c r="G510" s="383"/>
    </row>
    <row r="511" spans="2:7" x14ac:dyDescent="0.2">
      <c r="B511" s="61" t="s">
        <v>215</v>
      </c>
      <c r="C511" s="61" t="s">
        <v>215</v>
      </c>
      <c r="D511" s="383"/>
      <c r="E511" s="383"/>
      <c r="F511" s="387">
        <f>D511-E511</f>
        <v>0</v>
      </c>
      <c r="G511" s="383"/>
    </row>
    <row r="512" spans="2:7" x14ac:dyDescent="0.2">
      <c r="B512" s="61" t="s">
        <v>215</v>
      </c>
      <c r="C512" s="61" t="s">
        <v>215</v>
      </c>
      <c r="D512" s="61"/>
      <c r="E512" s="61"/>
      <c r="F512" s="387">
        <f>D512-E512</f>
        <v>0</v>
      </c>
      <c r="G512" s="61"/>
    </row>
    <row r="513" spans="1:7" x14ac:dyDescent="0.2">
      <c r="B513" s="170"/>
      <c r="C513" s="170"/>
      <c r="D513" s="63"/>
      <c r="E513" s="63"/>
      <c r="F513" s="63"/>
      <c r="G513" s="63"/>
    </row>
    <row r="514" spans="1:7" x14ac:dyDescent="0.2">
      <c r="A514" s="171"/>
      <c r="B514" s="389" t="s">
        <v>190</v>
      </c>
      <c r="C514" s="345"/>
      <c r="D514" s="345"/>
      <c r="E514" s="345"/>
      <c r="F514" s="345"/>
      <c r="G514" s="172"/>
    </row>
    <row r="515" spans="1:7" ht="33.75" customHeight="1" x14ac:dyDescent="0.2">
      <c r="A515" s="173"/>
      <c r="B515" s="432" t="s">
        <v>473</v>
      </c>
      <c r="C515" s="855" t="s">
        <v>474</v>
      </c>
      <c r="D515" s="855"/>
      <c r="E515" s="855"/>
      <c r="F515" s="856"/>
    </row>
    <row r="516" spans="1:7" x14ac:dyDescent="0.2">
      <c r="A516" s="173"/>
      <c r="B516" s="391" t="s">
        <v>475</v>
      </c>
      <c r="C516" s="402"/>
      <c r="D516" s="402"/>
      <c r="E516" s="402"/>
      <c r="F516" s="403"/>
    </row>
  </sheetData>
  <mergeCells count="107">
    <mergeCell ref="C515:F515"/>
    <mergeCell ref="B490:G491"/>
    <mergeCell ref="B498:G499"/>
    <mergeCell ref="B506:G507"/>
    <mergeCell ref="E451:G451"/>
    <mergeCell ref="E465:G465"/>
    <mergeCell ref="E466:G466"/>
    <mergeCell ref="E467:G467"/>
    <mergeCell ref="E469:G469"/>
    <mergeCell ref="E474:G474"/>
    <mergeCell ref="E470:G470"/>
    <mergeCell ref="E471:G471"/>
    <mergeCell ref="E472:G472"/>
    <mergeCell ref="E473:G473"/>
    <mergeCell ref="E475:G475"/>
    <mergeCell ref="E479:G479"/>
    <mergeCell ref="E480:G480"/>
    <mergeCell ref="E484:G484"/>
    <mergeCell ref="E485:G485"/>
    <mergeCell ref="E476:G476"/>
    <mergeCell ref="E477:G477"/>
    <mergeCell ref="E478:G478"/>
    <mergeCell ref="D24:G24"/>
    <mergeCell ref="D25:G25"/>
    <mergeCell ref="D47:G47"/>
    <mergeCell ref="D48:G48"/>
    <mergeCell ref="D49:G49"/>
    <mergeCell ref="D50:G50"/>
    <mergeCell ref="B146:G147"/>
    <mergeCell ref="B188:G188"/>
    <mergeCell ref="D33:G33"/>
    <mergeCell ref="D34:G34"/>
    <mergeCell ref="D35:G35"/>
    <mergeCell ref="D36:G36"/>
    <mergeCell ref="D38:G38"/>
    <mergeCell ref="D43:G43"/>
    <mergeCell ref="D44:G44"/>
    <mergeCell ref="D45:G45"/>
    <mergeCell ref="D42:G42"/>
    <mergeCell ref="D46:G46"/>
    <mergeCell ref="D51:G51"/>
    <mergeCell ref="D52:G52"/>
    <mergeCell ref="D53:G53"/>
    <mergeCell ref="D59:G59"/>
    <mergeCell ref="D60:G60"/>
    <mergeCell ref="D54:G54"/>
    <mergeCell ref="C2:D2"/>
    <mergeCell ref="C3:D3"/>
    <mergeCell ref="B11:G11"/>
    <mergeCell ref="D28:G28"/>
    <mergeCell ref="D41:G41"/>
    <mergeCell ref="D39:G39"/>
    <mergeCell ref="D40:G40"/>
    <mergeCell ref="B6:E6"/>
    <mergeCell ref="D29:G29"/>
    <mergeCell ref="D30:G30"/>
    <mergeCell ref="D31:G31"/>
    <mergeCell ref="D32:G32"/>
    <mergeCell ref="D37:G37"/>
    <mergeCell ref="B12:G12"/>
    <mergeCell ref="B14:G14"/>
    <mergeCell ref="B15:G15"/>
    <mergeCell ref="B17:G17"/>
    <mergeCell ref="B16:G16"/>
    <mergeCell ref="B13:G13"/>
    <mergeCell ref="D26:G26"/>
    <mergeCell ref="D27:G27"/>
    <mergeCell ref="B20:G21"/>
    <mergeCell ref="D22:G22"/>
    <mergeCell ref="D23:G23"/>
    <mergeCell ref="D55:G55"/>
    <mergeCell ref="D56:G56"/>
    <mergeCell ref="D57:G57"/>
    <mergeCell ref="D58:G58"/>
    <mergeCell ref="B62:G63"/>
    <mergeCell ref="B104:G105"/>
    <mergeCell ref="B320:G320"/>
    <mergeCell ref="B322:G323"/>
    <mergeCell ref="B278:G279"/>
    <mergeCell ref="B190:G191"/>
    <mergeCell ref="B232:G232"/>
    <mergeCell ref="B234:G235"/>
    <mergeCell ref="B276:G276"/>
    <mergeCell ref="B364:G365"/>
    <mergeCell ref="B406:G407"/>
    <mergeCell ref="B448:G449"/>
    <mergeCell ref="E450:G450"/>
    <mergeCell ref="E468:G468"/>
    <mergeCell ref="E486:G486"/>
    <mergeCell ref="E487:G487"/>
    <mergeCell ref="E488:G488"/>
    <mergeCell ref="E452:G452"/>
    <mergeCell ref="E453:G453"/>
    <mergeCell ref="E454:G454"/>
    <mergeCell ref="E455:G455"/>
    <mergeCell ref="E456:G456"/>
    <mergeCell ref="E457:G457"/>
    <mergeCell ref="E458:G458"/>
    <mergeCell ref="E459:G459"/>
    <mergeCell ref="E460:G460"/>
    <mergeCell ref="E461:G461"/>
    <mergeCell ref="E462:G462"/>
    <mergeCell ref="E463:G463"/>
    <mergeCell ref="E464:G464"/>
    <mergeCell ref="E481:G481"/>
    <mergeCell ref="E482:G482"/>
    <mergeCell ref="E483:G483"/>
  </mergeCells>
  <phoneticPr fontId="34" type="noConversion"/>
  <pageMargins left="0.74803149606299213" right="0.74803149606299213" top="0.98425196850393704" bottom="0.98425196850393704" header="0.51181102362204722" footer="0.51181102362204722"/>
  <pageSetup paperSize="8" scale="71" fitToHeight="0" orientation="landscape" r:id="rId1"/>
  <headerFooter alignWithMargins="0">
    <oddFooter>&amp;L&amp;D&amp;C&amp;A&amp;RPage &amp;P of &amp;N</oddFooter>
  </headerFooter>
  <rowBreaks count="5" manualBreakCount="5">
    <brk id="61" min="1" max="7" man="1"/>
    <brk id="145" min="1" max="7" man="1"/>
    <brk id="321" min="1" max="7" man="1"/>
    <brk id="405" min="1" max="7" man="1"/>
    <brk id="489" min="1" max="7" man="1"/>
  </rowBreaks>
  <colBreaks count="1" manualBreakCount="1">
    <brk id="8"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F33"/>
  <sheetViews>
    <sheetView showGridLines="0" view="pageBreakPreview" zoomScale="60" zoomScaleNormal="100" workbookViewId="0">
      <selection activeCell="C9" sqref="C9"/>
    </sheetView>
  </sheetViews>
  <sheetFormatPr defaultRowHeight="12.75" x14ac:dyDescent="0.2"/>
  <cols>
    <col min="2" max="2" width="45.7109375" customWidth="1"/>
    <col min="3" max="3" width="20.7109375" customWidth="1"/>
    <col min="4" max="4" width="25.7109375" customWidth="1"/>
    <col min="5" max="5" width="50.7109375" customWidth="1"/>
  </cols>
  <sheetData>
    <row r="1" spans="1:6" ht="20.25" x14ac:dyDescent="0.3">
      <c r="A1" s="445"/>
      <c r="B1" s="450" t="str">
        <f>Cover!E22</f>
        <v>United Energy</v>
      </c>
      <c r="C1" s="451"/>
      <c r="D1" s="451"/>
      <c r="E1" s="451"/>
      <c r="F1" s="451"/>
    </row>
    <row r="2" spans="1:6" ht="20.25" x14ac:dyDescent="0.3">
      <c r="A2" s="445"/>
      <c r="B2" s="450" t="s">
        <v>663</v>
      </c>
      <c r="C2" s="451"/>
      <c r="D2" s="451"/>
      <c r="E2" s="451"/>
      <c r="F2" s="451"/>
    </row>
    <row r="3" spans="1:6" ht="20.25" x14ac:dyDescent="0.3">
      <c r="A3" s="445"/>
      <c r="B3" s="452">
        <f>Cover!E26</f>
        <v>2014</v>
      </c>
      <c r="C3" s="451"/>
      <c r="D3" s="451"/>
      <c r="E3" s="451"/>
      <c r="F3" s="451"/>
    </row>
    <row r="4" spans="1:6" s="445" customFormat="1" x14ac:dyDescent="0.2">
      <c r="B4" s="96"/>
      <c r="D4" s="92" t="s">
        <v>505</v>
      </c>
    </row>
    <row r="5" spans="1:6" s="445" customFormat="1" x14ac:dyDescent="0.2">
      <c r="B5" s="456" t="s">
        <v>506</v>
      </c>
      <c r="D5" s="446" t="s">
        <v>308</v>
      </c>
    </row>
    <row r="6" spans="1:6" s="445" customFormat="1" x14ac:dyDescent="0.2">
      <c r="B6" s="146" t="s">
        <v>507</v>
      </c>
      <c r="D6" s="447" t="s">
        <v>508</v>
      </c>
    </row>
    <row r="7" spans="1:6" x14ac:dyDescent="0.2">
      <c r="B7" s="453"/>
      <c r="C7" s="454"/>
      <c r="D7" s="454"/>
      <c r="E7" s="454"/>
      <c r="F7" s="454"/>
    </row>
    <row r="8" spans="1:6" ht="31.5" customHeight="1" x14ac:dyDescent="0.2">
      <c r="B8" s="701" t="s">
        <v>664</v>
      </c>
      <c r="C8" s="702"/>
      <c r="D8" s="703"/>
      <c r="E8" s="460"/>
      <c r="F8" s="448"/>
    </row>
    <row r="9" spans="1:6" x14ac:dyDescent="0.2">
      <c r="B9" s="453"/>
      <c r="C9" s="454"/>
      <c r="D9" s="454"/>
      <c r="E9" s="454"/>
      <c r="F9" s="454"/>
    </row>
    <row r="10" spans="1:6" ht="15" x14ac:dyDescent="0.2">
      <c r="B10" s="860" t="s">
        <v>665</v>
      </c>
      <c r="C10" s="862"/>
      <c r="D10" s="863"/>
      <c r="E10" s="863"/>
      <c r="F10" s="863"/>
    </row>
    <row r="11" spans="1:6" x14ac:dyDescent="0.2">
      <c r="B11" s="461"/>
      <c r="C11" s="461"/>
      <c r="D11" s="461"/>
      <c r="E11" s="454"/>
      <c r="F11" s="454"/>
    </row>
    <row r="12" spans="1:6" x14ac:dyDescent="0.2">
      <c r="B12" s="455" t="s">
        <v>666</v>
      </c>
      <c r="C12" s="605">
        <v>5346.1902799999989</v>
      </c>
      <c r="D12" s="111"/>
      <c r="E12" s="111"/>
      <c r="F12" s="111"/>
    </row>
    <row r="13" spans="1:6" x14ac:dyDescent="0.2">
      <c r="B13" s="453"/>
      <c r="C13" s="454"/>
      <c r="D13" s="454"/>
      <c r="E13" s="454"/>
      <c r="F13" s="454"/>
    </row>
    <row r="14" spans="1:6" x14ac:dyDescent="0.2">
      <c r="B14" s="860" t="s">
        <v>667</v>
      </c>
      <c r="C14" s="861"/>
      <c r="D14" s="861"/>
      <c r="E14" s="463"/>
      <c r="F14" s="463"/>
    </row>
    <row r="15" spans="1:6" x14ac:dyDescent="0.2">
      <c r="B15" s="466"/>
      <c r="C15" s="462"/>
      <c r="D15" s="463"/>
      <c r="E15" s="463"/>
      <c r="F15" s="463"/>
    </row>
    <row r="16" spans="1:6" ht="34.5" customHeight="1" x14ac:dyDescent="0.2">
      <c r="B16" s="864" t="s">
        <v>668</v>
      </c>
      <c r="C16" s="864"/>
      <c r="D16" s="864"/>
      <c r="E16" s="463"/>
      <c r="F16" s="463"/>
    </row>
    <row r="17" spans="2:6" x14ac:dyDescent="0.2">
      <c r="B17" s="453"/>
      <c r="C17" s="454"/>
      <c r="D17" s="454"/>
      <c r="E17" s="454"/>
      <c r="F17" s="454"/>
    </row>
    <row r="18" spans="2:6" ht="38.25" x14ac:dyDescent="0.2">
      <c r="B18" s="457" t="s">
        <v>669</v>
      </c>
      <c r="C18" s="458" t="s">
        <v>670</v>
      </c>
      <c r="D18" s="459" t="s">
        <v>671</v>
      </c>
      <c r="E18" s="459" t="s">
        <v>672</v>
      </c>
      <c r="F18" s="454"/>
    </row>
    <row r="19" spans="2:6" x14ac:dyDescent="0.2">
      <c r="B19" s="467" t="s">
        <v>815</v>
      </c>
      <c r="C19" s="465" t="s">
        <v>816</v>
      </c>
      <c r="D19" s="468"/>
      <c r="E19" s="468"/>
      <c r="F19" s="454"/>
    </row>
    <row r="20" spans="2:6" x14ac:dyDescent="0.2">
      <c r="B20" s="467"/>
      <c r="C20" s="465"/>
      <c r="D20" s="468"/>
      <c r="E20" s="468"/>
      <c r="F20" s="454"/>
    </row>
    <row r="21" spans="2:6" x14ac:dyDescent="0.2">
      <c r="B21" s="467"/>
      <c r="C21" s="465"/>
      <c r="D21" s="468"/>
      <c r="E21" s="468"/>
      <c r="F21" s="454"/>
    </row>
    <row r="22" spans="2:6" x14ac:dyDescent="0.2">
      <c r="B22" s="467"/>
      <c r="C22" s="465"/>
      <c r="D22" s="468"/>
      <c r="E22" s="468"/>
      <c r="F22" s="454"/>
    </row>
    <row r="23" spans="2:6" x14ac:dyDescent="0.2">
      <c r="B23" s="467"/>
      <c r="C23" s="465"/>
      <c r="D23" s="468"/>
      <c r="E23" s="468"/>
      <c r="F23" s="454"/>
    </row>
    <row r="24" spans="2:6" x14ac:dyDescent="0.2">
      <c r="B24" s="467"/>
      <c r="C24" s="465"/>
      <c r="D24" s="468"/>
      <c r="E24" s="468"/>
      <c r="F24" s="454"/>
    </row>
    <row r="25" spans="2:6" x14ac:dyDescent="0.2">
      <c r="B25" s="467"/>
      <c r="C25" s="465"/>
      <c r="D25" s="468"/>
      <c r="E25" s="468"/>
      <c r="F25" s="454"/>
    </row>
    <row r="26" spans="2:6" x14ac:dyDescent="0.2">
      <c r="B26" s="467"/>
      <c r="C26" s="465"/>
      <c r="D26" s="468"/>
      <c r="E26" s="468"/>
      <c r="F26" s="454"/>
    </row>
    <row r="27" spans="2:6" x14ac:dyDescent="0.2">
      <c r="B27" s="453"/>
      <c r="C27" s="454"/>
      <c r="D27" s="454"/>
      <c r="E27" s="454"/>
      <c r="F27" s="454"/>
    </row>
    <row r="28" spans="2:6" x14ac:dyDescent="0.2">
      <c r="B28" s="469" t="s">
        <v>190</v>
      </c>
      <c r="C28" s="470"/>
      <c r="D28" s="471"/>
      <c r="E28" s="454"/>
      <c r="F28" s="454"/>
    </row>
    <row r="29" spans="2:6" ht="30" customHeight="1" x14ac:dyDescent="0.2">
      <c r="B29" s="443" t="s">
        <v>663</v>
      </c>
      <c r="C29" s="695" t="s">
        <v>673</v>
      </c>
      <c r="D29" s="696"/>
      <c r="E29" s="454"/>
      <c r="F29" s="454"/>
    </row>
    <row r="30" spans="2:6" ht="29.25" customHeight="1" x14ac:dyDescent="0.2">
      <c r="B30" s="443" t="s">
        <v>674</v>
      </c>
      <c r="C30" s="695" t="s">
        <v>675</v>
      </c>
      <c r="D30" s="696"/>
      <c r="E30" s="454"/>
      <c r="F30" s="454"/>
    </row>
    <row r="31" spans="2:6" ht="54" customHeight="1" x14ac:dyDescent="0.2">
      <c r="B31" s="443" t="s">
        <v>676</v>
      </c>
      <c r="C31" s="695" t="s">
        <v>677</v>
      </c>
      <c r="D31" s="696"/>
      <c r="E31" s="454"/>
      <c r="F31" s="454"/>
    </row>
    <row r="32" spans="2:6" ht="44.25" customHeight="1" x14ac:dyDescent="0.2">
      <c r="B32" s="444" t="s">
        <v>678</v>
      </c>
      <c r="C32" s="698" t="s">
        <v>679</v>
      </c>
      <c r="D32" s="699"/>
      <c r="E32" s="454"/>
      <c r="F32" s="454"/>
    </row>
    <row r="33" spans="2:6" x14ac:dyDescent="0.2">
      <c r="B33" s="464"/>
      <c r="C33" s="464"/>
      <c r="D33" s="464"/>
      <c r="E33" s="464"/>
      <c r="F33" s="464"/>
    </row>
  </sheetData>
  <mergeCells count="8">
    <mergeCell ref="C32:D32"/>
    <mergeCell ref="B14:D14"/>
    <mergeCell ref="B8:D8"/>
    <mergeCell ref="B10:F10"/>
    <mergeCell ref="B16:D16"/>
    <mergeCell ref="C29:D29"/>
    <mergeCell ref="C30:D30"/>
    <mergeCell ref="C31:D31"/>
  </mergeCells>
  <conditionalFormatting sqref="D19:E26">
    <cfRule type="expression" dxfId="0" priority="1" stopIfTrue="1">
      <formula>$C19="no"</formula>
    </cfRule>
  </conditionalFormatting>
  <dataValidations count="1">
    <dataValidation type="list" allowBlank="1" showInputMessage="1" showErrorMessage="1" sqref="C19:C26">
      <formula1>"Yes, No"</formula1>
    </dataValidation>
  </dataValidations>
  <pageMargins left="0.74803149606299213" right="0.74803149606299213" top="0.98425196850393704" bottom="0.98425196850393704" header="0.51181102362204722" footer="0.51181102362204722"/>
  <pageSetup paperSize="8" scale="71" fitToHeight="100" orientation="landscape" r:id="rId1"/>
  <headerFooter alignWithMargins="0">
    <oddFooter>&amp;L&amp;D&amp;C&amp;A&amp;RPage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1"/>
  <sheetViews>
    <sheetView showGridLines="0" showRuler="0" view="pageBreakPreview" zoomScale="60" zoomScaleNormal="75" zoomScalePageLayoutView="75" workbookViewId="0">
      <selection activeCell="C9" sqref="C9"/>
    </sheetView>
  </sheetViews>
  <sheetFormatPr defaultRowHeight="23.25" x14ac:dyDescent="0.2"/>
  <cols>
    <col min="1" max="1" width="17.5703125" style="8" customWidth="1"/>
    <col min="2" max="2" width="10.7109375" style="8" customWidth="1"/>
    <col min="3" max="4" width="50.7109375" style="8" customWidth="1"/>
    <col min="5" max="5" width="35.7109375" style="8" customWidth="1"/>
    <col min="6" max="6" width="10.7109375" style="8" customWidth="1"/>
    <col min="7" max="7" width="5.7109375" style="8" customWidth="1"/>
    <col min="8" max="8" width="4.85546875" style="8" customWidth="1"/>
    <col min="9" max="11" width="10.7109375" style="8" customWidth="1"/>
    <col min="12" max="12" width="4" style="8" customWidth="1"/>
    <col min="13" max="16384" width="9.140625" style="8"/>
  </cols>
  <sheetData>
    <row r="1" spans="1:13" ht="15" customHeight="1" thickBot="1" x14ac:dyDescent="0.25">
      <c r="A1" s="8" t="s">
        <v>323</v>
      </c>
      <c r="D1" s="511"/>
    </row>
    <row r="2" spans="1:13" ht="15" customHeight="1" x14ac:dyDescent="0.2">
      <c r="B2" s="245"/>
      <c r="C2" s="246"/>
      <c r="D2" s="246"/>
      <c r="E2" s="246"/>
      <c r="F2" s="246"/>
      <c r="G2" s="247"/>
      <c r="H2" s="7"/>
      <c r="I2" s="7"/>
      <c r="J2" s="7"/>
      <c r="K2" s="7"/>
      <c r="L2" s="7"/>
      <c r="M2" s="11"/>
    </row>
    <row r="3" spans="1:13" ht="51.6" customHeight="1" x14ac:dyDescent="0.2">
      <c r="B3" s="248"/>
      <c r="C3" s="512" t="s">
        <v>324</v>
      </c>
      <c r="D3" s="513"/>
      <c r="E3" s="513"/>
      <c r="F3" s="513"/>
      <c r="G3" s="1"/>
      <c r="H3" s="2"/>
      <c r="I3" s="2"/>
      <c r="J3" s="2"/>
      <c r="K3" s="2"/>
      <c r="L3" s="2"/>
      <c r="M3" s="11"/>
    </row>
    <row r="4" spans="1:13" ht="20.100000000000001" customHeight="1" x14ac:dyDescent="0.2">
      <c r="B4" s="248"/>
      <c r="C4" s="3"/>
      <c r="D4" s="512" t="s">
        <v>325</v>
      </c>
      <c r="E4" s="3"/>
      <c r="F4" s="3"/>
      <c r="G4" s="4"/>
      <c r="H4" s="5"/>
      <c r="I4" s="5"/>
      <c r="J4" s="5"/>
      <c r="K4" s="5"/>
      <c r="L4" s="5"/>
      <c r="M4" s="11"/>
    </row>
    <row r="5" spans="1:13" ht="20.100000000000001" customHeight="1" thickBot="1" x14ac:dyDescent="0.25">
      <c r="B5" s="248"/>
      <c r="C5" s="249"/>
      <c r="D5" s="514"/>
      <c r="E5" s="249"/>
      <c r="F5" s="249"/>
      <c r="G5" s="6"/>
      <c r="H5" s="7"/>
      <c r="I5" s="7"/>
      <c r="J5" s="7"/>
      <c r="K5" s="7"/>
      <c r="L5" s="7"/>
      <c r="M5" s="11"/>
    </row>
    <row r="6" spans="1:13" ht="20.100000000000001" customHeight="1" x14ac:dyDescent="0.2">
      <c r="B6" s="9"/>
      <c r="C6" s="521"/>
      <c r="D6" s="521"/>
      <c r="E6" s="521"/>
      <c r="F6" s="521"/>
      <c r="G6" s="10"/>
      <c r="H6" s="7"/>
      <c r="I6" s="7"/>
      <c r="J6" s="7"/>
      <c r="K6" s="7"/>
      <c r="L6" s="5"/>
      <c r="M6" s="11"/>
    </row>
    <row r="7" spans="1:13" ht="20.100000000000001" customHeight="1" x14ac:dyDescent="0.2">
      <c r="B7" s="515"/>
      <c r="C7" s="522" t="s">
        <v>326</v>
      </c>
      <c r="D7" s="523" t="s">
        <v>418</v>
      </c>
      <c r="E7" s="524" t="s">
        <v>708</v>
      </c>
      <c r="F7" s="523"/>
      <c r="G7" s="12"/>
      <c r="H7" s="7"/>
      <c r="I7" s="7"/>
      <c r="J7" s="7"/>
      <c r="K7" s="7"/>
      <c r="L7" s="5"/>
      <c r="M7" s="11"/>
    </row>
    <row r="8" spans="1:13" ht="20.100000000000001" customHeight="1" x14ac:dyDescent="0.2">
      <c r="B8" s="515"/>
      <c r="C8" s="523"/>
      <c r="D8" s="524" t="s">
        <v>709</v>
      </c>
      <c r="E8" s="523"/>
      <c r="F8" s="523"/>
      <c r="G8" s="12"/>
      <c r="H8" s="7"/>
      <c r="I8" s="7"/>
      <c r="J8" s="7"/>
      <c r="K8" s="7"/>
      <c r="L8" s="5"/>
      <c r="M8" s="11"/>
    </row>
    <row r="9" spans="1:13" ht="20.100000000000001" customHeight="1" x14ac:dyDescent="0.2">
      <c r="B9" s="515"/>
      <c r="C9" s="525" t="s">
        <v>781</v>
      </c>
      <c r="D9" s="524" t="s">
        <v>710</v>
      </c>
      <c r="E9" s="524" t="s">
        <v>711</v>
      </c>
      <c r="F9" s="523"/>
      <c r="G9" s="12"/>
      <c r="H9" s="7"/>
      <c r="I9" s="7"/>
      <c r="J9" s="7"/>
      <c r="K9" s="7"/>
      <c r="L9" s="5"/>
      <c r="M9" s="11"/>
    </row>
    <row r="10" spans="1:13" ht="20.100000000000001" customHeight="1" x14ac:dyDescent="0.2">
      <c r="B10" s="515"/>
      <c r="C10" s="523"/>
      <c r="D10" s="524"/>
      <c r="E10" s="526"/>
      <c r="F10" s="523"/>
      <c r="G10" s="12"/>
      <c r="H10" s="7"/>
      <c r="I10" s="7"/>
      <c r="J10" s="7"/>
      <c r="K10" s="7"/>
      <c r="L10" s="5"/>
      <c r="M10" s="11"/>
    </row>
    <row r="11" spans="1:13" ht="20.100000000000001" customHeight="1" x14ac:dyDescent="0.2">
      <c r="B11" s="515"/>
      <c r="C11" s="525" t="s">
        <v>712</v>
      </c>
      <c r="D11" s="524" t="s">
        <v>776</v>
      </c>
      <c r="E11" s="524" t="s">
        <v>713</v>
      </c>
      <c r="F11" s="523"/>
      <c r="G11" s="12"/>
      <c r="H11" s="7"/>
      <c r="I11" s="7"/>
      <c r="J11" s="7"/>
      <c r="K11" s="7"/>
      <c r="L11" s="5"/>
      <c r="M11" s="11"/>
    </row>
    <row r="12" spans="1:13" ht="20.100000000000001" customHeight="1" x14ac:dyDescent="0.2">
      <c r="B12" s="515"/>
      <c r="C12" s="524" t="s">
        <v>771</v>
      </c>
      <c r="D12" s="524" t="s">
        <v>777</v>
      </c>
      <c r="E12" s="523"/>
      <c r="F12" s="523"/>
      <c r="G12" s="12"/>
      <c r="H12" s="7"/>
      <c r="I12" s="7"/>
      <c r="J12" s="7"/>
      <c r="K12" s="7"/>
      <c r="L12" s="5"/>
      <c r="M12" s="11"/>
    </row>
    <row r="13" spans="1:13" ht="20.100000000000001" customHeight="1" x14ac:dyDescent="0.2">
      <c r="B13" s="515"/>
      <c r="C13" s="524"/>
      <c r="D13" s="523"/>
      <c r="E13" s="524" t="s">
        <v>715</v>
      </c>
      <c r="F13" s="523"/>
      <c r="G13" s="12"/>
      <c r="H13" s="7"/>
      <c r="I13" s="7"/>
      <c r="J13" s="7"/>
      <c r="K13" s="7"/>
      <c r="L13" s="5"/>
      <c r="M13" s="11"/>
    </row>
    <row r="14" spans="1:13" ht="20.100000000000001" customHeight="1" x14ac:dyDescent="0.2">
      <c r="B14" s="515"/>
      <c r="C14" s="524" t="s">
        <v>714</v>
      </c>
      <c r="D14" s="523" t="s">
        <v>417</v>
      </c>
      <c r="E14" s="523"/>
      <c r="F14" s="523"/>
      <c r="G14" s="12"/>
      <c r="H14" s="7"/>
      <c r="I14" s="7"/>
      <c r="J14" s="7"/>
      <c r="K14" s="7"/>
      <c r="L14" s="5"/>
      <c r="M14" s="11"/>
    </row>
    <row r="15" spans="1:13" ht="20.100000000000001" customHeight="1" x14ac:dyDescent="0.2">
      <c r="B15" s="515"/>
      <c r="C15" s="524"/>
      <c r="D15" s="524" t="s">
        <v>778</v>
      </c>
      <c r="E15" s="524" t="s">
        <v>716</v>
      </c>
      <c r="F15" s="523"/>
      <c r="G15" s="12"/>
      <c r="H15" s="7"/>
      <c r="I15" s="7"/>
      <c r="J15" s="7"/>
      <c r="K15" s="7"/>
      <c r="L15" s="5"/>
      <c r="M15" s="11"/>
    </row>
    <row r="16" spans="1:13" ht="20.100000000000001" customHeight="1" x14ac:dyDescent="0.2">
      <c r="B16" s="515"/>
      <c r="C16" s="523" t="s">
        <v>83</v>
      </c>
      <c r="D16" s="524"/>
      <c r="E16" s="523"/>
      <c r="F16" s="523"/>
      <c r="G16" s="12"/>
      <c r="H16" s="7"/>
      <c r="I16" s="7"/>
      <c r="J16" s="7"/>
      <c r="K16" s="7"/>
      <c r="L16" s="5"/>
      <c r="M16" s="11"/>
    </row>
    <row r="17" spans="1:13" ht="20.100000000000001" customHeight="1" x14ac:dyDescent="0.2">
      <c r="B17" s="515"/>
      <c r="C17" s="524" t="s">
        <v>717</v>
      </c>
      <c r="D17" s="524" t="s">
        <v>779</v>
      </c>
      <c r="E17" s="525" t="s">
        <v>719</v>
      </c>
      <c r="F17" s="523"/>
      <c r="G17" s="12"/>
      <c r="H17" s="7"/>
      <c r="I17" s="7"/>
      <c r="J17" s="7"/>
      <c r="K17" s="7"/>
      <c r="L17" s="5"/>
      <c r="M17" s="11"/>
    </row>
    <row r="18" spans="1:13" ht="20.100000000000001" customHeight="1" x14ac:dyDescent="0.2">
      <c r="B18" s="515"/>
      <c r="C18" s="524" t="s">
        <v>718</v>
      </c>
      <c r="D18" s="523"/>
      <c r="E18" s="523"/>
      <c r="F18" s="523"/>
      <c r="G18" s="12"/>
      <c r="H18" s="7"/>
      <c r="I18" s="7"/>
      <c r="J18" s="7"/>
      <c r="K18" s="7"/>
      <c r="L18" s="5"/>
      <c r="M18" s="11"/>
    </row>
    <row r="19" spans="1:13" ht="20.100000000000001" customHeight="1" x14ac:dyDescent="0.2">
      <c r="B19" s="515"/>
      <c r="C19" s="524"/>
      <c r="D19" s="527" t="s">
        <v>720</v>
      </c>
      <c r="E19" s="523" t="s">
        <v>416</v>
      </c>
      <c r="F19" s="523"/>
      <c r="G19" s="12"/>
      <c r="H19" s="7"/>
      <c r="I19" s="7"/>
      <c r="J19" s="7"/>
      <c r="K19" s="7"/>
      <c r="L19" s="5"/>
      <c r="M19" s="11"/>
    </row>
    <row r="20" spans="1:13" ht="20.100000000000001" customHeight="1" x14ac:dyDescent="0.2">
      <c r="B20" s="515"/>
      <c r="C20" s="524" t="s">
        <v>772</v>
      </c>
      <c r="D20" s="524" t="s">
        <v>780</v>
      </c>
      <c r="E20" s="524" t="s">
        <v>721</v>
      </c>
      <c r="F20" s="523"/>
      <c r="G20" s="12"/>
      <c r="H20" s="7"/>
      <c r="I20" s="7"/>
      <c r="J20" s="7"/>
      <c r="K20" s="7"/>
      <c r="L20" s="5"/>
      <c r="M20" s="11"/>
    </row>
    <row r="21" spans="1:13" ht="20.100000000000001" customHeight="1" x14ac:dyDescent="0.2">
      <c r="B21" s="515"/>
      <c r="C21" s="524" t="s">
        <v>773</v>
      </c>
      <c r="D21" s="524"/>
      <c r="E21" s="523"/>
      <c r="F21" s="523"/>
      <c r="G21" s="12"/>
      <c r="H21" s="7"/>
      <c r="I21" s="7"/>
      <c r="J21" s="7"/>
      <c r="K21" s="7"/>
      <c r="L21" s="5"/>
      <c r="M21" s="11"/>
    </row>
    <row r="22" spans="1:13" ht="20.100000000000001" customHeight="1" x14ac:dyDescent="0.2">
      <c r="B22" s="515"/>
      <c r="C22" s="524"/>
      <c r="D22" s="524" t="s">
        <v>723</v>
      </c>
      <c r="E22" s="524" t="s">
        <v>724</v>
      </c>
      <c r="F22" s="523"/>
      <c r="G22" s="12"/>
      <c r="H22" s="7"/>
      <c r="I22" s="7"/>
      <c r="J22" s="7"/>
      <c r="K22" s="7"/>
      <c r="L22" s="5"/>
      <c r="M22" s="11"/>
    </row>
    <row r="23" spans="1:13" ht="20.100000000000001" customHeight="1" x14ac:dyDescent="0.2">
      <c r="B23" s="515"/>
      <c r="C23" s="525" t="s">
        <v>722</v>
      </c>
      <c r="D23" s="523"/>
      <c r="E23" s="523"/>
      <c r="F23" s="523"/>
      <c r="G23" s="12"/>
      <c r="H23" s="7"/>
      <c r="I23" s="7"/>
      <c r="J23" s="7"/>
      <c r="K23" s="7"/>
      <c r="L23" s="5"/>
      <c r="M23" s="11"/>
    </row>
    <row r="24" spans="1:13" ht="20.100000000000001" customHeight="1" x14ac:dyDescent="0.2">
      <c r="B24" s="515"/>
      <c r="C24" s="523"/>
      <c r="D24" s="524" t="s">
        <v>725</v>
      </c>
      <c r="E24" s="524" t="s">
        <v>726</v>
      </c>
      <c r="F24" s="523"/>
      <c r="G24" s="12"/>
      <c r="H24" s="7"/>
      <c r="I24" s="7"/>
      <c r="J24" s="7"/>
      <c r="K24" s="7"/>
      <c r="L24" s="5"/>
      <c r="M24" s="11"/>
    </row>
    <row r="25" spans="1:13" ht="20.100000000000001" customHeight="1" x14ac:dyDescent="0.2">
      <c r="B25" s="515"/>
      <c r="C25" s="523" t="s">
        <v>290</v>
      </c>
      <c r="D25" s="526"/>
      <c r="E25" s="523"/>
      <c r="F25" s="523"/>
      <c r="G25" s="12"/>
      <c r="H25" s="7"/>
      <c r="I25" s="7"/>
      <c r="J25" s="7"/>
      <c r="K25" s="7"/>
      <c r="L25" s="5"/>
      <c r="M25" s="11"/>
    </row>
    <row r="26" spans="1:13" ht="20.100000000000001" customHeight="1" x14ac:dyDescent="0.2">
      <c r="B26" s="515"/>
      <c r="C26" s="524" t="s">
        <v>727</v>
      </c>
      <c r="D26" s="524" t="s">
        <v>729</v>
      </c>
      <c r="E26" s="524" t="s">
        <v>730</v>
      </c>
      <c r="F26" s="523"/>
      <c r="G26" s="12"/>
      <c r="H26" s="7"/>
      <c r="I26" s="7"/>
      <c r="J26" s="7"/>
      <c r="K26" s="7"/>
      <c r="L26" s="5"/>
      <c r="M26" s="11"/>
    </row>
    <row r="27" spans="1:13" ht="20.100000000000001" customHeight="1" x14ac:dyDescent="0.2">
      <c r="B27" s="515"/>
      <c r="C27" s="524" t="s">
        <v>728</v>
      </c>
      <c r="D27" s="523"/>
      <c r="E27" s="524"/>
      <c r="F27" s="523"/>
      <c r="G27" s="12"/>
      <c r="H27" s="7"/>
      <c r="I27" s="7"/>
      <c r="J27" s="7"/>
      <c r="K27" s="7"/>
      <c r="L27" s="5"/>
      <c r="M27" s="11"/>
    </row>
    <row r="28" spans="1:13" ht="20.100000000000001" customHeight="1" x14ac:dyDescent="0.2">
      <c r="B28" s="515"/>
      <c r="C28" s="524"/>
      <c r="D28" s="524" t="s">
        <v>731</v>
      </c>
      <c r="E28" s="524" t="s">
        <v>732</v>
      </c>
      <c r="F28" s="523"/>
      <c r="G28" s="12"/>
      <c r="H28" s="7"/>
      <c r="I28" s="7"/>
      <c r="J28" s="7"/>
      <c r="K28" s="7"/>
      <c r="L28" s="5"/>
      <c r="M28" s="11"/>
    </row>
    <row r="29" spans="1:13" ht="20.100000000000001" customHeight="1" x14ac:dyDescent="0.2">
      <c r="B29" s="515"/>
      <c r="C29" s="524" t="s">
        <v>774</v>
      </c>
      <c r="D29" s="523"/>
      <c r="E29" s="523"/>
      <c r="F29" s="523"/>
      <c r="G29" s="12"/>
      <c r="H29" s="7"/>
      <c r="I29" s="7"/>
      <c r="J29" s="7"/>
      <c r="K29" s="7"/>
      <c r="L29" s="5"/>
      <c r="M29" s="11"/>
    </row>
    <row r="30" spans="1:13" ht="20.100000000000001" customHeight="1" x14ac:dyDescent="0.2">
      <c r="B30" s="515"/>
      <c r="C30" s="524" t="s">
        <v>775</v>
      </c>
      <c r="D30" s="524" t="s">
        <v>733</v>
      </c>
      <c r="E30" s="524" t="s">
        <v>734</v>
      </c>
      <c r="F30" s="523"/>
      <c r="G30" s="12"/>
      <c r="H30" s="7"/>
      <c r="I30" s="7"/>
      <c r="J30" s="7"/>
      <c r="K30" s="7"/>
      <c r="L30" s="5"/>
      <c r="M30" s="11"/>
    </row>
    <row r="31" spans="1:13" ht="20.100000000000001" customHeight="1" x14ac:dyDescent="0.2">
      <c r="B31" s="64"/>
      <c r="C31" s="526"/>
      <c r="D31" s="526"/>
      <c r="E31" s="526"/>
      <c r="F31" s="526"/>
      <c r="G31" s="12"/>
      <c r="H31" s="7"/>
      <c r="I31" s="7"/>
      <c r="J31" s="7"/>
      <c r="K31" s="7"/>
      <c r="L31" s="5"/>
      <c r="M31" s="11"/>
    </row>
    <row r="32" spans="1:13" ht="20.100000000000001" customHeight="1" thickBot="1" x14ac:dyDescent="0.25">
      <c r="A32" s="7"/>
      <c r="B32" s="250"/>
      <c r="C32" s="13"/>
      <c r="D32" s="13"/>
      <c r="E32" s="251"/>
      <c r="F32" s="251"/>
      <c r="G32" s="252"/>
      <c r="H32" s="5"/>
      <c r="I32" s="5"/>
      <c r="J32" s="5"/>
      <c r="K32" s="5"/>
      <c r="L32" s="5"/>
      <c r="M32" s="11"/>
    </row>
    <row r="33" spans="1:13" ht="20.100000000000001" customHeight="1" x14ac:dyDescent="0.2">
      <c r="A33" s="7"/>
      <c r="B33" s="7"/>
      <c r="C33" s="7"/>
      <c r="D33" s="7"/>
      <c r="E33" s="7"/>
      <c r="F33" s="7"/>
      <c r="H33" s="5"/>
      <c r="I33" s="5"/>
      <c r="J33" s="5"/>
      <c r="K33" s="5"/>
      <c r="L33" s="5"/>
      <c r="M33" s="11"/>
    </row>
    <row r="34" spans="1:13" x14ac:dyDescent="0.2">
      <c r="A34" s="11"/>
      <c r="B34" s="7"/>
      <c r="C34" s="7"/>
      <c r="D34" s="7"/>
      <c r="E34" s="7"/>
      <c r="F34" s="7"/>
    </row>
    <row r="35" spans="1:13" x14ac:dyDescent="0.2">
      <c r="A35" s="11"/>
      <c r="B35" s="7"/>
      <c r="C35" s="7"/>
      <c r="D35" s="7"/>
      <c r="E35" s="7"/>
      <c r="F35" s="7"/>
    </row>
    <row r="36" spans="1:13" x14ac:dyDescent="0.2">
      <c r="A36" s="11"/>
      <c r="B36" s="7"/>
      <c r="C36" s="7"/>
      <c r="D36" s="7"/>
      <c r="E36" s="7"/>
      <c r="F36" s="7"/>
    </row>
    <row r="37" spans="1:13" x14ac:dyDescent="0.2">
      <c r="A37" s="11"/>
      <c r="B37" s="7"/>
      <c r="C37" s="7"/>
      <c r="D37" s="7"/>
      <c r="E37" s="7"/>
      <c r="F37" s="7"/>
    </row>
    <row r="38" spans="1:13" x14ac:dyDescent="0.2">
      <c r="A38" s="11"/>
      <c r="B38" s="11"/>
      <c r="C38" s="11"/>
      <c r="D38" s="11"/>
      <c r="E38" s="11"/>
      <c r="F38" s="11"/>
    </row>
    <row r="39" spans="1:13" x14ac:dyDescent="0.2">
      <c r="A39" s="11"/>
      <c r="B39" s="11"/>
      <c r="C39" s="11"/>
      <c r="D39" s="11"/>
      <c r="E39" s="11"/>
      <c r="F39" s="11"/>
    </row>
    <row r="40" spans="1:13" x14ac:dyDescent="0.2">
      <c r="A40" s="11"/>
    </row>
    <row r="41" spans="1:13" x14ac:dyDescent="0.2">
      <c r="A41" s="11"/>
    </row>
  </sheetData>
  <hyperlinks>
    <hyperlink ref="C11" location="'1a. Income'!A1" display="1. Income Statement"/>
    <hyperlink ref="C7" location="Cover!A1" display="Cover sheet"/>
    <hyperlink ref="D8" location="'8a. Operating(T)'!A1" display="8a. Operating Activities (T)"/>
    <hyperlink ref="D9" location="'8b. Operating(M)'!A1" display="8b. Operating Activities  (M)"/>
    <hyperlink ref="D11" location="'9a. Operating(T)'!A1" display="9a. Operating Oheads (T)"/>
    <hyperlink ref="D12" location="'9b. Operating(M)'!A1" display="9b. Operating Oheads (M)"/>
    <hyperlink ref="D20" location="'12. Cost Cat'!A1" display="12. Cost categories"/>
    <hyperlink ref="C12" location="'1b. Provisions'!A1" display="12. Provisions"/>
    <hyperlink ref="D15" location="'10. OH Allocation'!A1" display="10. Overheads Allocation"/>
    <hyperlink ref="D22" location="'13. Avoided Cost Payments'!A1" display="13. Avoided Cost Payments"/>
    <hyperlink ref="D24" location="'14. Alt Control&amp;Others'!A1" display="14. Alt Control&amp;Others"/>
    <hyperlink ref="D26" location="'15. EBSS'!A1" display="15. EBSS"/>
    <hyperlink ref="D28" location="'16. Juris Scheme'!A1" display="16. Juris Scheme"/>
    <hyperlink ref="D30" location="'17. DMIS-DMIA'!A1" display="17. DMIS-DMIA"/>
    <hyperlink ref="E7" location="'18. Self Insurance'!A1" display="18. Self Insurance"/>
    <hyperlink ref="E9" location="'19. CHAP'!A1" display="19. CHAP"/>
    <hyperlink ref="E11" location="'20. Related Party'!A1" display="20. Related Party"/>
    <hyperlink ref="E13" location="'21. AMI'!A1" display="21. AMI"/>
    <hyperlink ref="E15" location="'22. Safety and Bushfire '!A1" display="22. Safety and Bushfire"/>
    <hyperlink ref="E20" location="' 24. Unmetered supply'!A1" display="24. Unmetered supply"/>
    <hyperlink ref="E22" location="'25. Actual t-2 Distr Tariff '!A1" display="25. Actual t-2 Distr Tariff"/>
    <hyperlink ref="E24" location="'26. Actual t-2 Trans Tariff'!A1" display="26. Actual t-2 Trans Tariff"/>
    <hyperlink ref="E26" location="'27. TUoS cost audit (t-2)'!A1" display="27. TUoS cost audit (t-2)"/>
    <hyperlink ref="E28" location="'28. Actual t-2 Juris Revenue'!A1" display="28. Actual t-2 Juris Revenue"/>
    <hyperlink ref="E30" location="'29. Juris cost audit template'!A1" display="29. Juris cost audit template"/>
    <hyperlink ref="E17" location="'23. Shared asset'!A1" display="23. Shared assets"/>
    <hyperlink ref="C9" location="Reconciliation!A1" display="Reconciliation"/>
    <hyperlink ref="D17" location="'11. Total Overheads'!A1" display="10b. Total Overheads"/>
    <hyperlink ref="C18" location="'3b. Capex(M)'!A1" display="3b. Capex - margins"/>
    <hyperlink ref="C20" location="'4a. Capex(T)'!A1" display="4a. Capex overheads - total"/>
    <hyperlink ref="C21" location="'4b. Capex(M)'!A1" display="4b. Capex overheads - Margins"/>
    <hyperlink ref="C23" location="'5. Capex Tax'!A1" display="5. Capex for tax depreciation"/>
    <hyperlink ref="C26" location="'6a. Maint(T)'!A1" display="6a. Maintenance - total"/>
    <hyperlink ref="C27" location="'6b. Maint(M)'!A1" display="6b. Maintenance - margin"/>
    <hyperlink ref="C29" location="'7a. Maint OH(T)'!A1" display="7a. Maintenance overhead -total"/>
    <hyperlink ref="C30" location="'7b. Maint OH(M)'!A1" display="7b. Maintenance  ohead - margin"/>
    <hyperlink ref="C17" location="'3a. Capex(T)'!A1" display="3a. Capex - total"/>
    <hyperlink ref="C14" location="'2. Demand and Revenue'!A1" display="2. Demand and Revenue"/>
  </hyperlinks>
  <pageMargins left="0.74803149606299213" right="0.74803149606299213" top="0.98425196850393704" bottom="0.98425196850393704" header="0.51181102362204722" footer="0.51181102362204722"/>
  <pageSetup paperSize="8" scale="71" orientation="landscape" r:id="rId1"/>
  <headerFooter alignWithMargins="0">
    <oddFooter>&amp;L&amp;D&amp;C&amp;A&amp;RPage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9"/>
  <sheetViews>
    <sheetView showGridLines="0" view="pageBreakPreview" zoomScale="115" zoomScaleNormal="100" zoomScaleSheetLayoutView="115" workbookViewId="0">
      <selection activeCell="C9" sqref="C9"/>
    </sheetView>
  </sheetViews>
  <sheetFormatPr defaultColWidth="9.140625" defaultRowHeight="12.75" x14ac:dyDescent="0.2"/>
  <cols>
    <col min="1" max="1" width="13.42578125" style="289" customWidth="1"/>
    <col min="2" max="2" width="49" style="292" customWidth="1"/>
    <col min="3" max="3" width="2.140625" style="289" customWidth="1"/>
    <col min="4" max="6" width="12.7109375" style="289" customWidth="1"/>
    <col min="7" max="7" width="2.5703125" style="289" customWidth="1"/>
    <col min="8" max="10" width="11.28515625" style="289" customWidth="1"/>
    <col min="11" max="11" width="3" style="289" customWidth="1"/>
    <col min="12" max="16384" width="9.140625" style="289"/>
  </cols>
  <sheetData>
    <row r="1" spans="2:9" ht="20.25" x14ac:dyDescent="0.3">
      <c r="B1" s="288" t="str">
        <f>Cover!E22</f>
        <v>United Energy</v>
      </c>
    </row>
    <row r="2" spans="2:9" ht="20.25" x14ac:dyDescent="0.3">
      <c r="B2" s="290" t="s">
        <v>575</v>
      </c>
      <c r="I2" s="291"/>
    </row>
    <row r="3" spans="2:9" ht="20.25" x14ac:dyDescent="0.3">
      <c r="B3" s="288">
        <f>Cover!E26</f>
        <v>2014</v>
      </c>
    </row>
    <row r="5" spans="2:9" ht="32.25" customHeight="1" x14ac:dyDescent="0.2">
      <c r="B5" s="865" t="s">
        <v>737</v>
      </c>
      <c r="C5" s="866"/>
      <c r="D5" s="866"/>
      <c r="E5" s="866"/>
      <c r="F5" s="867"/>
    </row>
    <row r="7" spans="2:9" x14ac:dyDescent="0.2">
      <c r="G7" s="291"/>
    </row>
    <row r="8" spans="2:9" ht="13.5" thickBot="1" x14ac:dyDescent="0.25"/>
    <row r="9" spans="2:9" ht="13.5" thickBot="1" x14ac:dyDescent="0.25">
      <c r="B9" s="293"/>
      <c r="D9" s="294" t="s">
        <v>576</v>
      </c>
      <c r="E9" s="295"/>
      <c r="F9" s="296"/>
    </row>
    <row r="10" spans="2:9" ht="13.5" thickBot="1" x14ac:dyDescent="0.25">
      <c r="B10" s="293"/>
      <c r="D10" s="297" t="s">
        <v>577</v>
      </c>
      <c r="E10" s="297" t="s">
        <v>578</v>
      </c>
      <c r="F10" s="298" t="s">
        <v>579</v>
      </c>
    </row>
    <row r="11" spans="2:9" x14ac:dyDescent="0.2">
      <c r="B11" s="299" t="s">
        <v>580</v>
      </c>
      <c r="D11" s="300" t="s">
        <v>581</v>
      </c>
      <c r="E11" s="300" t="s">
        <v>582</v>
      </c>
      <c r="F11" s="300" t="s">
        <v>583</v>
      </c>
    </row>
    <row r="12" spans="2:9" ht="13.5" thickBot="1" x14ac:dyDescent="0.25">
      <c r="B12" s="301" t="s">
        <v>584</v>
      </c>
      <c r="C12" s="291"/>
      <c r="D12" s="302">
        <v>0</v>
      </c>
      <c r="E12" s="302">
        <v>0</v>
      </c>
      <c r="F12" s="302">
        <v>140914</v>
      </c>
    </row>
    <row r="13" spans="2:9" x14ac:dyDescent="0.2">
      <c r="B13" s="293"/>
    </row>
    <row r="14" spans="2:9" x14ac:dyDescent="0.2">
      <c r="B14" s="293"/>
    </row>
    <row r="15" spans="2:9" x14ac:dyDescent="0.2">
      <c r="B15" s="289"/>
    </row>
    <row r="16" spans="2:9" x14ac:dyDescent="0.2">
      <c r="B16" s="498" t="s">
        <v>190</v>
      </c>
      <c r="C16" s="499"/>
      <c r="D16" s="499"/>
      <c r="E16" s="500"/>
      <c r="F16" s="501"/>
    </row>
    <row r="17" spans="2:6" x14ac:dyDescent="0.2">
      <c r="B17" s="502" t="s">
        <v>698</v>
      </c>
      <c r="C17" s="503"/>
      <c r="D17" s="503"/>
      <c r="E17" s="504"/>
      <c r="F17" s="505"/>
    </row>
    <row r="18" spans="2:6" x14ac:dyDescent="0.2">
      <c r="B18" s="289"/>
    </row>
    <row r="19" spans="2:6" x14ac:dyDescent="0.2">
      <c r="B19" s="289"/>
    </row>
  </sheetData>
  <mergeCells count="1">
    <mergeCell ref="B5:F5"/>
  </mergeCells>
  <pageMargins left="0.74803149606299213" right="0.74803149606299213" top="0.98425196850393704" bottom="0.98425196850393704" header="0.51181102362204722" footer="0.51181102362204722"/>
  <pageSetup paperSize="8" scale="71" orientation="landscape" r:id="rId1"/>
  <headerFooter alignWithMargins="0">
    <oddFooter>&amp;L&amp;D&amp;C&amp;A&amp;RPage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106"/>
  <sheetViews>
    <sheetView showGridLines="0" view="pageBreakPreview" topLeftCell="N1" zoomScale="85" zoomScaleNormal="100" zoomScaleSheetLayoutView="85" workbookViewId="0">
      <selection activeCell="C9" sqref="C9"/>
    </sheetView>
  </sheetViews>
  <sheetFormatPr defaultRowHeight="12.75" x14ac:dyDescent="0.2"/>
  <cols>
    <col min="1" max="1" width="13" style="304" customWidth="1"/>
    <col min="2" max="2" width="52.28515625" style="304" customWidth="1"/>
    <col min="3" max="3" width="1.85546875" style="303" customWidth="1"/>
    <col min="4" max="16" width="10.7109375" style="304" customWidth="1"/>
    <col min="17" max="17" width="1.85546875" style="303" customWidth="1"/>
    <col min="18" max="18" width="27.85546875" style="304" bestFit="1" customWidth="1"/>
    <col min="19" max="19" width="16.7109375" style="304" bestFit="1" customWidth="1"/>
    <col min="20" max="20" width="13.7109375" style="304" bestFit="1" customWidth="1"/>
    <col min="21" max="21" width="15" style="304" bestFit="1" customWidth="1"/>
    <col min="22" max="22" width="16.7109375" style="304" bestFit="1" customWidth="1"/>
    <col min="23" max="23" width="10.5703125" style="304" bestFit="1" customWidth="1"/>
    <col min="24" max="25" width="16.7109375" style="304" bestFit="1" customWidth="1"/>
    <col min="26" max="26" width="13.7109375" style="304" bestFit="1" customWidth="1"/>
    <col min="27" max="28" width="15" style="304" bestFit="1" customWidth="1"/>
    <col min="29" max="30" width="9.85546875" style="304" bestFit="1" customWidth="1"/>
    <col min="31" max="32" width="1.85546875" style="303" customWidth="1"/>
    <col min="33" max="33" width="33.42578125" style="304" bestFit="1" customWidth="1"/>
    <col min="34" max="34" width="13.7109375" style="304" bestFit="1" customWidth="1"/>
    <col min="35" max="35" width="12.42578125" style="304" bestFit="1" customWidth="1"/>
    <col min="36" max="37" width="13.7109375" style="304" bestFit="1" customWidth="1"/>
    <col min="38" max="38" width="9.28515625" style="304" bestFit="1" customWidth="1"/>
    <col min="39" max="40" width="13.7109375" style="304" bestFit="1" customWidth="1"/>
    <col min="41" max="41" width="12.42578125" style="304" bestFit="1" customWidth="1"/>
    <col min="42" max="43" width="16.7109375" style="304" bestFit="1" customWidth="1"/>
    <col min="44" max="45" width="9.85546875" style="304" bestFit="1" customWidth="1"/>
    <col min="46" max="46" width="16.7109375" style="304" bestFit="1" customWidth="1"/>
    <col min="47" max="16384" width="9.140625" style="304"/>
  </cols>
  <sheetData>
    <row r="1" spans="2:46" ht="20.25" x14ac:dyDescent="0.3">
      <c r="B1" s="288" t="str">
        <f>Cover!E22</f>
        <v>United Energy</v>
      </c>
    </row>
    <row r="2" spans="2:46" ht="20.25" x14ac:dyDescent="0.3">
      <c r="B2" s="290" t="s">
        <v>585</v>
      </c>
    </row>
    <row r="3" spans="2:46" ht="20.25" x14ac:dyDescent="0.3">
      <c r="B3" s="288">
        <f>Cover!E26</f>
        <v>2014</v>
      </c>
    </row>
    <row r="4" spans="2:46" ht="64.5" customHeight="1" x14ac:dyDescent="0.2">
      <c r="B4" s="865" t="s">
        <v>737</v>
      </c>
      <c r="C4" s="642"/>
      <c r="D4" s="642"/>
      <c r="E4" s="868"/>
      <c r="F4" s="868"/>
      <c r="G4" s="868"/>
      <c r="H4" s="869"/>
    </row>
    <row r="5" spans="2:46" x14ac:dyDescent="0.2">
      <c r="D5" s="305" t="s">
        <v>586</v>
      </c>
      <c r="R5" s="305" t="s">
        <v>587</v>
      </c>
      <c r="AG5" s="305" t="s">
        <v>588</v>
      </c>
    </row>
    <row r="6" spans="2:46" ht="25.5" x14ac:dyDescent="0.2">
      <c r="B6" s="306" t="s">
        <v>589</v>
      </c>
      <c r="C6" s="307"/>
      <c r="D6" s="308" t="s">
        <v>590</v>
      </c>
      <c r="E6" s="308" t="s">
        <v>591</v>
      </c>
      <c r="F6" s="308" t="s">
        <v>592</v>
      </c>
      <c r="G6" s="308" t="s">
        <v>593</v>
      </c>
      <c r="H6" s="308" t="s">
        <v>594</v>
      </c>
      <c r="I6" s="308" t="s">
        <v>595</v>
      </c>
      <c r="J6" s="308" t="s">
        <v>596</v>
      </c>
      <c r="K6" s="308" t="s">
        <v>597</v>
      </c>
      <c r="L6" s="308" t="s">
        <v>598</v>
      </c>
      <c r="M6" s="308" t="s">
        <v>599</v>
      </c>
      <c r="N6" s="308" t="s">
        <v>600</v>
      </c>
      <c r="O6" s="308" t="s">
        <v>601</v>
      </c>
      <c r="P6" s="308" t="s">
        <v>602</v>
      </c>
      <c r="Q6" s="307"/>
      <c r="R6" s="308" t="s">
        <v>603</v>
      </c>
      <c r="S6" s="308" t="s">
        <v>604</v>
      </c>
      <c r="T6" s="308" t="s">
        <v>605</v>
      </c>
      <c r="U6" s="308" t="s">
        <v>606</v>
      </c>
      <c r="V6" s="308" t="s">
        <v>607</v>
      </c>
      <c r="W6" s="308" t="s">
        <v>608</v>
      </c>
      <c r="X6" s="308" t="s">
        <v>609</v>
      </c>
      <c r="Y6" s="308" t="s">
        <v>610</v>
      </c>
      <c r="Z6" s="308" t="s">
        <v>611</v>
      </c>
      <c r="AA6" s="308" t="s">
        <v>612</v>
      </c>
      <c r="AB6" s="308" t="s">
        <v>613</v>
      </c>
      <c r="AC6" s="308" t="s">
        <v>614</v>
      </c>
      <c r="AD6" s="308" t="s">
        <v>615</v>
      </c>
      <c r="AE6" s="307"/>
      <c r="AF6" s="307"/>
      <c r="AG6" s="308" t="s">
        <v>616</v>
      </c>
      <c r="AH6" s="308" t="s">
        <v>617</v>
      </c>
      <c r="AI6" s="308" t="s">
        <v>618</v>
      </c>
      <c r="AJ6" s="308" t="s">
        <v>619</v>
      </c>
      <c r="AK6" s="308" t="s">
        <v>620</v>
      </c>
      <c r="AL6" s="308" t="s">
        <v>621</v>
      </c>
      <c r="AM6" s="308" t="s">
        <v>622</v>
      </c>
      <c r="AN6" s="308" t="s">
        <v>623</v>
      </c>
      <c r="AO6" s="308" t="s">
        <v>624</v>
      </c>
      <c r="AP6" s="308" t="s">
        <v>625</v>
      </c>
      <c r="AQ6" s="308" t="s">
        <v>626</v>
      </c>
      <c r="AR6" s="308" t="s">
        <v>627</v>
      </c>
      <c r="AS6" s="308" t="s">
        <v>628</v>
      </c>
      <c r="AT6" s="308" t="s">
        <v>629</v>
      </c>
    </row>
    <row r="7" spans="2:46" x14ac:dyDescent="0.2">
      <c r="B7" s="328" t="s">
        <v>891</v>
      </c>
      <c r="D7" s="309">
        <v>5.3769999999999998</v>
      </c>
      <c r="E7" s="309">
        <v>6.7069999999999999</v>
      </c>
      <c r="F7" s="309">
        <v>0</v>
      </c>
      <c r="G7" s="309">
        <v>0</v>
      </c>
      <c r="H7" s="309">
        <v>4.3179999999999996</v>
      </c>
      <c r="I7" s="309">
        <v>0</v>
      </c>
      <c r="J7" s="309">
        <v>0</v>
      </c>
      <c r="K7" s="309">
        <v>0</v>
      </c>
      <c r="L7" s="309">
        <v>0</v>
      </c>
      <c r="M7" s="310">
        <v>0</v>
      </c>
      <c r="N7" s="310">
        <v>0</v>
      </c>
      <c r="O7" s="310">
        <v>0</v>
      </c>
      <c r="P7" s="310">
        <v>0</v>
      </c>
      <c r="Q7" s="311"/>
      <c r="R7" s="312">
        <v>190995087.94999999</v>
      </c>
      <c r="S7" s="312">
        <v>917098763.09864807</v>
      </c>
      <c r="T7" s="312">
        <v>0</v>
      </c>
      <c r="U7" s="312">
        <v>0</v>
      </c>
      <c r="V7" s="312">
        <v>1506808901.1649971</v>
      </c>
      <c r="W7" s="312">
        <v>0</v>
      </c>
      <c r="X7" s="312">
        <v>0</v>
      </c>
      <c r="Y7" s="312">
        <v>0</v>
      </c>
      <c r="Z7" s="312">
        <v>0</v>
      </c>
      <c r="AA7" s="312">
        <v>0</v>
      </c>
      <c r="AB7" s="312">
        <v>0</v>
      </c>
      <c r="AC7" s="312">
        <v>0</v>
      </c>
      <c r="AD7" s="312">
        <v>0</v>
      </c>
      <c r="AG7" s="313">
        <f>D7*R7</f>
        <v>1026980587.9071499</v>
      </c>
      <c r="AH7" s="313">
        <f>E7/100*S7</f>
        <v>61509814.041026331</v>
      </c>
      <c r="AI7" s="313">
        <f t="shared" ref="AI7:AO43" si="0">F7/100*T7</f>
        <v>0</v>
      </c>
      <c r="AJ7" s="313">
        <f t="shared" si="0"/>
        <v>0</v>
      </c>
      <c r="AK7" s="313">
        <f t="shared" si="0"/>
        <v>65064008.35230457</v>
      </c>
      <c r="AL7" s="313">
        <f t="shared" si="0"/>
        <v>0</v>
      </c>
      <c r="AM7" s="313">
        <f t="shared" si="0"/>
        <v>0</v>
      </c>
      <c r="AN7" s="313">
        <f t="shared" si="0"/>
        <v>0</v>
      </c>
      <c r="AO7" s="313">
        <f t="shared" si="0"/>
        <v>0</v>
      </c>
      <c r="AP7" s="313">
        <f>M7*AA7</f>
        <v>0</v>
      </c>
      <c r="AQ7" s="313">
        <f t="shared" ref="AQ7:AS66" si="1">N7*AB7</f>
        <v>0</v>
      </c>
      <c r="AR7" s="313">
        <f t="shared" si="1"/>
        <v>0</v>
      </c>
      <c r="AS7" s="313">
        <f>P7*AD7</f>
        <v>0</v>
      </c>
      <c r="AT7" s="313">
        <f>SUM(AG7:AS7)</f>
        <v>1153554410.3004806</v>
      </c>
    </row>
    <row r="8" spans="2:46" x14ac:dyDescent="0.2">
      <c r="B8" s="328" t="s">
        <v>892</v>
      </c>
      <c r="D8" s="309">
        <v>7.0179999999999998</v>
      </c>
      <c r="E8" s="309">
        <v>5.234</v>
      </c>
      <c r="F8" s="309">
        <v>0</v>
      </c>
      <c r="G8" s="309">
        <v>0</v>
      </c>
      <c r="H8" s="309">
        <v>3.8780000000000001</v>
      </c>
      <c r="I8" s="309">
        <v>1.4530000000000001</v>
      </c>
      <c r="J8" s="309">
        <v>0</v>
      </c>
      <c r="K8" s="309">
        <v>0</v>
      </c>
      <c r="L8" s="309">
        <v>0</v>
      </c>
      <c r="M8" s="309">
        <v>0</v>
      </c>
      <c r="N8" s="309">
        <v>0</v>
      </c>
      <c r="O8" s="309">
        <v>0</v>
      </c>
      <c r="P8" s="309">
        <v>0</v>
      </c>
      <c r="Q8" s="311"/>
      <c r="R8" s="312">
        <v>54976</v>
      </c>
      <c r="S8" s="312">
        <v>436628.82000000041</v>
      </c>
      <c r="T8" s="312">
        <v>0</v>
      </c>
      <c r="U8" s="312">
        <v>27683.312634153313</v>
      </c>
      <c r="V8" s="312">
        <v>327783.3299999999</v>
      </c>
      <c r="W8" s="312">
        <v>430276.45</v>
      </c>
      <c r="X8" s="312">
        <v>44608.503365846685</v>
      </c>
      <c r="Y8" s="312">
        <v>31117.170000000002</v>
      </c>
      <c r="Z8" s="312">
        <v>0</v>
      </c>
      <c r="AA8" s="312">
        <v>0</v>
      </c>
      <c r="AB8" s="312">
        <v>0</v>
      </c>
      <c r="AC8" s="312">
        <v>0</v>
      </c>
      <c r="AD8" s="312">
        <v>0</v>
      </c>
      <c r="AG8" s="313">
        <f t="shared" ref="AG8:AG66" si="2">D8*R8</f>
        <v>385821.56799999997</v>
      </c>
      <c r="AH8" s="313">
        <f t="shared" ref="AH8:AK66" si="3">E8/100*S8</f>
        <v>22853.152438800022</v>
      </c>
      <c r="AI8" s="313">
        <f t="shared" si="0"/>
        <v>0</v>
      </c>
      <c r="AJ8" s="313">
        <f t="shared" si="0"/>
        <v>0</v>
      </c>
      <c r="AK8" s="313">
        <f t="shared" si="0"/>
        <v>12711.437537399997</v>
      </c>
      <c r="AL8" s="313">
        <f t="shared" si="0"/>
        <v>6251.9168185000008</v>
      </c>
      <c r="AM8" s="313">
        <f t="shared" si="0"/>
        <v>0</v>
      </c>
      <c r="AN8" s="313">
        <f t="shared" si="0"/>
        <v>0</v>
      </c>
      <c r="AO8" s="313">
        <f t="shared" si="0"/>
        <v>0</v>
      </c>
      <c r="AP8" s="313">
        <f t="shared" ref="AP8:AP66" si="4">M8*AA8</f>
        <v>0</v>
      </c>
      <c r="AQ8" s="313">
        <f t="shared" si="1"/>
        <v>0</v>
      </c>
      <c r="AR8" s="313">
        <f t="shared" si="1"/>
        <v>0</v>
      </c>
      <c r="AS8" s="313">
        <f t="shared" si="1"/>
        <v>0</v>
      </c>
      <c r="AT8" s="313">
        <f t="shared" ref="AT8:AT67" si="5">SUM(AG8:AS8)</f>
        <v>427638.07479469996</v>
      </c>
    </row>
    <row r="9" spans="2:46" x14ac:dyDescent="0.2">
      <c r="B9" s="328" t="s">
        <v>893</v>
      </c>
      <c r="D9" s="309">
        <v>0</v>
      </c>
      <c r="E9" s="309">
        <v>0</v>
      </c>
      <c r="F9" s="309">
        <v>0</v>
      </c>
      <c r="G9" s="309">
        <v>4.548</v>
      </c>
      <c r="H9" s="309">
        <v>0</v>
      </c>
      <c r="I9" s="309">
        <v>0</v>
      </c>
      <c r="J9" s="309">
        <v>1.1439999999999999</v>
      </c>
      <c r="K9" s="309">
        <v>1.123</v>
      </c>
      <c r="L9" s="309">
        <v>0</v>
      </c>
      <c r="M9" s="309">
        <v>0</v>
      </c>
      <c r="N9" s="309">
        <v>57.15</v>
      </c>
      <c r="O9" s="309">
        <v>0</v>
      </c>
      <c r="P9" s="309">
        <v>0</v>
      </c>
      <c r="Q9" s="311"/>
      <c r="R9" s="312">
        <v>0</v>
      </c>
      <c r="S9" s="312">
        <v>0</v>
      </c>
      <c r="T9" s="312">
        <v>0</v>
      </c>
      <c r="U9" s="312">
        <v>0</v>
      </c>
      <c r="V9" s="312">
        <v>0</v>
      </c>
      <c r="W9" s="312">
        <v>0</v>
      </c>
      <c r="X9" s="312">
        <v>0</v>
      </c>
      <c r="Y9" s="312">
        <v>0</v>
      </c>
      <c r="Z9" s="312">
        <v>0</v>
      </c>
      <c r="AA9" s="312">
        <v>0</v>
      </c>
      <c r="AB9" s="312">
        <v>0</v>
      </c>
      <c r="AC9" s="312">
        <v>0</v>
      </c>
      <c r="AD9" s="312">
        <v>0</v>
      </c>
      <c r="AG9" s="313">
        <f t="shared" si="2"/>
        <v>0</v>
      </c>
      <c r="AH9" s="313">
        <f t="shared" si="3"/>
        <v>0</v>
      </c>
      <c r="AI9" s="313">
        <f t="shared" si="0"/>
        <v>0</v>
      </c>
      <c r="AJ9" s="313">
        <f t="shared" si="0"/>
        <v>0</v>
      </c>
      <c r="AK9" s="313">
        <f t="shared" si="0"/>
        <v>0</v>
      </c>
      <c r="AL9" s="313">
        <f t="shared" si="0"/>
        <v>0</v>
      </c>
      <c r="AM9" s="313">
        <f t="shared" si="0"/>
        <v>0</v>
      </c>
      <c r="AN9" s="313">
        <f t="shared" si="0"/>
        <v>0</v>
      </c>
      <c r="AO9" s="313">
        <f t="shared" si="0"/>
        <v>0</v>
      </c>
      <c r="AP9" s="313">
        <f t="shared" si="4"/>
        <v>0</v>
      </c>
      <c r="AQ9" s="313">
        <f t="shared" si="1"/>
        <v>0</v>
      </c>
      <c r="AR9" s="313">
        <f t="shared" si="1"/>
        <v>0</v>
      </c>
      <c r="AS9" s="313">
        <f t="shared" si="1"/>
        <v>0</v>
      </c>
      <c r="AT9" s="313">
        <f t="shared" si="5"/>
        <v>0</v>
      </c>
    </row>
    <row r="10" spans="2:46" x14ac:dyDescent="0.2">
      <c r="B10" s="328" t="s">
        <v>894</v>
      </c>
      <c r="D10" s="309">
        <v>11.13</v>
      </c>
      <c r="E10" s="309">
        <v>0</v>
      </c>
      <c r="F10" s="309">
        <v>0</v>
      </c>
      <c r="G10" s="309">
        <v>7.9880000000000004</v>
      </c>
      <c r="H10" s="309">
        <v>0</v>
      </c>
      <c r="I10" s="309">
        <v>0</v>
      </c>
      <c r="J10" s="309">
        <v>6.0590000000000002</v>
      </c>
      <c r="K10" s="309">
        <v>1.385</v>
      </c>
      <c r="L10" s="309">
        <v>0</v>
      </c>
      <c r="M10" s="309">
        <v>0</v>
      </c>
      <c r="N10" s="309">
        <v>0</v>
      </c>
      <c r="O10" s="309">
        <v>0</v>
      </c>
      <c r="P10" s="309">
        <v>0</v>
      </c>
      <c r="Q10" s="311"/>
      <c r="R10" s="312">
        <v>1743305</v>
      </c>
      <c r="S10" s="312">
        <v>0</v>
      </c>
      <c r="T10" s="312">
        <v>0</v>
      </c>
      <c r="U10" s="312">
        <v>5043065.4425865337</v>
      </c>
      <c r="V10" s="312">
        <v>0</v>
      </c>
      <c r="W10" s="312">
        <v>0</v>
      </c>
      <c r="X10" s="312">
        <v>8229032.2332155593</v>
      </c>
      <c r="Y10" s="312">
        <v>20447605.576652132</v>
      </c>
      <c r="Z10" s="312">
        <v>0</v>
      </c>
      <c r="AA10" s="312">
        <v>0</v>
      </c>
      <c r="AB10" s="312">
        <v>0</v>
      </c>
      <c r="AC10" s="312">
        <v>0</v>
      </c>
      <c r="AD10" s="312">
        <v>0</v>
      </c>
      <c r="AG10" s="313">
        <f t="shared" si="2"/>
        <v>19402984.650000002</v>
      </c>
      <c r="AH10" s="313">
        <f t="shared" si="3"/>
        <v>0</v>
      </c>
      <c r="AI10" s="313">
        <f t="shared" si="0"/>
        <v>0</v>
      </c>
      <c r="AJ10" s="313">
        <f t="shared" si="0"/>
        <v>402840.06755381235</v>
      </c>
      <c r="AK10" s="313">
        <f t="shared" si="0"/>
        <v>0</v>
      </c>
      <c r="AL10" s="313">
        <f t="shared" si="0"/>
        <v>0</v>
      </c>
      <c r="AM10" s="313">
        <f t="shared" si="0"/>
        <v>498597.06301053078</v>
      </c>
      <c r="AN10" s="313">
        <f t="shared" si="0"/>
        <v>283199.33723663201</v>
      </c>
      <c r="AO10" s="313">
        <f t="shared" si="0"/>
        <v>0</v>
      </c>
      <c r="AP10" s="313">
        <f t="shared" si="4"/>
        <v>0</v>
      </c>
      <c r="AQ10" s="313">
        <f t="shared" si="1"/>
        <v>0</v>
      </c>
      <c r="AR10" s="313">
        <f t="shared" si="1"/>
        <v>0</v>
      </c>
      <c r="AS10" s="313">
        <f t="shared" si="1"/>
        <v>0</v>
      </c>
      <c r="AT10" s="313">
        <f t="shared" si="5"/>
        <v>20587621.117800977</v>
      </c>
    </row>
    <row r="11" spans="2:46" x14ac:dyDescent="0.2">
      <c r="B11" s="328" t="s">
        <v>895</v>
      </c>
      <c r="D11" s="309">
        <v>0</v>
      </c>
      <c r="E11" s="309">
        <v>0</v>
      </c>
      <c r="F11" s="309">
        <v>0</v>
      </c>
      <c r="G11" s="309">
        <v>0</v>
      </c>
      <c r="H11" s="309">
        <v>0</v>
      </c>
      <c r="I11" s="309">
        <v>0</v>
      </c>
      <c r="J11" s="309">
        <v>0</v>
      </c>
      <c r="K11" s="309">
        <v>1.3340000000000001</v>
      </c>
      <c r="L11" s="309">
        <v>0</v>
      </c>
      <c r="M11" s="309">
        <v>0</v>
      </c>
      <c r="N11" s="309">
        <v>0</v>
      </c>
      <c r="O11" s="309">
        <v>0</v>
      </c>
      <c r="P11" s="309">
        <v>0</v>
      </c>
      <c r="Q11" s="311"/>
      <c r="R11" s="312">
        <v>36698140</v>
      </c>
      <c r="S11" s="312">
        <v>0</v>
      </c>
      <c r="T11" s="312">
        <v>0</v>
      </c>
      <c r="U11" s="312">
        <v>0</v>
      </c>
      <c r="V11" s="312">
        <v>0</v>
      </c>
      <c r="W11" s="312">
        <v>0</v>
      </c>
      <c r="X11" s="312">
        <v>0</v>
      </c>
      <c r="Y11" s="312">
        <v>167237690.29739991</v>
      </c>
      <c r="Z11" s="312">
        <v>0</v>
      </c>
      <c r="AA11" s="312">
        <v>0</v>
      </c>
      <c r="AB11" s="312">
        <v>0</v>
      </c>
      <c r="AC11" s="312">
        <v>0</v>
      </c>
      <c r="AD11" s="312">
        <v>0</v>
      </c>
      <c r="AG11" s="313">
        <f t="shared" si="2"/>
        <v>0</v>
      </c>
      <c r="AH11" s="313">
        <f t="shared" si="3"/>
        <v>0</v>
      </c>
      <c r="AI11" s="313">
        <f t="shared" si="0"/>
        <v>0</v>
      </c>
      <c r="AJ11" s="313">
        <f t="shared" si="0"/>
        <v>0</v>
      </c>
      <c r="AK11" s="313">
        <f t="shared" si="0"/>
        <v>0</v>
      </c>
      <c r="AL11" s="313">
        <f t="shared" si="0"/>
        <v>0</v>
      </c>
      <c r="AM11" s="313">
        <f t="shared" si="0"/>
        <v>0</v>
      </c>
      <c r="AN11" s="313">
        <f t="shared" si="0"/>
        <v>2230950.7885673149</v>
      </c>
      <c r="AO11" s="313">
        <f t="shared" si="0"/>
        <v>0</v>
      </c>
      <c r="AP11" s="313">
        <f t="shared" si="4"/>
        <v>0</v>
      </c>
      <c r="AQ11" s="313">
        <f t="shared" si="1"/>
        <v>0</v>
      </c>
      <c r="AR11" s="313">
        <f t="shared" si="1"/>
        <v>0</v>
      </c>
      <c r="AS11" s="313">
        <f t="shared" si="1"/>
        <v>0</v>
      </c>
      <c r="AT11" s="313">
        <f t="shared" si="5"/>
        <v>2230950.7885673149</v>
      </c>
    </row>
    <row r="12" spans="2:46" x14ac:dyDescent="0.2">
      <c r="B12" s="328" t="s">
        <v>896</v>
      </c>
      <c r="D12" s="309">
        <v>10.278</v>
      </c>
      <c r="E12" s="309">
        <v>9.0350000000000001</v>
      </c>
      <c r="F12" s="309">
        <v>0</v>
      </c>
      <c r="G12" s="309">
        <v>0</v>
      </c>
      <c r="H12" s="309">
        <v>5.6369999999999996</v>
      </c>
      <c r="I12" s="309">
        <v>0</v>
      </c>
      <c r="J12" s="309">
        <v>0</v>
      </c>
      <c r="K12" s="309">
        <v>0</v>
      </c>
      <c r="L12" s="309">
        <v>0</v>
      </c>
      <c r="M12" s="309">
        <v>0</v>
      </c>
      <c r="N12" s="309">
        <v>0</v>
      </c>
      <c r="O12" s="309">
        <v>0</v>
      </c>
      <c r="P12" s="309">
        <v>0</v>
      </c>
      <c r="Q12" s="311"/>
      <c r="R12" s="312">
        <v>12176357</v>
      </c>
      <c r="S12" s="312">
        <v>200261624.61466938</v>
      </c>
      <c r="T12" s="312">
        <v>0</v>
      </c>
      <c r="U12" s="312">
        <v>0</v>
      </c>
      <c r="V12" s="312">
        <v>301122328.35617799</v>
      </c>
      <c r="W12" s="312">
        <v>0</v>
      </c>
      <c r="X12" s="312">
        <v>0</v>
      </c>
      <c r="Y12" s="312">
        <v>0</v>
      </c>
      <c r="Z12" s="312">
        <v>0</v>
      </c>
      <c r="AA12" s="312">
        <v>0</v>
      </c>
      <c r="AB12" s="312">
        <v>0</v>
      </c>
      <c r="AC12" s="312">
        <v>0</v>
      </c>
      <c r="AD12" s="312">
        <v>0</v>
      </c>
      <c r="AG12" s="313">
        <f t="shared" si="2"/>
        <v>125148597.24600001</v>
      </c>
      <c r="AH12" s="313">
        <f t="shared" si="3"/>
        <v>18093637.783935379</v>
      </c>
      <c r="AI12" s="313">
        <f t="shared" si="0"/>
        <v>0</v>
      </c>
      <c r="AJ12" s="313">
        <f t="shared" si="0"/>
        <v>0</v>
      </c>
      <c r="AK12" s="313">
        <f t="shared" si="0"/>
        <v>16974265.649437752</v>
      </c>
      <c r="AL12" s="313">
        <f t="shared" si="0"/>
        <v>0</v>
      </c>
      <c r="AM12" s="313">
        <f t="shared" si="0"/>
        <v>0</v>
      </c>
      <c r="AN12" s="313">
        <f t="shared" si="0"/>
        <v>0</v>
      </c>
      <c r="AO12" s="313">
        <f t="shared" si="0"/>
        <v>0</v>
      </c>
      <c r="AP12" s="313">
        <f t="shared" si="4"/>
        <v>0</v>
      </c>
      <c r="AQ12" s="313">
        <f t="shared" si="1"/>
        <v>0</v>
      </c>
      <c r="AR12" s="313">
        <f t="shared" si="1"/>
        <v>0</v>
      </c>
      <c r="AS12" s="313">
        <f t="shared" si="1"/>
        <v>0</v>
      </c>
      <c r="AT12" s="313">
        <f t="shared" si="5"/>
        <v>160216500.67937315</v>
      </c>
    </row>
    <row r="13" spans="2:46" x14ac:dyDescent="0.2">
      <c r="B13" s="328" t="s">
        <v>897</v>
      </c>
      <c r="D13" s="309">
        <v>14.757</v>
      </c>
      <c r="E13" s="309">
        <v>0</v>
      </c>
      <c r="F13" s="309">
        <v>0</v>
      </c>
      <c r="G13" s="309">
        <v>7.1680000000000001</v>
      </c>
      <c r="H13" s="309">
        <v>0</v>
      </c>
      <c r="I13" s="309">
        <v>0</v>
      </c>
      <c r="J13" s="309">
        <v>5.37</v>
      </c>
      <c r="K13" s="309">
        <v>1.3380000000000001</v>
      </c>
      <c r="L13" s="309">
        <v>0</v>
      </c>
      <c r="M13" s="309">
        <v>0</v>
      </c>
      <c r="N13" s="309">
        <v>0</v>
      </c>
      <c r="O13" s="309">
        <v>0</v>
      </c>
      <c r="P13" s="309">
        <v>0</v>
      </c>
      <c r="Q13" s="311"/>
      <c r="R13" s="312">
        <v>5452601</v>
      </c>
      <c r="S13" s="312">
        <v>0</v>
      </c>
      <c r="T13" s="312">
        <v>0</v>
      </c>
      <c r="U13" s="312">
        <v>164709143.31174451</v>
      </c>
      <c r="V13" s="312">
        <v>0</v>
      </c>
      <c r="W13" s="312">
        <v>0</v>
      </c>
      <c r="X13" s="312">
        <v>237639802.99867862</v>
      </c>
      <c r="Y13" s="312">
        <v>246602873.89236239</v>
      </c>
      <c r="Z13" s="312">
        <v>0</v>
      </c>
      <c r="AA13" s="312">
        <v>0</v>
      </c>
      <c r="AB13" s="312">
        <v>0</v>
      </c>
      <c r="AC13" s="312">
        <v>0</v>
      </c>
      <c r="AD13" s="312">
        <v>0</v>
      </c>
      <c r="AG13" s="313">
        <f t="shared" si="2"/>
        <v>80464032.957000002</v>
      </c>
      <c r="AH13" s="313">
        <f t="shared" si="3"/>
        <v>0</v>
      </c>
      <c r="AI13" s="313">
        <f t="shared" si="0"/>
        <v>0</v>
      </c>
      <c r="AJ13" s="313">
        <f t="shared" si="0"/>
        <v>11806351.392585848</v>
      </c>
      <c r="AK13" s="313">
        <f t="shared" si="0"/>
        <v>0</v>
      </c>
      <c r="AL13" s="313">
        <f t="shared" si="0"/>
        <v>0</v>
      </c>
      <c r="AM13" s="313">
        <f t="shared" si="0"/>
        <v>12761257.421029042</v>
      </c>
      <c r="AN13" s="313">
        <f t="shared" si="0"/>
        <v>3299546.4526798092</v>
      </c>
      <c r="AO13" s="313">
        <f t="shared" si="0"/>
        <v>0</v>
      </c>
      <c r="AP13" s="313">
        <f t="shared" si="4"/>
        <v>0</v>
      </c>
      <c r="AQ13" s="313">
        <f t="shared" si="1"/>
        <v>0</v>
      </c>
      <c r="AR13" s="313">
        <f t="shared" si="1"/>
        <v>0</v>
      </c>
      <c r="AS13" s="313">
        <f t="shared" si="1"/>
        <v>0</v>
      </c>
      <c r="AT13" s="313">
        <f t="shared" si="5"/>
        <v>108331188.22329471</v>
      </c>
    </row>
    <row r="14" spans="2:46" x14ac:dyDescent="0.2">
      <c r="B14" s="328" t="s">
        <v>898</v>
      </c>
      <c r="D14" s="309">
        <v>15.85</v>
      </c>
      <c r="E14" s="309">
        <v>0</v>
      </c>
      <c r="F14" s="309">
        <v>0</v>
      </c>
      <c r="G14" s="309">
        <v>6.8810000000000002</v>
      </c>
      <c r="H14" s="309">
        <v>0</v>
      </c>
      <c r="I14" s="309">
        <v>0</v>
      </c>
      <c r="J14" s="309">
        <v>5.3289999999999997</v>
      </c>
      <c r="K14" s="309">
        <v>1.2549999999999999</v>
      </c>
      <c r="L14" s="309">
        <v>0</v>
      </c>
      <c r="M14" s="309">
        <v>0</v>
      </c>
      <c r="N14" s="309">
        <v>0</v>
      </c>
      <c r="O14" s="309">
        <v>0</v>
      </c>
      <c r="P14" s="309">
        <v>0</v>
      </c>
      <c r="Q14" s="311"/>
      <c r="R14" s="312">
        <v>2301003</v>
      </c>
      <c r="S14" s="312">
        <v>0</v>
      </c>
      <c r="T14" s="312">
        <v>0</v>
      </c>
      <c r="U14" s="312">
        <v>56882828.962034523</v>
      </c>
      <c r="V14" s="312">
        <v>0</v>
      </c>
      <c r="W14" s="312">
        <v>0</v>
      </c>
      <c r="X14" s="312">
        <v>86990575.092016265</v>
      </c>
      <c r="Y14" s="312">
        <v>41489609.284293093</v>
      </c>
      <c r="Z14" s="312">
        <v>0</v>
      </c>
      <c r="AA14" s="312">
        <v>0</v>
      </c>
      <c r="AB14" s="312">
        <v>0</v>
      </c>
      <c r="AC14" s="312">
        <v>0</v>
      </c>
      <c r="AD14" s="312">
        <v>0</v>
      </c>
      <c r="AG14" s="313">
        <f t="shared" si="2"/>
        <v>36470897.549999997</v>
      </c>
      <c r="AH14" s="313">
        <f t="shared" si="3"/>
        <v>0</v>
      </c>
      <c r="AI14" s="313">
        <f t="shared" si="0"/>
        <v>0</v>
      </c>
      <c r="AJ14" s="313">
        <f t="shared" si="0"/>
        <v>3914107.4608775955</v>
      </c>
      <c r="AK14" s="313">
        <f t="shared" si="0"/>
        <v>0</v>
      </c>
      <c r="AL14" s="313">
        <f t="shared" si="0"/>
        <v>0</v>
      </c>
      <c r="AM14" s="313">
        <f t="shared" si="0"/>
        <v>4635727.7466535466</v>
      </c>
      <c r="AN14" s="313">
        <f t="shared" si="0"/>
        <v>520694.59651787824</v>
      </c>
      <c r="AO14" s="313">
        <f t="shared" si="0"/>
        <v>0</v>
      </c>
      <c r="AP14" s="313">
        <f t="shared" si="4"/>
        <v>0</v>
      </c>
      <c r="AQ14" s="313">
        <f t="shared" si="1"/>
        <v>0</v>
      </c>
      <c r="AR14" s="313">
        <f t="shared" si="1"/>
        <v>0</v>
      </c>
      <c r="AS14" s="313">
        <f t="shared" si="1"/>
        <v>0</v>
      </c>
      <c r="AT14" s="313">
        <f t="shared" si="5"/>
        <v>45541427.35404902</v>
      </c>
    </row>
    <row r="15" spans="2:46" x14ac:dyDescent="0.2">
      <c r="B15" s="328" t="s">
        <v>899</v>
      </c>
      <c r="D15" s="309">
        <v>0</v>
      </c>
      <c r="E15" s="309">
        <v>0</v>
      </c>
      <c r="F15" s="309">
        <v>0</v>
      </c>
      <c r="G15" s="309">
        <v>6.625</v>
      </c>
      <c r="H15" s="309">
        <v>0</v>
      </c>
      <c r="I15" s="309">
        <v>0</v>
      </c>
      <c r="J15" s="309">
        <v>4.8470000000000004</v>
      </c>
      <c r="K15" s="309">
        <v>1.1950000000000001</v>
      </c>
      <c r="L15" s="309">
        <v>0</v>
      </c>
      <c r="M15" s="309">
        <v>0</v>
      </c>
      <c r="N15" s="309">
        <v>0</v>
      </c>
      <c r="O15" s="309">
        <v>0</v>
      </c>
      <c r="P15" s="309">
        <v>0</v>
      </c>
      <c r="Q15" s="311"/>
      <c r="R15" s="312">
        <v>9348.6666666666661</v>
      </c>
      <c r="S15" s="312">
        <v>0</v>
      </c>
      <c r="T15" s="312">
        <v>0</v>
      </c>
      <c r="U15" s="312">
        <v>11541212.82802742</v>
      </c>
      <c r="V15" s="312">
        <v>0</v>
      </c>
      <c r="W15" s="312">
        <v>0</v>
      </c>
      <c r="X15" s="312">
        <v>18626640.547309805</v>
      </c>
      <c r="Y15" s="312">
        <v>70391657.875786856</v>
      </c>
      <c r="Z15" s="312">
        <v>0</v>
      </c>
      <c r="AA15" s="312">
        <v>0</v>
      </c>
      <c r="AB15" s="312">
        <v>0</v>
      </c>
      <c r="AC15" s="312">
        <v>0</v>
      </c>
      <c r="AD15" s="312">
        <v>0</v>
      </c>
      <c r="AG15" s="313">
        <f t="shared" si="2"/>
        <v>0</v>
      </c>
      <c r="AH15" s="313">
        <f t="shared" si="3"/>
        <v>0</v>
      </c>
      <c r="AI15" s="313">
        <f t="shared" si="0"/>
        <v>0</v>
      </c>
      <c r="AJ15" s="313">
        <f t="shared" si="0"/>
        <v>764605.34985681658</v>
      </c>
      <c r="AK15" s="313">
        <f t="shared" si="0"/>
        <v>0</v>
      </c>
      <c r="AL15" s="313">
        <f t="shared" si="0"/>
        <v>0</v>
      </c>
      <c r="AM15" s="313">
        <f t="shared" si="0"/>
        <v>902833.26732810633</v>
      </c>
      <c r="AN15" s="313">
        <f t="shared" si="0"/>
        <v>841180.31161565299</v>
      </c>
      <c r="AO15" s="313">
        <f t="shared" si="0"/>
        <v>0</v>
      </c>
      <c r="AP15" s="313">
        <f t="shared" si="4"/>
        <v>0</v>
      </c>
      <c r="AQ15" s="313">
        <f t="shared" si="1"/>
        <v>0</v>
      </c>
      <c r="AR15" s="313">
        <f t="shared" si="1"/>
        <v>0</v>
      </c>
      <c r="AS15" s="313">
        <f t="shared" si="1"/>
        <v>0</v>
      </c>
      <c r="AT15" s="313">
        <f t="shared" si="5"/>
        <v>2508618.9288005759</v>
      </c>
    </row>
    <row r="16" spans="2:46" x14ac:dyDescent="0.2">
      <c r="B16" s="328" t="s">
        <v>900</v>
      </c>
      <c r="D16" s="309">
        <v>9.9120000000000008</v>
      </c>
      <c r="E16" s="309">
        <v>4.5389999999999997</v>
      </c>
      <c r="F16" s="309">
        <v>0</v>
      </c>
      <c r="G16" s="309">
        <v>0</v>
      </c>
      <c r="H16" s="309">
        <v>3.581</v>
      </c>
      <c r="I16" s="309">
        <v>0</v>
      </c>
      <c r="J16" s="309">
        <v>0</v>
      </c>
      <c r="K16" s="309">
        <v>0</v>
      </c>
      <c r="L16" s="309">
        <v>0</v>
      </c>
      <c r="M16" s="309">
        <v>0</v>
      </c>
      <c r="N16" s="309">
        <v>0</v>
      </c>
      <c r="O16" s="309">
        <v>0</v>
      </c>
      <c r="P16" s="309">
        <v>0</v>
      </c>
      <c r="Q16" s="311"/>
      <c r="R16" s="312">
        <v>3778</v>
      </c>
      <c r="S16" s="312">
        <v>1054795.8972647851</v>
      </c>
      <c r="T16" s="312">
        <v>0</v>
      </c>
      <c r="U16" s="312">
        <v>0</v>
      </c>
      <c r="V16" s="312">
        <v>1342966.9027352151</v>
      </c>
      <c r="W16" s="312">
        <v>0</v>
      </c>
      <c r="X16" s="312">
        <v>0</v>
      </c>
      <c r="Y16" s="312">
        <v>0</v>
      </c>
      <c r="Z16" s="312">
        <v>0</v>
      </c>
      <c r="AA16" s="312">
        <v>0</v>
      </c>
      <c r="AB16" s="312">
        <v>0</v>
      </c>
      <c r="AC16" s="312">
        <v>0</v>
      </c>
      <c r="AD16" s="312">
        <v>0</v>
      </c>
      <c r="AG16" s="313">
        <f t="shared" si="2"/>
        <v>37447.536</v>
      </c>
      <c r="AH16" s="313">
        <f t="shared" si="3"/>
        <v>47877.185776848593</v>
      </c>
      <c r="AI16" s="313">
        <f t="shared" si="0"/>
        <v>0</v>
      </c>
      <c r="AJ16" s="313">
        <f t="shared" si="0"/>
        <v>0</v>
      </c>
      <c r="AK16" s="313">
        <f t="shared" si="0"/>
        <v>48091.644786948054</v>
      </c>
      <c r="AL16" s="313">
        <f t="shared" si="0"/>
        <v>0</v>
      </c>
      <c r="AM16" s="313">
        <f t="shared" si="0"/>
        <v>0</v>
      </c>
      <c r="AN16" s="313">
        <f t="shared" si="0"/>
        <v>0</v>
      </c>
      <c r="AO16" s="313">
        <f t="shared" si="0"/>
        <v>0</v>
      </c>
      <c r="AP16" s="313">
        <f t="shared" si="4"/>
        <v>0</v>
      </c>
      <c r="AQ16" s="313">
        <f t="shared" si="1"/>
        <v>0</v>
      </c>
      <c r="AR16" s="313">
        <f t="shared" si="1"/>
        <v>0</v>
      </c>
      <c r="AS16" s="313">
        <f t="shared" si="1"/>
        <v>0</v>
      </c>
      <c r="AT16" s="313">
        <f t="shared" si="5"/>
        <v>133416.36656379665</v>
      </c>
    </row>
    <row r="17" spans="2:46" x14ac:dyDescent="0.2">
      <c r="B17" s="328" t="s">
        <v>901</v>
      </c>
      <c r="D17" s="309">
        <v>14.297000000000001</v>
      </c>
      <c r="E17" s="309">
        <v>0</v>
      </c>
      <c r="F17" s="309">
        <v>0</v>
      </c>
      <c r="G17" s="309">
        <v>7.1050000000000004</v>
      </c>
      <c r="H17" s="309">
        <v>0</v>
      </c>
      <c r="I17" s="309">
        <v>0</v>
      </c>
      <c r="J17" s="309">
        <v>5.649</v>
      </c>
      <c r="K17" s="309">
        <v>1.3520000000000001</v>
      </c>
      <c r="L17" s="309">
        <v>0</v>
      </c>
      <c r="M17" s="309">
        <v>0</v>
      </c>
      <c r="N17" s="309">
        <v>0</v>
      </c>
      <c r="O17" s="309">
        <v>0</v>
      </c>
      <c r="P17" s="309">
        <v>0</v>
      </c>
      <c r="Q17" s="311"/>
      <c r="R17" s="312">
        <v>30835</v>
      </c>
      <c r="S17" s="312">
        <v>0</v>
      </c>
      <c r="T17" s="312">
        <v>0</v>
      </c>
      <c r="U17" s="312">
        <v>5404221.7242684113</v>
      </c>
      <c r="V17" s="312">
        <v>0</v>
      </c>
      <c r="W17" s="312">
        <v>0</v>
      </c>
      <c r="X17" s="312">
        <v>7612384.0773444921</v>
      </c>
      <c r="Y17" s="312">
        <v>8502577.8090322595</v>
      </c>
      <c r="Z17" s="312">
        <v>0</v>
      </c>
      <c r="AA17" s="312">
        <v>0</v>
      </c>
      <c r="AB17" s="312">
        <v>0</v>
      </c>
      <c r="AC17" s="312">
        <v>0</v>
      </c>
      <c r="AD17" s="312">
        <v>0</v>
      </c>
      <c r="AG17" s="313">
        <f t="shared" si="2"/>
        <v>440847.995</v>
      </c>
      <c r="AH17" s="313">
        <f t="shared" si="3"/>
        <v>0</v>
      </c>
      <c r="AI17" s="313">
        <f t="shared" si="0"/>
        <v>0</v>
      </c>
      <c r="AJ17" s="313">
        <f t="shared" si="0"/>
        <v>383969.95350927062</v>
      </c>
      <c r="AK17" s="313">
        <f t="shared" si="0"/>
        <v>0</v>
      </c>
      <c r="AL17" s="313">
        <f t="shared" si="0"/>
        <v>0</v>
      </c>
      <c r="AM17" s="313">
        <f t="shared" si="0"/>
        <v>430023.57652919035</v>
      </c>
      <c r="AN17" s="313">
        <f t="shared" si="0"/>
        <v>114954.85197811616</v>
      </c>
      <c r="AO17" s="313">
        <f t="shared" si="0"/>
        <v>0</v>
      </c>
      <c r="AP17" s="313">
        <f t="shared" si="4"/>
        <v>0</v>
      </c>
      <c r="AQ17" s="313">
        <f t="shared" si="1"/>
        <v>0</v>
      </c>
      <c r="AR17" s="313">
        <f t="shared" si="1"/>
        <v>0</v>
      </c>
      <c r="AS17" s="313">
        <f t="shared" si="1"/>
        <v>0</v>
      </c>
      <c r="AT17" s="313">
        <f t="shared" si="5"/>
        <v>1369796.3770165772</v>
      </c>
    </row>
    <row r="18" spans="2:46" x14ac:dyDescent="0.2">
      <c r="B18" s="328" t="s">
        <v>902</v>
      </c>
      <c r="D18" s="309">
        <v>0</v>
      </c>
      <c r="E18" s="309">
        <v>0</v>
      </c>
      <c r="F18" s="309">
        <v>0</v>
      </c>
      <c r="G18" s="309">
        <v>6.399</v>
      </c>
      <c r="H18" s="309">
        <v>0</v>
      </c>
      <c r="I18" s="309">
        <v>0</v>
      </c>
      <c r="J18" s="309">
        <v>3.7440000000000002</v>
      </c>
      <c r="K18" s="309">
        <v>1.49</v>
      </c>
      <c r="L18" s="309">
        <v>0</v>
      </c>
      <c r="M18" s="309">
        <v>0</v>
      </c>
      <c r="N18" s="309">
        <v>30.640999999999998</v>
      </c>
      <c r="O18" s="309">
        <v>0</v>
      </c>
      <c r="P18" s="309">
        <v>0</v>
      </c>
      <c r="Q18" s="311"/>
      <c r="R18" s="312">
        <v>281874</v>
      </c>
      <c r="S18" s="312">
        <v>0</v>
      </c>
      <c r="T18" s="312">
        <v>0</v>
      </c>
      <c r="U18" s="312">
        <v>21812488.250120759</v>
      </c>
      <c r="V18" s="312">
        <v>0</v>
      </c>
      <c r="W18" s="312">
        <v>0</v>
      </c>
      <c r="X18" s="312">
        <v>32155388.056975998</v>
      </c>
      <c r="Y18" s="312">
        <v>45217305.743870974</v>
      </c>
      <c r="Z18" s="312">
        <v>0</v>
      </c>
      <c r="AA18" s="312">
        <v>0</v>
      </c>
      <c r="AB18" s="312">
        <v>4771488.1175258067</v>
      </c>
      <c r="AC18" s="312">
        <v>0</v>
      </c>
      <c r="AD18" s="312">
        <v>0</v>
      </c>
      <c r="AG18" s="313">
        <f t="shared" si="2"/>
        <v>0</v>
      </c>
      <c r="AH18" s="313">
        <f t="shared" si="3"/>
        <v>0</v>
      </c>
      <c r="AI18" s="313">
        <f t="shared" si="0"/>
        <v>0</v>
      </c>
      <c r="AJ18" s="313">
        <f t="shared" si="0"/>
        <v>1395781.1231252274</v>
      </c>
      <c r="AK18" s="313">
        <f t="shared" si="0"/>
        <v>0</v>
      </c>
      <c r="AL18" s="313">
        <f t="shared" si="0"/>
        <v>0</v>
      </c>
      <c r="AM18" s="313">
        <f t="shared" si="0"/>
        <v>1203897.7288531815</v>
      </c>
      <c r="AN18" s="313">
        <f t="shared" si="0"/>
        <v>673737.85558367753</v>
      </c>
      <c r="AO18" s="313">
        <f t="shared" si="0"/>
        <v>0</v>
      </c>
      <c r="AP18" s="313">
        <f t="shared" si="4"/>
        <v>0</v>
      </c>
      <c r="AQ18" s="313">
        <f t="shared" si="1"/>
        <v>146203167.40910822</v>
      </c>
      <c r="AR18" s="313">
        <f t="shared" si="1"/>
        <v>0</v>
      </c>
      <c r="AS18" s="313">
        <f t="shared" si="1"/>
        <v>0</v>
      </c>
      <c r="AT18" s="313">
        <f t="shared" si="5"/>
        <v>149476584.11667031</v>
      </c>
    </row>
    <row r="19" spans="2:46" x14ac:dyDescent="0.2">
      <c r="B19" s="328" t="s">
        <v>903</v>
      </c>
      <c r="D19" s="309">
        <v>0</v>
      </c>
      <c r="E19" s="309">
        <v>0</v>
      </c>
      <c r="F19" s="309">
        <v>0</v>
      </c>
      <c r="G19" s="309">
        <v>5.7290000000000001</v>
      </c>
      <c r="H19" s="309">
        <v>0</v>
      </c>
      <c r="I19" s="309">
        <v>0</v>
      </c>
      <c r="J19" s="309">
        <v>4.4059999999999997</v>
      </c>
      <c r="K19" s="309">
        <v>1.2949999999999999</v>
      </c>
      <c r="L19" s="309">
        <v>0</v>
      </c>
      <c r="M19" s="309">
        <v>0</v>
      </c>
      <c r="N19" s="309">
        <v>50.424999999999997</v>
      </c>
      <c r="O19" s="309">
        <v>0</v>
      </c>
      <c r="P19" s="309">
        <v>0</v>
      </c>
      <c r="Q19" s="311"/>
      <c r="R19" s="312">
        <v>18604</v>
      </c>
      <c r="S19" s="312">
        <v>0</v>
      </c>
      <c r="T19" s="312">
        <v>0</v>
      </c>
      <c r="U19" s="312">
        <v>907267.13431933359</v>
      </c>
      <c r="V19" s="312">
        <v>0</v>
      </c>
      <c r="W19" s="312">
        <v>0</v>
      </c>
      <c r="X19" s="312">
        <v>1472223.7256806665</v>
      </c>
      <c r="Y19" s="312">
        <v>2437770.9800000004</v>
      </c>
      <c r="Z19" s="312">
        <v>0</v>
      </c>
      <c r="AA19" s="312">
        <v>0</v>
      </c>
      <c r="AB19" s="312">
        <v>168859.98</v>
      </c>
      <c r="AC19" s="312">
        <v>0</v>
      </c>
      <c r="AD19" s="312">
        <v>0</v>
      </c>
      <c r="AG19" s="313">
        <f t="shared" si="2"/>
        <v>0</v>
      </c>
      <c r="AH19" s="313">
        <f t="shared" si="3"/>
        <v>0</v>
      </c>
      <c r="AI19" s="313">
        <f t="shared" si="0"/>
        <v>0</v>
      </c>
      <c r="AJ19" s="313">
        <f t="shared" si="0"/>
        <v>51977.334125154623</v>
      </c>
      <c r="AK19" s="313">
        <f t="shared" si="0"/>
        <v>0</v>
      </c>
      <c r="AL19" s="313">
        <f t="shared" si="0"/>
        <v>0</v>
      </c>
      <c r="AM19" s="313">
        <f t="shared" si="0"/>
        <v>64866.177353490159</v>
      </c>
      <c r="AN19" s="313">
        <f t="shared" si="0"/>
        <v>31569.134191000005</v>
      </c>
      <c r="AO19" s="313">
        <f t="shared" si="0"/>
        <v>0</v>
      </c>
      <c r="AP19" s="313">
        <f t="shared" si="4"/>
        <v>0</v>
      </c>
      <c r="AQ19" s="313">
        <f t="shared" si="1"/>
        <v>8514764.4914999995</v>
      </c>
      <c r="AR19" s="313">
        <f t="shared" si="1"/>
        <v>0</v>
      </c>
      <c r="AS19" s="313">
        <f t="shared" si="1"/>
        <v>0</v>
      </c>
      <c r="AT19" s="313">
        <f t="shared" si="5"/>
        <v>8663177.1371696442</v>
      </c>
    </row>
    <row r="20" spans="2:46" x14ac:dyDescent="0.2">
      <c r="B20" s="328" t="s">
        <v>904</v>
      </c>
      <c r="D20" s="309">
        <v>0</v>
      </c>
      <c r="E20" s="309">
        <v>0</v>
      </c>
      <c r="F20" s="309">
        <v>0</v>
      </c>
      <c r="G20" s="309">
        <v>1.002</v>
      </c>
      <c r="H20" s="309">
        <v>0</v>
      </c>
      <c r="I20" s="309">
        <v>0</v>
      </c>
      <c r="J20" s="309">
        <v>0.84899999999999998</v>
      </c>
      <c r="K20" s="309">
        <v>0.84099999999999997</v>
      </c>
      <c r="L20" s="309">
        <v>0</v>
      </c>
      <c r="M20" s="309">
        <v>10.113</v>
      </c>
      <c r="N20" s="309">
        <v>15.087</v>
      </c>
      <c r="O20" s="309">
        <v>0</v>
      </c>
      <c r="P20" s="309">
        <v>0</v>
      </c>
      <c r="Q20" s="311"/>
      <c r="R20" s="312">
        <v>1219335</v>
      </c>
      <c r="S20" s="312">
        <v>0</v>
      </c>
      <c r="T20" s="312">
        <v>0</v>
      </c>
      <c r="U20" s="312">
        <v>494240970.52178305</v>
      </c>
      <c r="V20" s="312">
        <v>0</v>
      </c>
      <c r="W20" s="312">
        <v>0</v>
      </c>
      <c r="X20" s="312">
        <v>702298662.62259412</v>
      </c>
      <c r="Y20" s="312">
        <v>1338979967.3607838</v>
      </c>
      <c r="Z20" s="312">
        <v>0</v>
      </c>
      <c r="AA20" s="312">
        <v>348436358.47000015</v>
      </c>
      <c r="AB20" s="312">
        <v>102670810.66999999</v>
      </c>
      <c r="AC20" s="312">
        <v>0</v>
      </c>
      <c r="AD20" s="312">
        <v>0</v>
      </c>
      <c r="AG20" s="313">
        <f t="shared" si="2"/>
        <v>0</v>
      </c>
      <c r="AH20" s="313">
        <f t="shared" si="3"/>
        <v>0</v>
      </c>
      <c r="AI20" s="313">
        <f t="shared" si="0"/>
        <v>0</v>
      </c>
      <c r="AJ20" s="313">
        <f t="shared" si="0"/>
        <v>4952294.5246282658</v>
      </c>
      <c r="AK20" s="313">
        <f t="shared" si="0"/>
        <v>0</v>
      </c>
      <c r="AL20" s="313">
        <f t="shared" si="0"/>
        <v>0</v>
      </c>
      <c r="AM20" s="313">
        <f t="shared" si="0"/>
        <v>5962515.6456658235</v>
      </c>
      <c r="AN20" s="313">
        <f t="shared" si="0"/>
        <v>11260821.52550419</v>
      </c>
      <c r="AO20" s="313">
        <f t="shared" si="0"/>
        <v>0</v>
      </c>
      <c r="AP20" s="313">
        <f t="shared" si="4"/>
        <v>3523736893.2071114</v>
      </c>
      <c r="AQ20" s="313">
        <f t="shared" si="1"/>
        <v>1548994520.5782897</v>
      </c>
      <c r="AR20" s="313">
        <f t="shared" si="1"/>
        <v>0</v>
      </c>
      <c r="AS20" s="313">
        <f t="shared" si="1"/>
        <v>0</v>
      </c>
      <c r="AT20" s="313">
        <f t="shared" si="5"/>
        <v>5094907045.4811993</v>
      </c>
    </row>
    <row r="21" spans="2:46" x14ac:dyDescent="0.2">
      <c r="B21" s="328" t="s">
        <v>905</v>
      </c>
      <c r="D21" s="309">
        <v>0</v>
      </c>
      <c r="E21" s="309">
        <v>0</v>
      </c>
      <c r="F21" s="309">
        <v>0</v>
      </c>
      <c r="G21" s="309">
        <v>0.89200000000000002</v>
      </c>
      <c r="H21" s="309">
        <v>0</v>
      </c>
      <c r="I21" s="309">
        <v>0</v>
      </c>
      <c r="J21" s="309">
        <v>0.73799999999999999</v>
      </c>
      <c r="K21" s="309">
        <v>0.73199999999999998</v>
      </c>
      <c r="L21" s="309">
        <v>0</v>
      </c>
      <c r="M21" s="309">
        <v>10.263999999999999</v>
      </c>
      <c r="N21" s="309">
        <v>24.210999999999999</v>
      </c>
      <c r="O21" s="309">
        <v>0</v>
      </c>
      <c r="P21" s="309">
        <v>0</v>
      </c>
      <c r="Q21" s="311"/>
      <c r="R21" s="312">
        <v>1098</v>
      </c>
      <c r="S21" s="312">
        <v>0</v>
      </c>
      <c r="T21" s="312">
        <v>0</v>
      </c>
      <c r="U21" s="312">
        <v>488062.23000000004</v>
      </c>
      <c r="V21" s="312">
        <v>0</v>
      </c>
      <c r="W21" s="312">
        <v>0</v>
      </c>
      <c r="X21" s="312">
        <v>612249.39</v>
      </c>
      <c r="Y21" s="312">
        <v>2257220.0999999996</v>
      </c>
      <c r="Z21" s="312">
        <v>0</v>
      </c>
      <c r="AA21" s="312">
        <v>358162.51999999996</v>
      </c>
      <c r="AB21" s="312">
        <v>103653.77000000002</v>
      </c>
      <c r="AC21" s="312">
        <v>0</v>
      </c>
      <c r="AD21" s="312">
        <v>0</v>
      </c>
      <c r="AG21" s="313">
        <f t="shared" si="2"/>
        <v>0</v>
      </c>
      <c r="AH21" s="313">
        <f t="shared" si="3"/>
        <v>0</v>
      </c>
      <c r="AI21" s="313">
        <f t="shared" si="0"/>
        <v>0</v>
      </c>
      <c r="AJ21" s="313">
        <f t="shared" si="0"/>
        <v>4353.5150916000011</v>
      </c>
      <c r="AK21" s="313">
        <f t="shared" si="0"/>
        <v>0</v>
      </c>
      <c r="AL21" s="313">
        <f t="shared" si="0"/>
        <v>0</v>
      </c>
      <c r="AM21" s="313">
        <f t="shared" si="0"/>
        <v>4518.4004982000006</v>
      </c>
      <c r="AN21" s="313">
        <f t="shared" si="0"/>
        <v>16522.851131999996</v>
      </c>
      <c r="AO21" s="313">
        <f t="shared" si="0"/>
        <v>0</v>
      </c>
      <c r="AP21" s="313">
        <f t="shared" si="4"/>
        <v>3676180.1052799993</v>
      </c>
      <c r="AQ21" s="313">
        <f t="shared" si="1"/>
        <v>2509561.4254700001</v>
      </c>
      <c r="AR21" s="313">
        <f t="shared" si="1"/>
        <v>0</v>
      </c>
      <c r="AS21" s="313">
        <f t="shared" si="1"/>
        <v>0</v>
      </c>
      <c r="AT21" s="313">
        <f t="shared" si="5"/>
        <v>6211136.297471799</v>
      </c>
    </row>
    <row r="22" spans="2:46" x14ac:dyDescent="0.2">
      <c r="B22" s="328" t="s">
        <v>906</v>
      </c>
      <c r="D22" s="309">
        <v>0</v>
      </c>
      <c r="E22" s="309">
        <v>0</v>
      </c>
      <c r="F22" s="309">
        <v>0</v>
      </c>
      <c r="G22" s="309">
        <v>0.60299999999999998</v>
      </c>
      <c r="H22" s="309">
        <v>0</v>
      </c>
      <c r="I22" s="309">
        <v>0</v>
      </c>
      <c r="J22" s="309">
        <v>0.53300000000000003</v>
      </c>
      <c r="K22" s="309">
        <v>0.52400000000000002</v>
      </c>
      <c r="L22" s="309">
        <v>0</v>
      </c>
      <c r="M22" s="309">
        <v>6.1520000000000001</v>
      </c>
      <c r="N22" s="309">
        <v>8.4489999999999998</v>
      </c>
      <c r="O22" s="309">
        <v>0</v>
      </c>
      <c r="P22" s="309">
        <v>0</v>
      </c>
      <c r="Q22" s="311"/>
      <c r="R22" s="312">
        <v>29697</v>
      </c>
      <c r="S22" s="312">
        <v>0</v>
      </c>
      <c r="T22" s="312">
        <v>0</v>
      </c>
      <c r="U22" s="312">
        <v>164447651.50999999</v>
      </c>
      <c r="V22" s="312">
        <v>0</v>
      </c>
      <c r="W22" s="312">
        <v>0</v>
      </c>
      <c r="X22" s="312">
        <v>240118353.06999999</v>
      </c>
      <c r="Y22" s="312">
        <v>603092284.71999991</v>
      </c>
      <c r="Z22" s="312">
        <v>0</v>
      </c>
      <c r="AA22" s="312">
        <v>93234089.424871981</v>
      </c>
      <c r="AB22" s="312">
        <v>31027203.960000001</v>
      </c>
      <c r="AC22" s="312">
        <v>0</v>
      </c>
      <c r="AD22" s="312">
        <v>0</v>
      </c>
      <c r="AG22" s="313">
        <f t="shared" si="2"/>
        <v>0</v>
      </c>
      <c r="AH22" s="313">
        <f t="shared" si="3"/>
        <v>0</v>
      </c>
      <c r="AI22" s="313">
        <f t="shared" si="0"/>
        <v>0</v>
      </c>
      <c r="AJ22" s="313">
        <f t="shared" si="0"/>
        <v>991619.33860529994</v>
      </c>
      <c r="AK22" s="313">
        <f t="shared" si="0"/>
        <v>0</v>
      </c>
      <c r="AL22" s="313">
        <f t="shared" si="0"/>
        <v>0</v>
      </c>
      <c r="AM22" s="313">
        <f t="shared" si="0"/>
        <v>1279830.8218631002</v>
      </c>
      <c r="AN22" s="313">
        <f t="shared" si="0"/>
        <v>3160203.5719327996</v>
      </c>
      <c r="AO22" s="313">
        <f t="shared" si="0"/>
        <v>0</v>
      </c>
      <c r="AP22" s="313">
        <f t="shared" si="4"/>
        <v>573576118.14181244</v>
      </c>
      <c r="AQ22" s="313">
        <f t="shared" si="1"/>
        <v>262148846.25804001</v>
      </c>
      <c r="AR22" s="313">
        <f t="shared" si="1"/>
        <v>0</v>
      </c>
      <c r="AS22" s="313">
        <f t="shared" si="1"/>
        <v>0</v>
      </c>
      <c r="AT22" s="313">
        <f t="shared" si="5"/>
        <v>841156618.13225365</v>
      </c>
    </row>
    <row r="23" spans="2:46" x14ac:dyDescent="0.2">
      <c r="B23" s="328" t="s">
        <v>907</v>
      </c>
      <c r="D23" s="309">
        <v>0</v>
      </c>
      <c r="E23" s="309">
        <v>0</v>
      </c>
      <c r="F23" s="309">
        <v>0</v>
      </c>
      <c r="G23" s="309">
        <v>0.63600000000000001</v>
      </c>
      <c r="H23" s="309">
        <v>0</v>
      </c>
      <c r="I23" s="309">
        <v>0</v>
      </c>
      <c r="J23" s="309">
        <v>0.52700000000000002</v>
      </c>
      <c r="K23" s="309">
        <v>0.52100000000000002</v>
      </c>
      <c r="L23" s="309">
        <v>0</v>
      </c>
      <c r="M23" s="309">
        <v>7.2370000000000001</v>
      </c>
      <c r="N23" s="309">
        <v>17.523</v>
      </c>
      <c r="O23" s="309">
        <v>0</v>
      </c>
      <c r="P23" s="309">
        <v>0</v>
      </c>
      <c r="Q23" s="311"/>
      <c r="R23" s="312">
        <v>0</v>
      </c>
      <c r="S23" s="312">
        <v>0</v>
      </c>
      <c r="T23" s="312">
        <v>0</v>
      </c>
      <c r="U23" s="312">
        <v>0</v>
      </c>
      <c r="V23" s="312">
        <v>0</v>
      </c>
      <c r="W23" s="312">
        <v>0</v>
      </c>
      <c r="X23" s="312">
        <v>0</v>
      </c>
      <c r="Y23" s="312">
        <v>0</v>
      </c>
      <c r="Z23" s="312">
        <v>0</v>
      </c>
      <c r="AA23" s="312">
        <v>0</v>
      </c>
      <c r="AB23" s="312">
        <v>0</v>
      </c>
      <c r="AC23" s="312">
        <v>0</v>
      </c>
      <c r="AD23" s="312">
        <v>0</v>
      </c>
      <c r="AG23" s="313">
        <f t="shared" si="2"/>
        <v>0</v>
      </c>
      <c r="AH23" s="313">
        <f t="shared" si="3"/>
        <v>0</v>
      </c>
      <c r="AI23" s="313">
        <f t="shared" si="0"/>
        <v>0</v>
      </c>
      <c r="AJ23" s="313">
        <f t="shared" si="0"/>
        <v>0</v>
      </c>
      <c r="AK23" s="313">
        <f t="shared" si="0"/>
        <v>0</v>
      </c>
      <c r="AL23" s="313">
        <f t="shared" si="0"/>
        <v>0</v>
      </c>
      <c r="AM23" s="313">
        <f t="shared" si="0"/>
        <v>0</v>
      </c>
      <c r="AN23" s="313">
        <f t="shared" si="0"/>
        <v>0</v>
      </c>
      <c r="AO23" s="313">
        <f t="shared" si="0"/>
        <v>0</v>
      </c>
      <c r="AP23" s="313">
        <f t="shared" si="4"/>
        <v>0</v>
      </c>
      <c r="AQ23" s="313">
        <f t="shared" si="1"/>
        <v>0</v>
      </c>
      <c r="AR23" s="313">
        <f t="shared" si="1"/>
        <v>0</v>
      </c>
      <c r="AS23" s="313">
        <f t="shared" si="1"/>
        <v>0</v>
      </c>
      <c r="AT23" s="313">
        <f t="shared" si="5"/>
        <v>0</v>
      </c>
    </row>
    <row r="24" spans="2:46" x14ac:dyDescent="0.2">
      <c r="B24" s="328" t="s">
        <v>908</v>
      </c>
      <c r="D24" s="309">
        <v>0</v>
      </c>
      <c r="E24" s="309">
        <v>0</v>
      </c>
      <c r="F24" s="309">
        <v>0</v>
      </c>
      <c r="G24" s="309">
        <v>0.35099999999999998</v>
      </c>
      <c r="H24" s="309">
        <v>0</v>
      </c>
      <c r="I24" s="309">
        <v>0</v>
      </c>
      <c r="J24" s="309">
        <v>0.27300000000000002</v>
      </c>
      <c r="K24" s="309">
        <v>0.23699999999999999</v>
      </c>
      <c r="L24" s="309">
        <v>0</v>
      </c>
      <c r="M24" s="309">
        <v>0.61299999999999999</v>
      </c>
      <c r="N24" s="309">
        <v>0.9</v>
      </c>
      <c r="O24" s="309">
        <v>0</v>
      </c>
      <c r="P24" s="309">
        <v>0</v>
      </c>
      <c r="Q24" s="311"/>
      <c r="R24" s="312">
        <v>366</v>
      </c>
      <c r="S24" s="312">
        <v>0</v>
      </c>
      <c r="T24" s="312">
        <v>0</v>
      </c>
      <c r="U24" s="312">
        <v>9189767.9100000001</v>
      </c>
      <c r="V24" s="312">
        <v>0</v>
      </c>
      <c r="W24" s="312">
        <v>0</v>
      </c>
      <c r="X24" s="312">
        <v>12905354.459999999</v>
      </c>
      <c r="Y24" s="312">
        <v>17413715.390000001</v>
      </c>
      <c r="Z24" s="312">
        <v>0</v>
      </c>
      <c r="AA24" s="312">
        <v>4592561.8599999994</v>
      </c>
      <c r="AB24" s="312">
        <v>1711862.65</v>
      </c>
      <c r="AC24" s="312">
        <v>0</v>
      </c>
      <c r="AD24" s="312">
        <v>0</v>
      </c>
      <c r="AG24" s="313">
        <f t="shared" si="2"/>
        <v>0</v>
      </c>
      <c r="AH24" s="313">
        <f t="shared" si="3"/>
        <v>0</v>
      </c>
      <c r="AI24" s="313">
        <f t="shared" si="0"/>
        <v>0</v>
      </c>
      <c r="AJ24" s="313">
        <f t="shared" si="0"/>
        <v>32256.085364099996</v>
      </c>
      <c r="AK24" s="313">
        <f t="shared" si="0"/>
        <v>0</v>
      </c>
      <c r="AL24" s="313">
        <f t="shared" si="0"/>
        <v>0</v>
      </c>
      <c r="AM24" s="313">
        <f t="shared" si="0"/>
        <v>35231.6176758</v>
      </c>
      <c r="AN24" s="313">
        <f t="shared" si="0"/>
        <v>41270.505474299993</v>
      </c>
      <c r="AO24" s="313">
        <f t="shared" si="0"/>
        <v>0</v>
      </c>
      <c r="AP24" s="313">
        <f t="shared" si="4"/>
        <v>2815240.4201799994</v>
      </c>
      <c r="AQ24" s="313">
        <f t="shared" si="1"/>
        <v>1540676.385</v>
      </c>
      <c r="AR24" s="313">
        <f t="shared" si="1"/>
        <v>0</v>
      </c>
      <c r="AS24" s="313">
        <f t="shared" si="1"/>
        <v>0</v>
      </c>
      <c r="AT24" s="313">
        <f t="shared" si="5"/>
        <v>4464675.0136941997</v>
      </c>
    </row>
    <row r="25" spans="2:46" x14ac:dyDescent="0.2">
      <c r="B25" s="328" t="s">
        <v>804</v>
      </c>
      <c r="D25" s="309">
        <v>5.1840000000000002</v>
      </c>
      <c r="E25" s="309">
        <v>0</v>
      </c>
      <c r="F25" s="309">
        <v>3.512</v>
      </c>
      <c r="G25" s="309">
        <v>12.461</v>
      </c>
      <c r="H25" s="309">
        <v>0</v>
      </c>
      <c r="I25" s="309">
        <v>0</v>
      </c>
      <c r="J25" s="309">
        <v>7.343</v>
      </c>
      <c r="K25" s="309">
        <v>2.403</v>
      </c>
      <c r="L25" s="309">
        <v>2.5870000000000002</v>
      </c>
      <c r="M25" s="309">
        <v>0</v>
      </c>
      <c r="N25" s="309">
        <v>0</v>
      </c>
      <c r="O25" s="309">
        <v>0</v>
      </c>
      <c r="P25" s="309">
        <v>0</v>
      </c>
      <c r="Q25" s="311"/>
      <c r="R25" s="312">
        <v>8430286</v>
      </c>
      <c r="S25" s="312">
        <v>0</v>
      </c>
      <c r="T25" s="312">
        <v>4747221.5638600718</v>
      </c>
      <c r="U25" s="312">
        <v>10802676.556375906</v>
      </c>
      <c r="V25" s="312">
        <v>0</v>
      </c>
      <c r="W25" s="312">
        <v>0</v>
      </c>
      <c r="X25" s="312">
        <v>22386608.158898875</v>
      </c>
      <c r="Y25" s="312">
        <v>55415465.929238312</v>
      </c>
      <c r="Z25" s="312">
        <v>10180291.71383146</v>
      </c>
      <c r="AA25" s="312">
        <v>0</v>
      </c>
      <c r="AB25" s="312">
        <v>0</v>
      </c>
      <c r="AC25" s="312">
        <v>0</v>
      </c>
      <c r="AD25" s="312">
        <v>0</v>
      </c>
      <c r="AG25" s="313">
        <f t="shared" si="2"/>
        <v>43702602.623999998</v>
      </c>
      <c r="AH25" s="313">
        <f t="shared" si="3"/>
        <v>0</v>
      </c>
      <c r="AI25" s="313">
        <f t="shared" si="0"/>
        <v>166722.4213227657</v>
      </c>
      <c r="AJ25" s="313">
        <f t="shared" si="0"/>
        <v>1346121.5256900017</v>
      </c>
      <c r="AK25" s="313">
        <f t="shared" si="0"/>
        <v>0</v>
      </c>
      <c r="AL25" s="313">
        <f t="shared" si="0"/>
        <v>0</v>
      </c>
      <c r="AM25" s="313">
        <f t="shared" si="0"/>
        <v>1643848.6371079443</v>
      </c>
      <c r="AN25" s="313">
        <f t="shared" si="0"/>
        <v>1331633.6462795965</v>
      </c>
      <c r="AO25" s="313">
        <f t="shared" si="0"/>
        <v>263364.14663681987</v>
      </c>
      <c r="AP25" s="313">
        <f t="shared" si="4"/>
        <v>0</v>
      </c>
      <c r="AQ25" s="313">
        <f t="shared" si="1"/>
        <v>0</v>
      </c>
      <c r="AR25" s="313">
        <f t="shared" si="1"/>
        <v>0</v>
      </c>
      <c r="AS25" s="313">
        <f t="shared" si="1"/>
        <v>0</v>
      </c>
      <c r="AT25" s="313">
        <f t="shared" si="5"/>
        <v>48454293.001037128</v>
      </c>
    </row>
    <row r="26" spans="2:46" x14ac:dyDescent="0.2">
      <c r="B26" s="328" t="s">
        <v>805</v>
      </c>
      <c r="D26" s="309">
        <v>5.1840000000000002</v>
      </c>
      <c r="E26" s="309">
        <v>0</v>
      </c>
      <c r="F26" s="309">
        <v>3.512</v>
      </c>
      <c r="G26" s="309">
        <v>13.977</v>
      </c>
      <c r="H26" s="309">
        <v>0</v>
      </c>
      <c r="I26" s="309">
        <v>0</v>
      </c>
      <c r="J26" s="309">
        <v>8.2360000000000007</v>
      </c>
      <c r="K26" s="309">
        <v>2.403</v>
      </c>
      <c r="L26" s="309">
        <v>2.5870000000000002</v>
      </c>
      <c r="M26" s="309">
        <v>0</v>
      </c>
      <c r="N26" s="309">
        <v>0</v>
      </c>
      <c r="O26" s="309">
        <v>0</v>
      </c>
      <c r="P26" s="309">
        <v>0</v>
      </c>
      <c r="Q26" s="311"/>
      <c r="R26" s="312">
        <v>0</v>
      </c>
      <c r="S26" s="312">
        <v>0</v>
      </c>
      <c r="T26" s="312">
        <v>0</v>
      </c>
      <c r="U26" s="312">
        <v>0</v>
      </c>
      <c r="V26" s="312">
        <v>0</v>
      </c>
      <c r="W26" s="312">
        <v>0</v>
      </c>
      <c r="X26" s="312">
        <v>0</v>
      </c>
      <c r="Y26" s="312">
        <v>0</v>
      </c>
      <c r="Z26" s="312">
        <v>0</v>
      </c>
      <c r="AA26" s="312">
        <v>0</v>
      </c>
      <c r="AB26" s="312">
        <v>0</v>
      </c>
      <c r="AC26" s="312">
        <v>0</v>
      </c>
      <c r="AD26" s="312">
        <v>0</v>
      </c>
      <c r="AG26" s="313">
        <f t="shared" si="2"/>
        <v>0</v>
      </c>
      <c r="AH26" s="313">
        <f t="shared" si="3"/>
        <v>0</v>
      </c>
      <c r="AI26" s="313">
        <f t="shared" si="0"/>
        <v>0</v>
      </c>
      <c r="AJ26" s="313">
        <f t="shared" si="0"/>
        <v>0</v>
      </c>
      <c r="AK26" s="313">
        <f t="shared" si="0"/>
        <v>0</v>
      </c>
      <c r="AL26" s="313">
        <f t="shared" si="0"/>
        <v>0</v>
      </c>
      <c r="AM26" s="313">
        <f t="shared" si="0"/>
        <v>0</v>
      </c>
      <c r="AN26" s="313">
        <f t="shared" si="0"/>
        <v>0</v>
      </c>
      <c r="AO26" s="313">
        <f t="shared" si="0"/>
        <v>0</v>
      </c>
      <c r="AP26" s="313">
        <f t="shared" si="4"/>
        <v>0</v>
      </c>
      <c r="AQ26" s="313">
        <f t="shared" si="1"/>
        <v>0</v>
      </c>
      <c r="AR26" s="313">
        <f t="shared" si="1"/>
        <v>0</v>
      </c>
      <c r="AS26" s="313">
        <f t="shared" si="1"/>
        <v>0</v>
      </c>
      <c r="AT26" s="313">
        <f t="shared" si="5"/>
        <v>0</v>
      </c>
    </row>
    <row r="27" spans="2:46" x14ac:dyDescent="0.2">
      <c r="B27" s="328" t="s">
        <v>807</v>
      </c>
      <c r="D27" s="309">
        <v>0</v>
      </c>
      <c r="E27" s="309">
        <v>0</v>
      </c>
      <c r="F27" s="309">
        <v>0</v>
      </c>
      <c r="G27" s="309">
        <v>6.8710000000000004</v>
      </c>
      <c r="H27" s="309">
        <v>0</v>
      </c>
      <c r="I27" s="309">
        <v>0</v>
      </c>
      <c r="J27" s="309">
        <v>4.1740000000000004</v>
      </c>
      <c r="K27" s="309">
        <v>2.016</v>
      </c>
      <c r="L27" s="309">
        <v>0</v>
      </c>
      <c r="M27" s="309">
        <v>0</v>
      </c>
      <c r="N27" s="309">
        <v>29.835999999999999</v>
      </c>
      <c r="O27" s="309">
        <v>0</v>
      </c>
      <c r="P27" s="309">
        <v>0</v>
      </c>
      <c r="Q27" s="311"/>
      <c r="R27" s="312">
        <v>75358</v>
      </c>
      <c r="S27" s="312">
        <v>0</v>
      </c>
      <c r="T27" s="312">
        <v>0</v>
      </c>
      <c r="U27" s="312">
        <v>3509149.7670754548</v>
      </c>
      <c r="V27" s="312">
        <v>0</v>
      </c>
      <c r="W27" s="312">
        <v>0</v>
      </c>
      <c r="X27" s="312">
        <v>5878806.5259245448</v>
      </c>
      <c r="Y27" s="312">
        <v>7219898.4780000001</v>
      </c>
      <c r="Z27" s="312">
        <v>0</v>
      </c>
      <c r="AA27" s="312">
        <v>0</v>
      </c>
      <c r="AB27" s="312">
        <v>780983.92999999993</v>
      </c>
      <c r="AC27" s="312">
        <v>0</v>
      </c>
      <c r="AD27" s="312">
        <v>0</v>
      </c>
      <c r="AG27" s="313">
        <f t="shared" si="2"/>
        <v>0</v>
      </c>
      <c r="AH27" s="313">
        <f t="shared" si="3"/>
        <v>0</v>
      </c>
      <c r="AI27" s="313">
        <f t="shared" si="0"/>
        <v>0</v>
      </c>
      <c r="AJ27" s="313">
        <f t="shared" si="0"/>
        <v>241113.68049575452</v>
      </c>
      <c r="AK27" s="313">
        <f t="shared" si="0"/>
        <v>0</v>
      </c>
      <c r="AL27" s="313">
        <f t="shared" si="0"/>
        <v>0</v>
      </c>
      <c r="AM27" s="313">
        <f t="shared" si="0"/>
        <v>245381.38439209055</v>
      </c>
      <c r="AN27" s="313">
        <f t="shared" si="0"/>
        <v>145553.15331648002</v>
      </c>
      <c r="AO27" s="313">
        <f t="shared" si="0"/>
        <v>0</v>
      </c>
      <c r="AP27" s="313">
        <f t="shared" si="4"/>
        <v>0</v>
      </c>
      <c r="AQ27" s="313">
        <f t="shared" si="1"/>
        <v>23301436.535479996</v>
      </c>
      <c r="AR27" s="313">
        <f t="shared" si="1"/>
        <v>0</v>
      </c>
      <c r="AS27" s="313">
        <f t="shared" si="1"/>
        <v>0</v>
      </c>
      <c r="AT27" s="313">
        <f t="shared" si="5"/>
        <v>23933484.75368432</v>
      </c>
    </row>
    <row r="28" spans="2:46" x14ac:dyDescent="0.2">
      <c r="B28" s="328" t="s">
        <v>806</v>
      </c>
      <c r="D28" s="309">
        <v>5.3769999999999998</v>
      </c>
      <c r="E28" s="309">
        <v>0</v>
      </c>
      <c r="F28" s="309">
        <v>5.2238317076256644</v>
      </c>
      <c r="G28" s="309">
        <v>5.2238317076256644</v>
      </c>
      <c r="H28" s="309">
        <v>5.2238317076256644</v>
      </c>
      <c r="I28" s="309">
        <v>5.2238317076256644</v>
      </c>
      <c r="J28" s="309">
        <v>5.2238317076256644</v>
      </c>
      <c r="K28" s="309">
        <v>5.2238317076256644</v>
      </c>
      <c r="L28" s="309">
        <v>5.2238317076256644</v>
      </c>
      <c r="M28" s="309">
        <v>0</v>
      </c>
      <c r="N28" s="309">
        <v>0</v>
      </c>
      <c r="O28" s="309">
        <v>0</v>
      </c>
      <c r="P28" s="309">
        <v>0</v>
      </c>
      <c r="Q28" s="311"/>
      <c r="R28" s="312">
        <v>10052373.050000001</v>
      </c>
      <c r="S28" s="312">
        <v>0</v>
      </c>
      <c r="T28" s="312">
        <v>27466005.113716144</v>
      </c>
      <c r="U28" s="312">
        <v>14245497.190985836</v>
      </c>
      <c r="V28" s="312">
        <v>0</v>
      </c>
      <c r="W28" s="312">
        <v>0</v>
      </c>
      <c r="X28" s="312">
        <v>17479457.596668486</v>
      </c>
      <c r="Y28" s="312">
        <v>34096190.727993779</v>
      </c>
      <c r="Z28" s="312">
        <v>34286936.963459209</v>
      </c>
      <c r="AA28" s="312">
        <v>0</v>
      </c>
      <c r="AB28" s="312">
        <v>0</v>
      </c>
      <c r="AC28" s="312">
        <v>0</v>
      </c>
      <c r="AD28" s="312">
        <v>0</v>
      </c>
      <c r="AG28" s="313">
        <f t="shared" si="2"/>
        <v>54051609.889850006</v>
      </c>
      <c r="AH28" s="313">
        <f t="shared" si="3"/>
        <v>0</v>
      </c>
      <c r="AI28" s="313">
        <f t="shared" si="0"/>
        <v>1434777.8839483904</v>
      </c>
      <c r="AJ28" s="313">
        <f t="shared" si="0"/>
        <v>744160.79917164147</v>
      </c>
      <c r="AK28" s="313">
        <f t="shared" si="0"/>
        <v>0</v>
      </c>
      <c r="AL28" s="313">
        <f t="shared" si="0"/>
        <v>0</v>
      </c>
      <c r="AM28" s="313">
        <f t="shared" si="0"/>
        <v>913097.44825575128</v>
      </c>
      <c r="AN28" s="313">
        <f t="shared" si="0"/>
        <v>1781127.622341461</v>
      </c>
      <c r="AO28" s="313">
        <f t="shared" si="0"/>
        <v>1791091.8846708064</v>
      </c>
      <c r="AP28" s="313">
        <f t="shared" si="4"/>
        <v>0</v>
      </c>
      <c r="AQ28" s="313">
        <f t="shared" si="1"/>
        <v>0</v>
      </c>
      <c r="AR28" s="313">
        <f t="shared" si="1"/>
        <v>0</v>
      </c>
      <c r="AS28" s="313">
        <f t="shared" si="1"/>
        <v>0</v>
      </c>
      <c r="AT28" s="313">
        <f t="shared" si="5"/>
        <v>60715865.528238066</v>
      </c>
    </row>
    <row r="29" spans="2:46" x14ac:dyDescent="0.2">
      <c r="B29" s="328"/>
      <c r="D29" s="309"/>
      <c r="E29" s="309"/>
      <c r="F29" s="309"/>
      <c r="G29" s="309"/>
      <c r="H29" s="309"/>
      <c r="I29" s="309"/>
      <c r="J29" s="309"/>
      <c r="K29" s="309"/>
      <c r="L29" s="309"/>
      <c r="M29" s="309"/>
      <c r="N29" s="309"/>
      <c r="O29" s="309"/>
      <c r="P29" s="309"/>
      <c r="Q29" s="311"/>
      <c r="R29" s="312"/>
      <c r="S29" s="312"/>
      <c r="T29" s="312"/>
      <c r="U29" s="312"/>
      <c r="V29" s="312"/>
      <c r="W29" s="312"/>
      <c r="X29" s="312"/>
      <c r="Y29" s="312"/>
      <c r="Z29" s="312"/>
      <c r="AA29" s="312"/>
      <c r="AB29" s="312"/>
      <c r="AC29" s="312"/>
      <c r="AD29" s="312"/>
      <c r="AG29" s="313">
        <f t="shared" si="2"/>
        <v>0</v>
      </c>
      <c r="AH29" s="313">
        <f t="shared" si="3"/>
        <v>0</v>
      </c>
      <c r="AI29" s="313">
        <f t="shared" si="0"/>
        <v>0</v>
      </c>
      <c r="AJ29" s="313">
        <f t="shared" si="0"/>
        <v>0</v>
      </c>
      <c r="AK29" s="313">
        <f t="shared" si="0"/>
        <v>0</v>
      </c>
      <c r="AL29" s="313">
        <f t="shared" si="0"/>
        <v>0</v>
      </c>
      <c r="AM29" s="313">
        <f t="shared" si="0"/>
        <v>0</v>
      </c>
      <c r="AN29" s="313">
        <f t="shared" si="0"/>
        <v>0</v>
      </c>
      <c r="AO29" s="313">
        <f t="shared" si="0"/>
        <v>0</v>
      </c>
      <c r="AP29" s="313">
        <f t="shared" si="4"/>
        <v>0</v>
      </c>
      <c r="AQ29" s="313">
        <f t="shared" si="1"/>
        <v>0</v>
      </c>
      <c r="AR29" s="313">
        <f t="shared" si="1"/>
        <v>0</v>
      </c>
      <c r="AS29" s="313">
        <f t="shared" si="1"/>
        <v>0</v>
      </c>
      <c r="AT29" s="313">
        <f t="shared" si="5"/>
        <v>0</v>
      </c>
    </row>
    <row r="30" spans="2:46" x14ac:dyDescent="0.2">
      <c r="B30" s="328"/>
      <c r="D30" s="309"/>
      <c r="E30" s="309"/>
      <c r="F30" s="309"/>
      <c r="G30" s="309"/>
      <c r="H30" s="309"/>
      <c r="I30" s="309"/>
      <c r="J30" s="309"/>
      <c r="K30" s="309"/>
      <c r="L30" s="309"/>
      <c r="M30" s="309"/>
      <c r="N30" s="309"/>
      <c r="O30" s="309"/>
      <c r="P30" s="309"/>
      <c r="Q30" s="311"/>
      <c r="R30" s="312"/>
      <c r="S30" s="312"/>
      <c r="T30" s="312"/>
      <c r="U30" s="312"/>
      <c r="V30" s="312"/>
      <c r="W30" s="312"/>
      <c r="X30" s="312"/>
      <c r="Y30" s="312"/>
      <c r="Z30" s="312"/>
      <c r="AA30" s="312"/>
      <c r="AB30" s="312"/>
      <c r="AC30" s="312"/>
      <c r="AD30" s="312"/>
      <c r="AG30" s="313">
        <f t="shared" si="2"/>
        <v>0</v>
      </c>
      <c r="AH30" s="313">
        <f t="shared" si="3"/>
        <v>0</v>
      </c>
      <c r="AI30" s="313">
        <f t="shared" si="0"/>
        <v>0</v>
      </c>
      <c r="AJ30" s="313">
        <f t="shared" si="0"/>
        <v>0</v>
      </c>
      <c r="AK30" s="313">
        <f t="shared" si="0"/>
        <v>0</v>
      </c>
      <c r="AL30" s="313">
        <f t="shared" si="0"/>
        <v>0</v>
      </c>
      <c r="AM30" s="313">
        <f t="shared" si="0"/>
        <v>0</v>
      </c>
      <c r="AN30" s="313">
        <f t="shared" si="0"/>
        <v>0</v>
      </c>
      <c r="AO30" s="313">
        <f t="shared" si="0"/>
        <v>0</v>
      </c>
      <c r="AP30" s="313">
        <f t="shared" si="4"/>
        <v>0</v>
      </c>
      <c r="AQ30" s="313">
        <f t="shared" si="1"/>
        <v>0</v>
      </c>
      <c r="AR30" s="313">
        <f t="shared" si="1"/>
        <v>0</v>
      </c>
      <c r="AS30" s="313">
        <f t="shared" si="1"/>
        <v>0</v>
      </c>
      <c r="AT30" s="313">
        <f t="shared" si="5"/>
        <v>0</v>
      </c>
    </row>
    <row r="31" spans="2:46" x14ac:dyDescent="0.2">
      <c r="B31" s="328"/>
      <c r="D31" s="309"/>
      <c r="E31" s="309"/>
      <c r="F31" s="309"/>
      <c r="G31" s="309"/>
      <c r="H31" s="309"/>
      <c r="I31" s="309"/>
      <c r="J31" s="309"/>
      <c r="K31" s="309"/>
      <c r="L31" s="309"/>
      <c r="M31" s="309"/>
      <c r="N31" s="309"/>
      <c r="O31" s="309"/>
      <c r="P31" s="309"/>
      <c r="Q31" s="311"/>
      <c r="R31" s="312"/>
      <c r="S31" s="312"/>
      <c r="T31" s="312"/>
      <c r="U31" s="312"/>
      <c r="V31" s="312"/>
      <c r="W31" s="312"/>
      <c r="X31" s="312"/>
      <c r="Y31" s="312"/>
      <c r="Z31" s="312"/>
      <c r="AA31" s="312"/>
      <c r="AB31" s="312"/>
      <c r="AC31" s="312"/>
      <c r="AD31" s="312"/>
      <c r="AG31" s="313">
        <f t="shared" si="2"/>
        <v>0</v>
      </c>
      <c r="AH31" s="313">
        <f t="shared" si="3"/>
        <v>0</v>
      </c>
      <c r="AI31" s="313">
        <f t="shared" si="0"/>
        <v>0</v>
      </c>
      <c r="AJ31" s="313">
        <f t="shared" si="0"/>
        <v>0</v>
      </c>
      <c r="AK31" s="313">
        <f t="shared" si="0"/>
        <v>0</v>
      </c>
      <c r="AL31" s="313">
        <f t="shared" si="0"/>
        <v>0</v>
      </c>
      <c r="AM31" s="313">
        <f t="shared" si="0"/>
        <v>0</v>
      </c>
      <c r="AN31" s="313">
        <f t="shared" si="0"/>
        <v>0</v>
      </c>
      <c r="AO31" s="313">
        <f t="shared" si="0"/>
        <v>0</v>
      </c>
      <c r="AP31" s="313">
        <f t="shared" si="4"/>
        <v>0</v>
      </c>
      <c r="AQ31" s="313">
        <f t="shared" si="1"/>
        <v>0</v>
      </c>
      <c r="AR31" s="313">
        <f t="shared" si="1"/>
        <v>0</v>
      </c>
      <c r="AS31" s="313">
        <f t="shared" si="1"/>
        <v>0</v>
      </c>
      <c r="AT31" s="313">
        <f t="shared" si="5"/>
        <v>0</v>
      </c>
    </row>
    <row r="32" spans="2:46" x14ac:dyDescent="0.2">
      <c r="B32" s="328"/>
      <c r="D32" s="309"/>
      <c r="E32" s="309"/>
      <c r="F32" s="309"/>
      <c r="G32" s="309"/>
      <c r="H32" s="309"/>
      <c r="I32" s="309"/>
      <c r="J32" s="309"/>
      <c r="K32" s="309"/>
      <c r="L32" s="309"/>
      <c r="M32" s="309"/>
      <c r="N32" s="309"/>
      <c r="O32" s="309"/>
      <c r="P32" s="309"/>
      <c r="Q32" s="311"/>
      <c r="R32" s="312"/>
      <c r="S32" s="312"/>
      <c r="T32" s="312"/>
      <c r="U32" s="312"/>
      <c r="V32" s="312"/>
      <c r="W32" s="312"/>
      <c r="X32" s="312"/>
      <c r="Y32" s="312"/>
      <c r="Z32" s="312"/>
      <c r="AA32" s="312"/>
      <c r="AB32" s="312"/>
      <c r="AC32" s="312"/>
      <c r="AD32" s="312"/>
      <c r="AG32" s="313">
        <f t="shared" si="2"/>
        <v>0</v>
      </c>
      <c r="AH32" s="313">
        <f t="shared" si="3"/>
        <v>0</v>
      </c>
      <c r="AI32" s="313">
        <f t="shared" si="0"/>
        <v>0</v>
      </c>
      <c r="AJ32" s="313">
        <f t="shared" si="0"/>
        <v>0</v>
      </c>
      <c r="AK32" s="313">
        <f t="shared" si="0"/>
        <v>0</v>
      </c>
      <c r="AL32" s="313">
        <f t="shared" si="0"/>
        <v>0</v>
      </c>
      <c r="AM32" s="313">
        <f t="shared" si="0"/>
        <v>0</v>
      </c>
      <c r="AN32" s="313">
        <f t="shared" si="0"/>
        <v>0</v>
      </c>
      <c r="AO32" s="313">
        <f t="shared" si="0"/>
        <v>0</v>
      </c>
      <c r="AP32" s="313">
        <f t="shared" si="4"/>
        <v>0</v>
      </c>
      <c r="AQ32" s="313">
        <f t="shared" si="1"/>
        <v>0</v>
      </c>
      <c r="AR32" s="313">
        <f t="shared" si="1"/>
        <v>0</v>
      </c>
      <c r="AS32" s="313">
        <f t="shared" si="1"/>
        <v>0</v>
      </c>
      <c r="AT32" s="313">
        <f t="shared" si="5"/>
        <v>0</v>
      </c>
    </row>
    <row r="33" spans="2:46" x14ac:dyDescent="0.2">
      <c r="B33" s="328"/>
      <c r="D33" s="309"/>
      <c r="E33" s="309"/>
      <c r="F33" s="309"/>
      <c r="G33" s="309"/>
      <c r="H33" s="309"/>
      <c r="I33" s="309"/>
      <c r="J33" s="309"/>
      <c r="K33" s="309"/>
      <c r="L33" s="309"/>
      <c r="M33" s="309"/>
      <c r="N33" s="309"/>
      <c r="O33" s="309"/>
      <c r="P33" s="309"/>
      <c r="Q33" s="311"/>
      <c r="R33" s="312"/>
      <c r="S33" s="312"/>
      <c r="T33" s="312"/>
      <c r="U33" s="312"/>
      <c r="V33" s="312"/>
      <c r="W33" s="312"/>
      <c r="X33" s="312"/>
      <c r="Y33" s="312"/>
      <c r="Z33" s="312"/>
      <c r="AA33" s="312"/>
      <c r="AB33" s="312"/>
      <c r="AC33" s="312"/>
      <c r="AD33" s="312"/>
      <c r="AG33" s="313">
        <f t="shared" si="2"/>
        <v>0</v>
      </c>
      <c r="AH33" s="313">
        <f t="shared" si="3"/>
        <v>0</v>
      </c>
      <c r="AI33" s="313">
        <f t="shared" si="0"/>
        <v>0</v>
      </c>
      <c r="AJ33" s="313">
        <f t="shared" si="0"/>
        <v>0</v>
      </c>
      <c r="AK33" s="313">
        <f t="shared" si="0"/>
        <v>0</v>
      </c>
      <c r="AL33" s="313">
        <f t="shared" si="0"/>
        <v>0</v>
      </c>
      <c r="AM33" s="313">
        <f t="shared" si="0"/>
        <v>0</v>
      </c>
      <c r="AN33" s="313">
        <f t="shared" si="0"/>
        <v>0</v>
      </c>
      <c r="AO33" s="313">
        <f t="shared" si="0"/>
        <v>0</v>
      </c>
      <c r="AP33" s="313">
        <f t="shared" si="4"/>
        <v>0</v>
      </c>
      <c r="AQ33" s="313">
        <f t="shared" si="1"/>
        <v>0</v>
      </c>
      <c r="AR33" s="313">
        <f t="shared" si="1"/>
        <v>0</v>
      </c>
      <c r="AS33" s="313">
        <f t="shared" si="1"/>
        <v>0</v>
      </c>
      <c r="AT33" s="313">
        <f t="shared" si="5"/>
        <v>0</v>
      </c>
    </row>
    <row r="34" spans="2:46" x14ac:dyDescent="0.2">
      <c r="B34" s="328"/>
      <c r="D34" s="309"/>
      <c r="E34" s="309"/>
      <c r="F34" s="309"/>
      <c r="G34" s="309"/>
      <c r="H34" s="309"/>
      <c r="I34" s="309"/>
      <c r="J34" s="309"/>
      <c r="K34" s="309"/>
      <c r="L34" s="309"/>
      <c r="M34" s="309"/>
      <c r="N34" s="309"/>
      <c r="O34" s="309"/>
      <c r="P34" s="309"/>
      <c r="Q34" s="311"/>
      <c r="R34" s="312"/>
      <c r="S34" s="312"/>
      <c r="T34" s="312"/>
      <c r="U34" s="312"/>
      <c r="V34" s="312"/>
      <c r="W34" s="312"/>
      <c r="X34" s="312"/>
      <c r="Y34" s="312"/>
      <c r="Z34" s="312"/>
      <c r="AA34" s="312"/>
      <c r="AB34" s="312"/>
      <c r="AC34" s="312"/>
      <c r="AD34" s="312"/>
      <c r="AG34" s="313">
        <f t="shared" si="2"/>
        <v>0</v>
      </c>
      <c r="AH34" s="313">
        <f t="shared" si="3"/>
        <v>0</v>
      </c>
      <c r="AI34" s="313">
        <f t="shared" si="0"/>
        <v>0</v>
      </c>
      <c r="AJ34" s="313">
        <f t="shared" si="0"/>
        <v>0</v>
      </c>
      <c r="AK34" s="313">
        <f t="shared" si="0"/>
        <v>0</v>
      </c>
      <c r="AL34" s="313">
        <f t="shared" si="0"/>
        <v>0</v>
      </c>
      <c r="AM34" s="313">
        <f t="shared" si="0"/>
        <v>0</v>
      </c>
      <c r="AN34" s="313">
        <f t="shared" si="0"/>
        <v>0</v>
      </c>
      <c r="AO34" s="313">
        <f t="shared" si="0"/>
        <v>0</v>
      </c>
      <c r="AP34" s="313">
        <f t="shared" si="4"/>
        <v>0</v>
      </c>
      <c r="AQ34" s="313">
        <f t="shared" si="1"/>
        <v>0</v>
      </c>
      <c r="AR34" s="313">
        <f t="shared" si="1"/>
        <v>0</v>
      </c>
      <c r="AS34" s="313">
        <f t="shared" si="1"/>
        <v>0</v>
      </c>
      <c r="AT34" s="313">
        <f t="shared" si="5"/>
        <v>0</v>
      </c>
    </row>
    <row r="35" spans="2:46" x14ac:dyDescent="0.2">
      <c r="B35" s="328"/>
      <c r="D35" s="309"/>
      <c r="E35" s="309"/>
      <c r="F35" s="309"/>
      <c r="G35" s="309"/>
      <c r="H35" s="309"/>
      <c r="I35" s="309"/>
      <c r="J35" s="309"/>
      <c r="K35" s="309"/>
      <c r="L35" s="309"/>
      <c r="M35" s="309"/>
      <c r="N35" s="309"/>
      <c r="O35" s="309"/>
      <c r="P35" s="309"/>
      <c r="Q35" s="311"/>
      <c r="R35" s="312"/>
      <c r="S35" s="312"/>
      <c r="T35" s="312"/>
      <c r="U35" s="312"/>
      <c r="V35" s="312"/>
      <c r="W35" s="312"/>
      <c r="X35" s="312"/>
      <c r="Y35" s="312"/>
      <c r="Z35" s="312"/>
      <c r="AA35" s="312"/>
      <c r="AB35" s="312"/>
      <c r="AC35" s="312"/>
      <c r="AD35" s="312"/>
      <c r="AG35" s="313">
        <f t="shared" si="2"/>
        <v>0</v>
      </c>
      <c r="AH35" s="313">
        <f t="shared" si="3"/>
        <v>0</v>
      </c>
      <c r="AI35" s="313">
        <f t="shared" si="0"/>
        <v>0</v>
      </c>
      <c r="AJ35" s="313">
        <f t="shared" si="0"/>
        <v>0</v>
      </c>
      <c r="AK35" s="313">
        <f t="shared" si="0"/>
        <v>0</v>
      </c>
      <c r="AL35" s="313">
        <f t="shared" si="0"/>
        <v>0</v>
      </c>
      <c r="AM35" s="313">
        <f t="shared" si="0"/>
        <v>0</v>
      </c>
      <c r="AN35" s="313">
        <f t="shared" si="0"/>
        <v>0</v>
      </c>
      <c r="AO35" s="313">
        <f t="shared" si="0"/>
        <v>0</v>
      </c>
      <c r="AP35" s="313">
        <f t="shared" si="4"/>
        <v>0</v>
      </c>
      <c r="AQ35" s="313">
        <f t="shared" si="1"/>
        <v>0</v>
      </c>
      <c r="AR35" s="313">
        <f t="shared" si="1"/>
        <v>0</v>
      </c>
      <c r="AS35" s="313">
        <f t="shared" si="1"/>
        <v>0</v>
      </c>
      <c r="AT35" s="313">
        <f t="shared" si="5"/>
        <v>0</v>
      </c>
    </row>
    <row r="36" spans="2:46" x14ac:dyDescent="0.2">
      <c r="B36" s="328"/>
      <c r="D36" s="309"/>
      <c r="E36" s="309"/>
      <c r="F36" s="309"/>
      <c r="G36" s="309"/>
      <c r="H36" s="309"/>
      <c r="I36" s="309"/>
      <c r="J36" s="309"/>
      <c r="K36" s="309"/>
      <c r="L36" s="309"/>
      <c r="M36" s="309"/>
      <c r="N36" s="309"/>
      <c r="O36" s="309"/>
      <c r="P36" s="309"/>
      <c r="Q36" s="311"/>
      <c r="R36" s="312"/>
      <c r="S36" s="312"/>
      <c r="T36" s="312"/>
      <c r="U36" s="312"/>
      <c r="V36" s="312"/>
      <c r="W36" s="312"/>
      <c r="X36" s="312"/>
      <c r="Y36" s="312"/>
      <c r="Z36" s="312"/>
      <c r="AA36" s="312"/>
      <c r="AB36" s="312"/>
      <c r="AC36" s="312"/>
      <c r="AD36" s="312"/>
      <c r="AG36" s="313">
        <f t="shared" si="2"/>
        <v>0</v>
      </c>
      <c r="AH36" s="313">
        <f t="shared" si="3"/>
        <v>0</v>
      </c>
      <c r="AI36" s="313">
        <f t="shared" si="0"/>
        <v>0</v>
      </c>
      <c r="AJ36" s="313">
        <f t="shared" si="0"/>
        <v>0</v>
      </c>
      <c r="AK36" s="313">
        <f t="shared" si="0"/>
        <v>0</v>
      </c>
      <c r="AL36" s="313">
        <f t="shared" si="0"/>
        <v>0</v>
      </c>
      <c r="AM36" s="313">
        <f t="shared" si="0"/>
        <v>0</v>
      </c>
      <c r="AN36" s="313">
        <f t="shared" si="0"/>
        <v>0</v>
      </c>
      <c r="AO36" s="313">
        <f t="shared" si="0"/>
        <v>0</v>
      </c>
      <c r="AP36" s="313">
        <f t="shared" si="4"/>
        <v>0</v>
      </c>
      <c r="AQ36" s="313">
        <f t="shared" si="1"/>
        <v>0</v>
      </c>
      <c r="AR36" s="313">
        <f t="shared" si="1"/>
        <v>0</v>
      </c>
      <c r="AS36" s="313">
        <f t="shared" si="1"/>
        <v>0</v>
      </c>
      <c r="AT36" s="313">
        <f t="shared" si="5"/>
        <v>0</v>
      </c>
    </row>
    <row r="37" spans="2:46" x14ac:dyDescent="0.2">
      <c r="B37" s="328"/>
      <c r="D37" s="309"/>
      <c r="E37" s="309"/>
      <c r="F37" s="309"/>
      <c r="G37" s="309"/>
      <c r="H37" s="309"/>
      <c r="I37" s="309"/>
      <c r="J37" s="309"/>
      <c r="K37" s="309"/>
      <c r="L37" s="309"/>
      <c r="M37" s="309"/>
      <c r="N37" s="309"/>
      <c r="O37" s="309"/>
      <c r="P37" s="309"/>
      <c r="Q37" s="311"/>
      <c r="R37" s="312"/>
      <c r="S37" s="312"/>
      <c r="T37" s="312"/>
      <c r="U37" s="312"/>
      <c r="V37" s="312"/>
      <c r="W37" s="312"/>
      <c r="X37" s="312"/>
      <c r="Y37" s="312"/>
      <c r="Z37" s="312"/>
      <c r="AA37" s="312"/>
      <c r="AB37" s="312"/>
      <c r="AC37" s="312"/>
      <c r="AD37" s="312"/>
      <c r="AG37" s="313">
        <f t="shared" si="2"/>
        <v>0</v>
      </c>
      <c r="AH37" s="313">
        <f t="shared" si="3"/>
        <v>0</v>
      </c>
      <c r="AI37" s="313">
        <f t="shared" si="0"/>
        <v>0</v>
      </c>
      <c r="AJ37" s="313">
        <f t="shared" si="0"/>
        <v>0</v>
      </c>
      <c r="AK37" s="313">
        <f t="shared" si="0"/>
        <v>0</v>
      </c>
      <c r="AL37" s="313">
        <f t="shared" si="0"/>
        <v>0</v>
      </c>
      <c r="AM37" s="313">
        <f t="shared" si="0"/>
        <v>0</v>
      </c>
      <c r="AN37" s="313">
        <f t="shared" si="0"/>
        <v>0</v>
      </c>
      <c r="AO37" s="313">
        <f t="shared" si="0"/>
        <v>0</v>
      </c>
      <c r="AP37" s="313">
        <f t="shared" si="4"/>
        <v>0</v>
      </c>
      <c r="AQ37" s="313">
        <f t="shared" si="1"/>
        <v>0</v>
      </c>
      <c r="AR37" s="313">
        <f t="shared" si="1"/>
        <v>0</v>
      </c>
      <c r="AS37" s="313">
        <f t="shared" si="1"/>
        <v>0</v>
      </c>
      <c r="AT37" s="313">
        <f t="shared" si="5"/>
        <v>0</v>
      </c>
    </row>
    <row r="38" spans="2:46" x14ac:dyDescent="0.2">
      <c r="B38" s="328"/>
      <c r="D38" s="309"/>
      <c r="E38" s="309"/>
      <c r="F38" s="309"/>
      <c r="G38" s="309"/>
      <c r="H38" s="309"/>
      <c r="I38" s="309"/>
      <c r="J38" s="309"/>
      <c r="K38" s="309"/>
      <c r="L38" s="309"/>
      <c r="M38" s="309"/>
      <c r="N38" s="309"/>
      <c r="O38" s="309"/>
      <c r="P38" s="309"/>
      <c r="Q38" s="311"/>
      <c r="R38" s="312"/>
      <c r="S38" s="312"/>
      <c r="T38" s="312"/>
      <c r="U38" s="312"/>
      <c r="V38" s="312"/>
      <c r="W38" s="312"/>
      <c r="X38" s="312"/>
      <c r="Y38" s="312"/>
      <c r="Z38" s="312"/>
      <c r="AA38" s="312"/>
      <c r="AB38" s="312"/>
      <c r="AC38" s="312"/>
      <c r="AD38" s="312"/>
      <c r="AG38" s="313">
        <f t="shared" si="2"/>
        <v>0</v>
      </c>
      <c r="AH38" s="313">
        <f t="shared" si="3"/>
        <v>0</v>
      </c>
      <c r="AI38" s="313">
        <f t="shared" si="0"/>
        <v>0</v>
      </c>
      <c r="AJ38" s="313">
        <f t="shared" si="0"/>
        <v>0</v>
      </c>
      <c r="AK38" s="313">
        <f t="shared" si="0"/>
        <v>0</v>
      </c>
      <c r="AL38" s="313">
        <f t="shared" si="0"/>
        <v>0</v>
      </c>
      <c r="AM38" s="313">
        <f t="shared" si="0"/>
        <v>0</v>
      </c>
      <c r="AN38" s="313">
        <f t="shared" si="0"/>
        <v>0</v>
      </c>
      <c r="AO38" s="313">
        <f t="shared" si="0"/>
        <v>0</v>
      </c>
      <c r="AP38" s="313">
        <f t="shared" si="4"/>
        <v>0</v>
      </c>
      <c r="AQ38" s="313">
        <f t="shared" si="1"/>
        <v>0</v>
      </c>
      <c r="AR38" s="313">
        <f t="shared" si="1"/>
        <v>0</v>
      </c>
      <c r="AS38" s="313">
        <f t="shared" si="1"/>
        <v>0</v>
      </c>
      <c r="AT38" s="313">
        <f t="shared" si="5"/>
        <v>0</v>
      </c>
    </row>
    <row r="39" spans="2:46" x14ac:dyDescent="0.2">
      <c r="B39" s="328"/>
      <c r="D39" s="309"/>
      <c r="E39" s="309"/>
      <c r="F39" s="309"/>
      <c r="G39" s="309"/>
      <c r="H39" s="309"/>
      <c r="I39" s="309"/>
      <c r="J39" s="309"/>
      <c r="K39" s="309"/>
      <c r="L39" s="309"/>
      <c r="M39" s="309"/>
      <c r="N39" s="309"/>
      <c r="O39" s="309"/>
      <c r="P39" s="309"/>
      <c r="Q39" s="311"/>
      <c r="R39" s="312"/>
      <c r="S39" s="312"/>
      <c r="T39" s="312"/>
      <c r="U39" s="312"/>
      <c r="V39" s="312"/>
      <c r="W39" s="312"/>
      <c r="X39" s="312"/>
      <c r="Y39" s="312"/>
      <c r="Z39" s="312"/>
      <c r="AA39" s="312"/>
      <c r="AB39" s="312"/>
      <c r="AC39" s="312"/>
      <c r="AD39" s="312"/>
      <c r="AG39" s="313">
        <f t="shared" si="2"/>
        <v>0</v>
      </c>
      <c r="AH39" s="313">
        <f t="shared" si="3"/>
        <v>0</v>
      </c>
      <c r="AI39" s="313">
        <f t="shared" si="0"/>
        <v>0</v>
      </c>
      <c r="AJ39" s="313">
        <f t="shared" si="0"/>
        <v>0</v>
      </c>
      <c r="AK39" s="313">
        <f t="shared" si="0"/>
        <v>0</v>
      </c>
      <c r="AL39" s="313">
        <f t="shared" si="0"/>
        <v>0</v>
      </c>
      <c r="AM39" s="313">
        <f t="shared" si="0"/>
        <v>0</v>
      </c>
      <c r="AN39" s="313">
        <f t="shared" si="0"/>
        <v>0</v>
      </c>
      <c r="AO39" s="313">
        <f t="shared" si="0"/>
        <v>0</v>
      </c>
      <c r="AP39" s="313">
        <f t="shared" si="4"/>
        <v>0</v>
      </c>
      <c r="AQ39" s="313">
        <f t="shared" si="1"/>
        <v>0</v>
      </c>
      <c r="AR39" s="313">
        <f t="shared" si="1"/>
        <v>0</v>
      </c>
      <c r="AS39" s="313">
        <f t="shared" si="1"/>
        <v>0</v>
      </c>
      <c r="AT39" s="313">
        <f t="shared" si="5"/>
        <v>0</v>
      </c>
    </row>
    <row r="40" spans="2:46" x14ac:dyDescent="0.2">
      <c r="B40" s="328"/>
      <c r="D40" s="310"/>
      <c r="E40" s="309"/>
      <c r="F40" s="309"/>
      <c r="G40" s="309"/>
      <c r="H40" s="309"/>
      <c r="I40" s="309"/>
      <c r="J40" s="309"/>
      <c r="K40" s="309"/>
      <c r="L40" s="309"/>
      <c r="M40" s="314"/>
      <c r="N40" s="314"/>
      <c r="O40" s="314"/>
      <c r="P40" s="314"/>
      <c r="Q40" s="311"/>
      <c r="R40" s="312"/>
      <c r="S40" s="312"/>
      <c r="T40" s="312"/>
      <c r="U40" s="312"/>
      <c r="V40" s="312"/>
      <c r="W40" s="312"/>
      <c r="X40" s="312"/>
      <c r="Y40" s="312"/>
      <c r="Z40" s="312"/>
      <c r="AA40" s="312"/>
      <c r="AB40" s="312"/>
      <c r="AC40" s="312"/>
      <c r="AD40" s="312"/>
      <c r="AG40" s="313">
        <f t="shared" si="2"/>
        <v>0</v>
      </c>
      <c r="AH40" s="313">
        <f t="shared" si="3"/>
        <v>0</v>
      </c>
      <c r="AI40" s="313">
        <f t="shared" si="0"/>
        <v>0</v>
      </c>
      <c r="AJ40" s="313">
        <f t="shared" si="0"/>
        <v>0</v>
      </c>
      <c r="AK40" s="313">
        <f t="shared" si="0"/>
        <v>0</v>
      </c>
      <c r="AL40" s="313">
        <f t="shared" si="0"/>
        <v>0</v>
      </c>
      <c r="AM40" s="313">
        <f t="shared" si="0"/>
        <v>0</v>
      </c>
      <c r="AN40" s="313">
        <f t="shared" si="0"/>
        <v>0</v>
      </c>
      <c r="AO40" s="313">
        <f t="shared" si="0"/>
        <v>0</v>
      </c>
      <c r="AP40" s="313">
        <f t="shared" si="4"/>
        <v>0</v>
      </c>
      <c r="AQ40" s="313">
        <f t="shared" si="1"/>
        <v>0</v>
      </c>
      <c r="AR40" s="313">
        <f t="shared" si="1"/>
        <v>0</v>
      </c>
      <c r="AS40" s="313">
        <f t="shared" si="1"/>
        <v>0</v>
      </c>
      <c r="AT40" s="313">
        <f t="shared" si="5"/>
        <v>0</v>
      </c>
    </row>
    <row r="41" spans="2:46" x14ac:dyDescent="0.2">
      <c r="B41" s="328"/>
      <c r="D41" s="310"/>
      <c r="E41" s="309"/>
      <c r="F41" s="309"/>
      <c r="G41" s="309"/>
      <c r="H41" s="309"/>
      <c r="I41" s="309"/>
      <c r="J41" s="309"/>
      <c r="K41" s="309"/>
      <c r="L41" s="309"/>
      <c r="M41" s="314"/>
      <c r="N41" s="314"/>
      <c r="O41" s="314"/>
      <c r="P41" s="314"/>
      <c r="Q41" s="311"/>
      <c r="R41" s="312"/>
      <c r="S41" s="312"/>
      <c r="T41" s="312"/>
      <c r="U41" s="312"/>
      <c r="V41" s="312"/>
      <c r="W41" s="312"/>
      <c r="X41" s="312"/>
      <c r="Y41" s="312"/>
      <c r="Z41" s="312"/>
      <c r="AA41" s="312"/>
      <c r="AB41" s="312"/>
      <c r="AC41" s="312"/>
      <c r="AD41" s="312"/>
      <c r="AG41" s="313">
        <f t="shared" si="2"/>
        <v>0</v>
      </c>
      <c r="AH41" s="313">
        <f t="shared" si="3"/>
        <v>0</v>
      </c>
      <c r="AI41" s="313">
        <f t="shared" si="0"/>
        <v>0</v>
      </c>
      <c r="AJ41" s="313">
        <f t="shared" si="0"/>
        <v>0</v>
      </c>
      <c r="AK41" s="313">
        <f t="shared" si="0"/>
        <v>0</v>
      </c>
      <c r="AL41" s="313">
        <f t="shared" si="0"/>
        <v>0</v>
      </c>
      <c r="AM41" s="313">
        <f t="shared" si="0"/>
        <v>0</v>
      </c>
      <c r="AN41" s="313">
        <f t="shared" si="0"/>
        <v>0</v>
      </c>
      <c r="AO41" s="313">
        <f t="shared" si="0"/>
        <v>0</v>
      </c>
      <c r="AP41" s="313">
        <f t="shared" si="4"/>
        <v>0</v>
      </c>
      <c r="AQ41" s="313">
        <f t="shared" si="1"/>
        <v>0</v>
      </c>
      <c r="AR41" s="313">
        <f t="shared" si="1"/>
        <v>0</v>
      </c>
      <c r="AS41" s="313">
        <f t="shared" si="1"/>
        <v>0</v>
      </c>
      <c r="AT41" s="313">
        <f t="shared" si="5"/>
        <v>0</v>
      </c>
    </row>
    <row r="42" spans="2:46" x14ac:dyDescent="0.2">
      <c r="B42" s="328"/>
      <c r="D42" s="310"/>
      <c r="E42" s="309"/>
      <c r="F42" s="309"/>
      <c r="G42" s="309"/>
      <c r="H42" s="309"/>
      <c r="I42" s="309"/>
      <c r="J42" s="309"/>
      <c r="K42" s="309"/>
      <c r="L42" s="309"/>
      <c r="M42" s="314"/>
      <c r="N42" s="314"/>
      <c r="O42" s="314"/>
      <c r="P42" s="314"/>
      <c r="Q42" s="311"/>
      <c r="R42" s="312"/>
      <c r="S42" s="312"/>
      <c r="T42" s="312"/>
      <c r="U42" s="312"/>
      <c r="V42" s="312"/>
      <c r="W42" s="312"/>
      <c r="X42" s="312"/>
      <c r="Y42" s="312"/>
      <c r="Z42" s="312"/>
      <c r="AA42" s="312"/>
      <c r="AB42" s="312"/>
      <c r="AC42" s="312"/>
      <c r="AD42" s="312"/>
      <c r="AG42" s="313">
        <f t="shared" si="2"/>
        <v>0</v>
      </c>
      <c r="AH42" s="313">
        <f t="shared" si="3"/>
        <v>0</v>
      </c>
      <c r="AI42" s="313">
        <f t="shared" si="0"/>
        <v>0</v>
      </c>
      <c r="AJ42" s="313">
        <f t="shared" si="0"/>
        <v>0</v>
      </c>
      <c r="AK42" s="313">
        <f t="shared" si="0"/>
        <v>0</v>
      </c>
      <c r="AL42" s="313">
        <f t="shared" si="0"/>
        <v>0</v>
      </c>
      <c r="AM42" s="313">
        <f t="shared" si="0"/>
        <v>0</v>
      </c>
      <c r="AN42" s="313">
        <f t="shared" si="0"/>
        <v>0</v>
      </c>
      <c r="AO42" s="313">
        <f t="shared" si="0"/>
        <v>0</v>
      </c>
      <c r="AP42" s="313">
        <f t="shared" si="4"/>
        <v>0</v>
      </c>
      <c r="AQ42" s="313">
        <f t="shared" si="1"/>
        <v>0</v>
      </c>
      <c r="AR42" s="313">
        <f t="shared" si="1"/>
        <v>0</v>
      </c>
      <c r="AS42" s="313">
        <f t="shared" si="1"/>
        <v>0</v>
      </c>
      <c r="AT42" s="313">
        <f t="shared" si="5"/>
        <v>0</v>
      </c>
    </row>
    <row r="43" spans="2:46" x14ac:dyDescent="0.2">
      <c r="B43" s="328"/>
      <c r="D43" s="310"/>
      <c r="E43" s="309"/>
      <c r="F43" s="309"/>
      <c r="G43" s="309"/>
      <c r="H43" s="309"/>
      <c r="I43" s="309"/>
      <c r="J43" s="309"/>
      <c r="K43" s="309"/>
      <c r="L43" s="309"/>
      <c r="M43" s="314"/>
      <c r="N43" s="314"/>
      <c r="O43" s="314"/>
      <c r="P43" s="314"/>
      <c r="Q43" s="311"/>
      <c r="R43" s="312"/>
      <c r="S43" s="312"/>
      <c r="T43" s="312"/>
      <c r="U43" s="312"/>
      <c r="V43" s="312"/>
      <c r="W43" s="312"/>
      <c r="X43" s="312"/>
      <c r="Y43" s="312"/>
      <c r="Z43" s="312"/>
      <c r="AA43" s="312"/>
      <c r="AB43" s="312"/>
      <c r="AC43" s="312"/>
      <c r="AD43" s="312"/>
      <c r="AG43" s="313">
        <f t="shared" si="2"/>
        <v>0</v>
      </c>
      <c r="AH43" s="313">
        <f t="shared" si="3"/>
        <v>0</v>
      </c>
      <c r="AI43" s="313">
        <f t="shared" si="0"/>
        <v>0</v>
      </c>
      <c r="AJ43" s="313">
        <f t="shared" si="0"/>
        <v>0</v>
      </c>
      <c r="AK43" s="313">
        <f t="shared" si="0"/>
        <v>0</v>
      </c>
      <c r="AL43" s="313">
        <f t="shared" ref="AL43:AO66" si="6">I43/100*W43</f>
        <v>0</v>
      </c>
      <c r="AM43" s="313">
        <f t="shared" si="6"/>
        <v>0</v>
      </c>
      <c r="AN43" s="313">
        <f t="shared" si="6"/>
        <v>0</v>
      </c>
      <c r="AO43" s="313">
        <f t="shared" si="6"/>
        <v>0</v>
      </c>
      <c r="AP43" s="313">
        <f t="shared" si="4"/>
        <v>0</v>
      </c>
      <c r="AQ43" s="313">
        <f t="shared" si="1"/>
        <v>0</v>
      </c>
      <c r="AR43" s="313">
        <f t="shared" si="1"/>
        <v>0</v>
      </c>
      <c r="AS43" s="313">
        <f t="shared" si="1"/>
        <v>0</v>
      </c>
      <c r="AT43" s="313">
        <f t="shared" si="5"/>
        <v>0</v>
      </c>
    </row>
    <row r="44" spans="2:46" x14ac:dyDescent="0.2">
      <c r="B44" s="328"/>
      <c r="D44" s="310"/>
      <c r="E44" s="309"/>
      <c r="F44" s="309"/>
      <c r="G44" s="309"/>
      <c r="H44" s="309"/>
      <c r="I44" s="309"/>
      <c r="J44" s="309"/>
      <c r="K44" s="309"/>
      <c r="L44" s="309"/>
      <c r="M44" s="314"/>
      <c r="N44" s="314"/>
      <c r="O44" s="314"/>
      <c r="P44" s="314"/>
      <c r="Q44" s="311"/>
      <c r="R44" s="312"/>
      <c r="S44" s="312"/>
      <c r="T44" s="312"/>
      <c r="U44" s="312"/>
      <c r="V44" s="312"/>
      <c r="W44" s="312"/>
      <c r="X44" s="312"/>
      <c r="Y44" s="312"/>
      <c r="Z44" s="312"/>
      <c r="AA44" s="312"/>
      <c r="AB44" s="312"/>
      <c r="AC44" s="312"/>
      <c r="AD44" s="312"/>
      <c r="AG44" s="313">
        <f t="shared" si="2"/>
        <v>0</v>
      </c>
      <c r="AH44" s="313">
        <f t="shared" si="3"/>
        <v>0</v>
      </c>
      <c r="AI44" s="313">
        <f t="shared" si="3"/>
        <v>0</v>
      </c>
      <c r="AJ44" s="313">
        <f t="shared" si="3"/>
        <v>0</v>
      </c>
      <c r="AK44" s="313">
        <f t="shared" si="3"/>
        <v>0</v>
      </c>
      <c r="AL44" s="313">
        <f t="shared" si="6"/>
        <v>0</v>
      </c>
      <c r="AM44" s="313">
        <f t="shared" si="6"/>
        <v>0</v>
      </c>
      <c r="AN44" s="313">
        <f t="shared" si="6"/>
        <v>0</v>
      </c>
      <c r="AO44" s="313">
        <f t="shared" si="6"/>
        <v>0</v>
      </c>
      <c r="AP44" s="313">
        <f t="shared" si="4"/>
        <v>0</v>
      </c>
      <c r="AQ44" s="313">
        <f t="shared" si="1"/>
        <v>0</v>
      </c>
      <c r="AR44" s="313">
        <f t="shared" si="1"/>
        <v>0</v>
      </c>
      <c r="AS44" s="313">
        <f t="shared" si="1"/>
        <v>0</v>
      </c>
      <c r="AT44" s="313">
        <f t="shared" si="5"/>
        <v>0</v>
      </c>
    </row>
    <row r="45" spans="2:46" x14ac:dyDescent="0.2">
      <c r="B45" s="328"/>
      <c r="D45" s="310"/>
      <c r="E45" s="309"/>
      <c r="F45" s="309"/>
      <c r="G45" s="309"/>
      <c r="H45" s="309"/>
      <c r="I45" s="309"/>
      <c r="J45" s="309"/>
      <c r="K45" s="309"/>
      <c r="L45" s="309"/>
      <c r="M45" s="314"/>
      <c r="N45" s="314"/>
      <c r="O45" s="314"/>
      <c r="P45" s="314"/>
      <c r="Q45" s="311"/>
      <c r="R45" s="312"/>
      <c r="S45" s="312"/>
      <c r="T45" s="312"/>
      <c r="U45" s="312"/>
      <c r="V45" s="312"/>
      <c r="W45" s="312"/>
      <c r="X45" s="312"/>
      <c r="Y45" s="312"/>
      <c r="Z45" s="312"/>
      <c r="AA45" s="312"/>
      <c r="AB45" s="312"/>
      <c r="AC45" s="312"/>
      <c r="AD45" s="312"/>
      <c r="AG45" s="313">
        <f t="shared" si="2"/>
        <v>0</v>
      </c>
      <c r="AH45" s="313">
        <f t="shared" si="3"/>
        <v>0</v>
      </c>
      <c r="AI45" s="313">
        <f t="shared" si="3"/>
        <v>0</v>
      </c>
      <c r="AJ45" s="313">
        <f t="shared" si="3"/>
        <v>0</v>
      </c>
      <c r="AK45" s="313">
        <f t="shared" si="3"/>
        <v>0</v>
      </c>
      <c r="AL45" s="313">
        <f t="shared" si="6"/>
        <v>0</v>
      </c>
      <c r="AM45" s="313">
        <f t="shared" si="6"/>
        <v>0</v>
      </c>
      <c r="AN45" s="313">
        <f t="shared" si="6"/>
        <v>0</v>
      </c>
      <c r="AO45" s="313">
        <f t="shared" si="6"/>
        <v>0</v>
      </c>
      <c r="AP45" s="313">
        <f t="shared" si="4"/>
        <v>0</v>
      </c>
      <c r="AQ45" s="313">
        <f t="shared" si="1"/>
        <v>0</v>
      </c>
      <c r="AR45" s="313">
        <f t="shared" si="1"/>
        <v>0</v>
      </c>
      <c r="AS45" s="313">
        <f t="shared" si="1"/>
        <v>0</v>
      </c>
      <c r="AT45" s="313">
        <f t="shared" si="5"/>
        <v>0</v>
      </c>
    </row>
    <row r="46" spans="2:46" x14ac:dyDescent="0.2">
      <c r="B46" s="328"/>
      <c r="D46" s="310"/>
      <c r="E46" s="309"/>
      <c r="F46" s="309"/>
      <c r="G46" s="309"/>
      <c r="H46" s="309"/>
      <c r="I46" s="309"/>
      <c r="J46" s="309"/>
      <c r="K46" s="309"/>
      <c r="L46" s="309"/>
      <c r="M46" s="314"/>
      <c r="N46" s="314"/>
      <c r="O46" s="314"/>
      <c r="P46" s="314"/>
      <c r="Q46" s="311"/>
      <c r="R46" s="312"/>
      <c r="S46" s="312"/>
      <c r="T46" s="312"/>
      <c r="U46" s="312"/>
      <c r="V46" s="312"/>
      <c r="W46" s="312"/>
      <c r="X46" s="312"/>
      <c r="Y46" s="312"/>
      <c r="Z46" s="312"/>
      <c r="AA46" s="312"/>
      <c r="AB46" s="312"/>
      <c r="AC46" s="312"/>
      <c r="AD46" s="312"/>
      <c r="AG46" s="313">
        <f t="shared" si="2"/>
        <v>0</v>
      </c>
      <c r="AH46" s="313">
        <f t="shared" si="3"/>
        <v>0</v>
      </c>
      <c r="AI46" s="313">
        <f t="shared" si="3"/>
        <v>0</v>
      </c>
      <c r="AJ46" s="313">
        <f t="shared" si="3"/>
        <v>0</v>
      </c>
      <c r="AK46" s="313">
        <f t="shared" si="3"/>
        <v>0</v>
      </c>
      <c r="AL46" s="313">
        <f t="shared" si="6"/>
        <v>0</v>
      </c>
      <c r="AM46" s="313">
        <f t="shared" si="6"/>
        <v>0</v>
      </c>
      <c r="AN46" s="313">
        <f t="shared" si="6"/>
        <v>0</v>
      </c>
      <c r="AO46" s="313">
        <f t="shared" si="6"/>
        <v>0</v>
      </c>
      <c r="AP46" s="313">
        <f t="shared" si="4"/>
        <v>0</v>
      </c>
      <c r="AQ46" s="313">
        <f t="shared" si="1"/>
        <v>0</v>
      </c>
      <c r="AR46" s="313">
        <f t="shared" si="1"/>
        <v>0</v>
      </c>
      <c r="AS46" s="313">
        <f t="shared" si="1"/>
        <v>0</v>
      </c>
      <c r="AT46" s="313">
        <f t="shared" si="5"/>
        <v>0</v>
      </c>
    </row>
    <row r="47" spans="2:46" x14ac:dyDescent="0.2">
      <c r="B47" s="328"/>
      <c r="D47" s="310"/>
      <c r="E47" s="309"/>
      <c r="F47" s="309"/>
      <c r="G47" s="309"/>
      <c r="H47" s="309"/>
      <c r="I47" s="309"/>
      <c r="J47" s="309"/>
      <c r="K47" s="309"/>
      <c r="L47" s="309"/>
      <c r="M47" s="314"/>
      <c r="N47" s="314"/>
      <c r="O47" s="314"/>
      <c r="P47" s="314"/>
      <c r="Q47" s="311"/>
      <c r="R47" s="312"/>
      <c r="S47" s="312"/>
      <c r="T47" s="312"/>
      <c r="U47" s="312"/>
      <c r="V47" s="312"/>
      <c r="W47" s="312"/>
      <c r="X47" s="312"/>
      <c r="Y47" s="312"/>
      <c r="Z47" s="312"/>
      <c r="AA47" s="312"/>
      <c r="AB47" s="312"/>
      <c r="AC47" s="312"/>
      <c r="AD47" s="312"/>
      <c r="AG47" s="313">
        <f t="shared" si="2"/>
        <v>0</v>
      </c>
      <c r="AH47" s="313">
        <f t="shared" si="3"/>
        <v>0</v>
      </c>
      <c r="AI47" s="313">
        <f t="shared" si="3"/>
        <v>0</v>
      </c>
      <c r="AJ47" s="313">
        <f t="shared" si="3"/>
        <v>0</v>
      </c>
      <c r="AK47" s="313">
        <f t="shared" si="3"/>
        <v>0</v>
      </c>
      <c r="AL47" s="313">
        <f t="shared" si="6"/>
        <v>0</v>
      </c>
      <c r="AM47" s="313">
        <f t="shared" si="6"/>
        <v>0</v>
      </c>
      <c r="AN47" s="313">
        <f t="shared" si="6"/>
        <v>0</v>
      </c>
      <c r="AO47" s="313">
        <f t="shared" si="6"/>
        <v>0</v>
      </c>
      <c r="AP47" s="313">
        <f t="shared" si="4"/>
        <v>0</v>
      </c>
      <c r="AQ47" s="313">
        <f t="shared" si="1"/>
        <v>0</v>
      </c>
      <c r="AR47" s="313">
        <f t="shared" si="1"/>
        <v>0</v>
      </c>
      <c r="AS47" s="313">
        <f t="shared" si="1"/>
        <v>0</v>
      </c>
      <c r="AT47" s="313">
        <f t="shared" si="5"/>
        <v>0</v>
      </c>
    </row>
    <row r="48" spans="2:46" x14ac:dyDescent="0.2">
      <c r="B48" s="328"/>
      <c r="D48" s="310"/>
      <c r="E48" s="309"/>
      <c r="F48" s="309"/>
      <c r="G48" s="309"/>
      <c r="H48" s="309"/>
      <c r="I48" s="309"/>
      <c r="J48" s="309"/>
      <c r="K48" s="309"/>
      <c r="L48" s="309"/>
      <c r="M48" s="314"/>
      <c r="N48" s="314"/>
      <c r="O48" s="314"/>
      <c r="P48" s="314"/>
      <c r="Q48" s="311"/>
      <c r="R48" s="312"/>
      <c r="S48" s="312"/>
      <c r="T48" s="312"/>
      <c r="U48" s="312"/>
      <c r="V48" s="312"/>
      <c r="W48" s="312"/>
      <c r="X48" s="312"/>
      <c r="Y48" s="312"/>
      <c r="Z48" s="312"/>
      <c r="AA48" s="312"/>
      <c r="AB48" s="312"/>
      <c r="AC48" s="312"/>
      <c r="AD48" s="312"/>
      <c r="AG48" s="313">
        <f t="shared" si="2"/>
        <v>0</v>
      </c>
      <c r="AH48" s="313">
        <f t="shared" si="3"/>
        <v>0</v>
      </c>
      <c r="AI48" s="313">
        <f t="shared" si="3"/>
        <v>0</v>
      </c>
      <c r="AJ48" s="313">
        <f t="shared" si="3"/>
        <v>0</v>
      </c>
      <c r="AK48" s="313">
        <f t="shared" si="3"/>
        <v>0</v>
      </c>
      <c r="AL48" s="313">
        <f t="shared" si="6"/>
        <v>0</v>
      </c>
      <c r="AM48" s="313">
        <f t="shared" si="6"/>
        <v>0</v>
      </c>
      <c r="AN48" s="313">
        <f t="shared" si="6"/>
        <v>0</v>
      </c>
      <c r="AO48" s="313">
        <f t="shared" si="6"/>
        <v>0</v>
      </c>
      <c r="AP48" s="313">
        <f t="shared" si="4"/>
        <v>0</v>
      </c>
      <c r="AQ48" s="313">
        <f t="shared" si="1"/>
        <v>0</v>
      </c>
      <c r="AR48" s="313">
        <f t="shared" si="1"/>
        <v>0</v>
      </c>
      <c r="AS48" s="313">
        <f t="shared" si="1"/>
        <v>0</v>
      </c>
      <c r="AT48" s="313">
        <f t="shared" si="5"/>
        <v>0</v>
      </c>
    </row>
    <row r="49" spans="2:46" x14ac:dyDescent="0.2">
      <c r="B49" s="328"/>
      <c r="D49" s="310"/>
      <c r="E49" s="309"/>
      <c r="F49" s="309"/>
      <c r="G49" s="309"/>
      <c r="H49" s="309"/>
      <c r="I49" s="309"/>
      <c r="J49" s="309"/>
      <c r="K49" s="309"/>
      <c r="L49" s="309"/>
      <c r="M49" s="314"/>
      <c r="N49" s="314"/>
      <c r="O49" s="314"/>
      <c r="P49" s="314"/>
      <c r="Q49" s="311"/>
      <c r="R49" s="312"/>
      <c r="S49" s="312"/>
      <c r="T49" s="312"/>
      <c r="U49" s="312"/>
      <c r="V49" s="312"/>
      <c r="W49" s="312"/>
      <c r="X49" s="312"/>
      <c r="Y49" s="312"/>
      <c r="Z49" s="312"/>
      <c r="AA49" s="312"/>
      <c r="AB49" s="312"/>
      <c r="AC49" s="312"/>
      <c r="AD49" s="312"/>
      <c r="AG49" s="313">
        <f t="shared" si="2"/>
        <v>0</v>
      </c>
      <c r="AH49" s="313">
        <f t="shared" si="3"/>
        <v>0</v>
      </c>
      <c r="AI49" s="313">
        <f t="shared" si="3"/>
        <v>0</v>
      </c>
      <c r="AJ49" s="313">
        <f t="shared" si="3"/>
        <v>0</v>
      </c>
      <c r="AK49" s="313">
        <f t="shared" si="3"/>
        <v>0</v>
      </c>
      <c r="AL49" s="313">
        <f t="shared" si="6"/>
        <v>0</v>
      </c>
      <c r="AM49" s="313">
        <f t="shared" si="6"/>
        <v>0</v>
      </c>
      <c r="AN49" s="313">
        <f t="shared" si="6"/>
        <v>0</v>
      </c>
      <c r="AO49" s="313">
        <f t="shared" si="6"/>
        <v>0</v>
      </c>
      <c r="AP49" s="313">
        <f t="shared" si="4"/>
        <v>0</v>
      </c>
      <c r="AQ49" s="313">
        <f t="shared" si="1"/>
        <v>0</v>
      </c>
      <c r="AR49" s="313">
        <f t="shared" si="1"/>
        <v>0</v>
      </c>
      <c r="AS49" s="313">
        <f t="shared" si="1"/>
        <v>0</v>
      </c>
      <c r="AT49" s="313">
        <f t="shared" si="5"/>
        <v>0</v>
      </c>
    </row>
    <row r="50" spans="2:46" x14ac:dyDescent="0.2">
      <c r="B50" s="328"/>
      <c r="D50" s="310"/>
      <c r="E50" s="309"/>
      <c r="F50" s="309"/>
      <c r="G50" s="309"/>
      <c r="H50" s="309"/>
      <c r="I50" s="309"/>
      <c r="J50" s="309"/>
      <c r="K50" s="309"/>
      <c r="L50" s="309"/>
      <c r="M50" s="314"/>
      <c r="N50" s="314"/>
      <c r="O50" s="314"/>
      <c r="P50" s="314"/>
      <c r="Q50" s="311"/>
      <c r="R50" s="312"/>
      <c r="S50" s="312"/>
      <c r="T50" s="312"/>
      <c r="U50" s="312"/>
      <c r="V50" s="312"/>
      <c r="W50" s="312"/>
      <c r="X50" s="312"/>
      <c r="Y50" s="312"/>
      <c r="Z50" s="312"/>
      <c r="AA50" s="312"/>
      <c r="AB50" s="312"/>
      <c r="AC50" s="312"/>
      <c r="AD50" s="312"/>
      <c r="AG50" s="313">
        <f t="shared" si="2"/>
        <v>0</v>
      </c>
      <c r="AH50" s="313">
        <f t="shared" si="3"/>
        <v>0</v>
      </c>
      <c r="AI50" s="313">
        <f t="shared" si="3"/>
        <v>0</v>
      </c>
      <c r="AJ50" s="313">
        <f t="shared" si="3"/>
        <v>0</v>
      </c>
      <c r="AK50" s="313">
        <f t="shared" si="3"/>
        <v>0</v>
      </c>
      <c r="AL50" s="313">
        <f t="shared" si="6"/>
        <v>0</v>
      </c>
      <c r="AM50" s="313">
        <f t="shared" si="6"/>
        <v>0</v>
      </c>
      <c r="AN50" s="313">
        <f t="shared" si="6"/>
        <v>0</v>
      </c>
      <c r="AO50" s="313">
        <f t="shared" si="6"/>
        <v>0</v>
      </c>
      <c r="AP50" s="313">
        <f t="shared" si="4"/>
        <v>0</v>
      </c>
      <c r="AQ50" s="313">
        <f t="shared" si="1"/>
        <v>0</v>
      </c>
      <c r="AR50" s="313">
        <f t="shared" si="1"/>
        <v>0</v>
      </c>
      <c r="AS50" s="313">
        <f t="shared" si="1"/>
        <v>0</v>
      </c>
      <c r="AT50" s="313">
        <f t="shared" si="5"/>
        <v>0</v>
      </c>
    </row>
    <row r="51" spans="2:46" x14ac:dyDescent="0.2">
      <c r="B51" s="328"/>
      <c r="D51" s="310"/>
      <c r="E51" s="309"/>
      <c r="F51" s="309"/>
      <c r="G51" s="309"/>
      <c r="H51" s="309"/>
      <c r="I51" s="309"/>
      <c r="J51" s="309"/>
      <c r="K51" s="309"/>
      <c r="L51" s="309"/>
      <c r="M51" s="314"/>
      <c r="N51" s="314"/>
      <c r="O51" s="314"/>
      <c r="P51" s="314"/>
      <c r="Q51" s="311"/>
      <c r="R51" s="312"/>
      <c r="S51" s="312"/>
      <c r="T51" s="312"/>
      <c r="U51" s="312"/>
      <c r="V51" s="312"/>
      <c r="W51" s="312"/>
      <c r="X51" s="312"/>
      <c r="Y51" s="312"/>
      <c r="Z51" s="312"/>
      <c r="AA51" s="312"/>
      <c r="AB51" s="312"/>
      <c r="AC51" s="312"/>
      <c r="AD51" s="312"/>
      <c r="AG51" s="313">
        <f t="shared" si="2"/>
        <v>0</v>
      </c>
      <c r="AH51" s="313">
        <f t="shared" si="3"/>
        <v>0</v>
      </c>
      <c r="AI51" s="313">
        <f t="shared" si="3"/>
        <v>0</v>
      </c>
      <c r="AJ51" s="313">
        <f t="shared" si="3"/>
        <v>0</v>
      </c>
      <c r="AK51" s="313">
        <f t="shared" si="3"/>
        <v>0</v>
      </c>
      <c r="AL51" s="313">
        <f t="shared" si="6"/>
        <v>0</v>
      </c>
      <c r="AM51" s="313">
        <f t="shared" si="6"/>
        <v>0</v>
      </c>
      <c r="AN51" s="313">
        <f t="shared" si="6"/>
        <v>0</v>
      </c>
      <c r="AO51" s="313">
        <f t="shared" si="6"/>
        <v>0</v>
      </c>
      <c r="AP51" s="313">
        <f t="shared" si="4"/>
        <v>0</v>
      </c>
      <c r="AQ51" s="313">
        <f t="shared" si="1"/>
        <v>0</v>
      </c>
      <c r="AR51" s="313">
        <f t="shared" si="1"/>
        <v>0</v>
      </c>
      <c r="AS51" s="313">
        <f t="shared" si="1"/>
        <v>0</v>
      </c>
      <c r="AT51" s="313">
        <f t="shared" si="5"/>
        <v>0</v>
      </c>
    </row>
    <row r="52" spans="2:46" x14ac:dyDescent="0.2">
      <c r="B52" s="328"/>
      <c r="D52" s="310"/>
      <c r="E52" s="309"/>
      <c r="F52" s="309"/>
      <c r="G52" s="309"/>
      <c r="H52" s="309"/>
      <c r="I52" s="309"/>
      <c r="J52" s="309"/>
      <c r="K52" s="309"/>
      <c r="L52" s="309"/>
      <c r="M52" s="314"/>
      <c r="N52" s="314"/>
      <c r="O52" s="314"/>
      <c r="P52" s="314"/>
      <c r="Q52" s="311"/>
      <c r="R52" s="312"/>
      <c r="S52" s="312"/>
      <c r="T52" s="312"/>
      <c r="U52" s="312"/>
      <c r="V52" s="312"/>
      <c r="W52" s="312"/>
      <c r="X52" s="312"/>
      <c r="Y52" s="312"/>
      <c r="Z52" s="312"/>
      <c r="AA52" s="312"/>
      <c r="AB52" s="312"/>
      <c r="AC52" s="312"/>
      <c r="AD52" s="312"/>
      <c r="AG52" s="313">
        <f t="shared" si="2"/>
        <v>0</v>
      </c>
      <c r="AH52" s="313">
        <f t="shared" si="3"/>
        <v>0</v>
      </c>
      <c r="AI52" s="313">
        <f t="shared" si="3"/>
        <v>0</v>
      </c>
      <c r="AJ52" s="313">
        <f t="shared" si="3"/>
        <v>0</v>
      </c>
      <c r="AK52" s="313">
        <f t="shared" si="3"/>
        <v>0</v>
      </c>
      <c r="AL52" s="313">
        <f t="shared" si="6"/>
        <v>0</v>
      </c>
      <c r="AM52" s="313">
        <f t="shared" si="6"/>
        <v>0</v>
      </c>
      <c r="AN52" s="313">
        <f t="shared" si="6"/>
        <v>0</v>
      </c>
      <c r="AO52" s="313">
        <f t="shared" si="6"/>
        <v>0</v>
      </c>
      <c r="AP52" s="313">
        <f t="shared" si="4"/>
        <v>0</v>
      </c>
      <c r="AQ52" s="313">
        <f t="shared" si="1"/>
        <v>0</v>
      </c>
      <c r="AR52" s="313">
        <f t="shared" si="1"/>
        <v>0</v>
      </c>
      <c r="AS52" s="313">
        <f t="shared" si="1"/>
        <v>0</v>
      </c>
      <c r="AT52" s="313">
        <f t="shared" si="5"/>
        <v>0</v>
      </c>
    </row>
    <row r="53" spans="2:46" x14ac:dyDescent="0.2">
      <c r="B53" s="328"/>
      <c r="D53" s="310"/>
      <c r="E53" s="309"/>
      <c r="F53" s="309"/>
      <c r="G53" s="309"/>
      <c r="H53" s="309"/>
      <c r="I53" s="309"/>
      <c r="J53" s="309"/>
      <c r="K53" s="309"/>
      <c r="L53" s="309"/>
      <c r="M53" s="314"/>
      <c r="N53" s="314"/>
      <c r="O53" s="314"/>
      <c r="P53" s="314"/>
      <c r="Q53" s="311"/>
      <c r="R53" s="312"/>
      <c r="S53" s="312"/>
      <c r="T53" s="312"/>
      <c r="U53" s="312"/>
      <c r="V53" s="312"/>
      <c r="W53" s="312"/>
      <c r="X53" s="312"/>
      <c r="Y53" s="312"/>
      <c r="Z53" s="312"/>
      <c r="AA53" s="312"/>
      <c r="AB53" s="312"/>
      <c r="AC53" s="312"/>
      <c r="AD53" s="312"/>
      <c r="AG53" s="313">
        <f t="shared" si="2"/>
        <v>0</v>
      </c>
      <c r="AH53" s="313">
        <f t="shared" si="3"/>
        <v>0</v>
      </c>
      <c r="AI53" s="313">
        <f t="shared" si="3"/>
        <v>0</v>
      </c>
      <c r="AJ53" s="313">
        <f t="shared" si="3"/>
        <v>0</v>
      </c>
      <c r="AK53" s="313">
        <f t="shared" si="3"/>
        <v>0</v>
      </c>
      <c r="AL53" s="313">
        <f t="shared" si="6"/>
        <v>0</v>
      </c>
      <c r="AM53" s="313">
        <f t="shared" si="6"/>
        <v>0</v>
      </c>
      <c r="AN53" s="313">
        <f t="shared" si="6"/>
        <v>0</v>
      </c>
      <c r="AO53" s="313">
        <f t="shared" si="6"/>
        <v>0</v>
      </c>
      <c r="AP53" s="313">
        <f t="shared" si="4"/>
        <v>0</v>
      </c>
      <c r="AQ53" s="313">
        <f t="shared" si="1"/>
        <v>0</v>
      </c>
      <c r="AR53" s="313">
        <f t="shared" si="1"/>
        <v>0</v>
      </c>
      <c r="AS53" s="313">
        <f t="shared" si="1"/>
        <v>0</v>
      </c>
      <c r="AT53" s="313">
        <f t="shared" si="5"/>
        <v>0</v>
      </c>
    </row>
    <row r="54" spans="2:46" x14ac:dyDescent="0.2">
      <c r="B54" s="328"/>
      <c r="D54" s="310"/>
      <c r="E54" s="309"/>
      <c r="F54" s="309"/>
      <c r="G54" s="309"/>
      <c r="H54" s="309"/>
      <c r="I54" s="309"/>
      <c r="J54" s="309"/>
      <c r="K54" s="309"/>
      <c r="L54" s="309"/>
      <c r="M54" s="314"/>
      <c r="N54" s="314"/>
      <c r="O54" s="314"/>
      <c r="P54" s="314"/>
      <c r="Q54" s="311"/>
      <c r="R54" s="312"/>
      <c r="S54" s="312"/>
      <c r="T54" s="312"/>
      <c r="U54" s="312"/>
      <c r="V54" s="312"/>
      <c r="W54" s="312"/>
      <c r="X54" s="312"/>
      <c r="Y54" s="312"/>
      <c r="Z54" s="312"/>
      <c r="AA54" s="312"/>
      <c r="AB54" s="312"/>
      <c r="AC54" s="312"/>
      <c r="AD54" s="312"/>
      <c r="AG54" s="313">
        <f t="shared" si="2"/>
        <v>0</v>
      </c>
      <c r="AH54" s="313">
        <f t="shared" si="3"/>
        <v>0</v>
      </c>
      <c r="AI54" s="313">
        <f t="shared" si="3"/>
        <v>0</v>
      </c>
      <c r="AJ54" s="313">
        <f t="shared" si="3"/>
        <v>0</v>
      </c>
      <c r="AK54" s="313">
        <f t="shared" si="3"/>
        <v>0</v>
      </c>
      <c r="AL54" s="313">
        <f t="shared" si="6"/>
        <v>0</v>
      </c>
      <c r="AM54" s="313">
        <f t="shared" si="6"/>
        <v>0</v>
      </c>
      <c r="AN54" s="313">
        <f t="shared" si="6"/>
        <v>0</v>
      </c>
      <c r="AO54" s="313">
        <f t="shared" si="6"/>
        <v>0</v>
      </c>
      <c r="AP54" s="313">
        <f t="shared" si="4"/>
        <v>0</v>
      </c>
      <c r="AQ54" s="313">
        <f t="shared" si="1"/>
        <v>0</v>
      </c>
      <c r="AR54" s="313">
        <f t="shared" si="1"/>
        <v>0</v>
      </c>
      <c r="AS54" s="313">
        <f t="shared" si="1"/>
        <v>0</v>
      </c>
      <c r="AT54" s="313">
        <f t="shared" si="5"/>
        <v>0</v>
      </c>
    </row>
    <row r="55" spans="2:46" x14ac:dyDescent="0.2">
      <c r="B55" s="328"/>
      <c r="D55" s="310"/>
      <c r="E55" s="309"/>
      <c r="F55" s="309"/>
      <c r="G55" s="309"/>
      <c r="H55" s="309"/>
      <c r="I55" s="309"/>
      <c r="J55" s="309"/>
      <c r="K55" s="309"/>
      <c r="L55" s="309"/>
      <c r="M55" s="314"/>
      <c r="N55" s="314"/>
      <c r="O55" s="314"/>
      <c r="P55" s="314"/>
      <c r="Q55" s="311"/>
      <c r="R55" s="312"/>
      <c r="S55" s="312"/>
      <c r="T55" s="312"/>
      <c r="U55" s="312"/>
      <c r="V55" s="312"/>
      <c r="W55" s="312"/>
      <c r="X55" s="312"/>
      <c r="Y55" s="312"/>
      <c r="Z55" s="312"/>
      <c r="AA55" s="312"/>
      <c r="AB55" s="312"/>
      <c r="AC55" s="312"/>
      <c r="AD55" s="312"/>
      <c r="AG55" s="313">
        <f t="shared" si="2"/>
        <v>0</v>
      </c>
      <c r="AH55" s="313">
        <f t="shared" si="3"/>
        <v>0</v>
      </c>
      <c r="AI55" s="313">
        <f t="shared" si="3"/>
        <v>0</v>
      </c>
      <c r="AJ55" s="313">
        <f t="shared" si="3"/>
        <v>0</v>
      </c>
      <c r="AK55" s="313">
        <f t="shared" si="3"/>
        <v>0</v>
      </c>
      <c r="AL55" s="313">
        <f t="shared" si="6"/>
        <v>0</v>
      </c>
      <c r="AM55" s="313">
        <f t="shared" si="6"/>
        <v>0</v>
      </c>
      <c r="AN55" s="313">
        <f t="shared" si="6"/>
        <v>0</v>
      </c>
      <c r="AO55" s="313">
        <f t="shared" si="6"/>
        <v>0</v>
      </c>
      <c r="AP55" s="313">
        <f t="shared" si="4"/>
        <v>0</v>
      </c>
      <c r="AQ55" s="313">
        <f t="shared" si="1"/>
        <v>0</v>
      </c>
      <c r="AR55" s="313">
        <f t="shared" si="1"/>
        <v>0</v>
      </c>
      <c r="AS55" s="313">
        <f t="shared" si="1"/>
        <v>0</v>
      </c>
      <c r="AT55" s="313">
        <f t="shared" si="5"/>
        <v>0</v>
      </c>
    </row>
    <row r="56" spans="2:46" x14ac:dyDescent="0.2">
      <c r="B56" s="328"/>
      <c r="D56" s="310"/>
      <c r="E56" s="309"/>
      <c r="F56" s="309"/>
      <c r="G56" s="309"/>
      <c r="H56" s="309"/>
      <c r="I56" s="309"/>
      <c r="J56" s="309"/>
      <c r="K56" s="309"/>
      <c r="L56" s="309"/>
      <c r="M56" s="314"/>
      <c r="N56" s="314"/>
      <c r="O56" s="314"/>
      <c r="P56" s="314"/>
      <c r="Q56" s="311"/>
      <c r="R56" s="312"/>
      <c r="S56" s="312"/>
      <c r="T56" s="312"/>
      <c r="U56" s="312"/>
      <c r="V56" s="312"/>
      <c r="W56" s="312"/>
      <c r="X56" s="312"/>
      <c r="Y56" s="312"/>
      <c r="Z56" s="312"/>
      <c r="AA56" s="312"/>
      <c r="AB56" s="312"/>
      <c r="AC56" s="312"/>
      <c r="AD56" s="312"/>
      <c r="AG56" s="313">
        <f t="shared" si="2"/>
        <v>0</v>
      </c>
      <c r="AH56" s="313">
        <f t="shared" si="3"/>
        <v>0</v>
      </c>
      <c r="AI56" s="313">
        <f t="shared" si="3"/>
        <v>0</v>
      </c>
      <c r="AJ56" s="313">
        <f t="shared" si="3"/>
        <v>0</v>
      </c>
      <c r="AK56" s="313">
        <f t="shared" si="3"/>
        <v>0</v>
      </c>
      <c r="AL56" s="313">
        <f t="shared" si="6"/>
        <v>0</v>
      </c>
      <c r="AM56" s="313">
        <f t="shared" si="6"/>
        <v>0</v>
      </c>
      <c r="AN56" s="313">
        <f t="shared" si="6"/>
        <v>0</v>
      </c>
      <c r="AO56" s="313">
        <f t="shared" si="6"/>
        <v>0</v>
      </c>
      <c r="AP56" s="313">
        <f t="shared" si="4"/>
        <v>0</v>
      </c>
      <c r="AQ56" s="313">
        <f t="shared" si="1"/>
        <v>0</v>
      </c>
      <c r="AR56" s="313">
        <f t="shared" si="1"/>
        <v>0</v>
      </c>
      <c r="AS56" s="313">
        <f t="shared" si="1"/>
        <v>0</v>
      </c>
      <c r="AT56" s="313">
        <f t="shared" si="5"/>
        <v>0</v>
      </c>
    </row>
    <row r="57" spans="2:46" x14ac:dyDescent="0.2">
      <c r="B57" s="328"/>
      <c r="D57" s="310"/>
      <c r="E57" s="309"/>
      <c r="F57" s="309"/>
      <c r="G57" s="309"/>
      <c r="H57" s="309"/>
      <c r="I57" s="309"/>
      <c r="J57" s="309"/>
      <c r="K57" s="309"/>
      <c r="L57" s="309"/>
      <c r="M57" s="314"/>
      <c r="N57" s="314"/>
      <c r="O57" s="314"/>
      <c r="P57" s="314"/>
      <c r="Q57" s="311"/>
      <c r="R57" s="312"/>
      <c r="S57" s="312"/>
      <c r="T57" s="312"/>
      <c r="U57" s="312"/>
      <c r="V57" s="312"/>
      <c r="W57" s="312"/>
      <c r="X57" s="312"/>
      <c r="Y57" s="312"/>
      <c r="Z57" s="312"/>
      <c r="AA57" s="312"/>
      <c r="AB57" s="312"/>
      <c r="AC57" s="312"/>
      <c r="AD57" s="312"/>
      <c r="AG57" s="313">
        <f t="shared" si="2"/>
        <v>0</v>
      </c>
      <c r="AH57" s="313">
        <f t="shared" si="3"/>
        <v>0</v>
      </c>
      <c r="AI57" s="313">
        <f t="shared" si="3"/>
        <v>0</v>
      </c>
      <c r="AJ57" s="313">
        <f t="shared" si="3"/>
        <v>0</v>
      </c>
      <c r="AK57" s="313">
        <f t="shared" si="3"/>
        <v>0</v>
      </c>
      <c r="AL57" s="313">
        <f t="shared" si="6"/>
        <v>0</v>
      </c>
      <c r="AM57" s="313">
        <f t="shared" si="6"/>
        <v>0</v>
      </c>
      <c r="AN57" s="313">
        <f t="shared" si="6"/>
        <v>0</v>
      </c>
      <c r="AO57" s="313">
        <f t="shared" si="6"/>
        <v>0</v>
      </c>
      <c r="AP57" s="313">
        <f t="shared" si="4"/>
        <v>0</v>
      </c>
      <c r="AQ57" s="313">
        <f t="shared" si="1"/>
        <v>0</v>
      </c>
      <c r="AR57" s="313">
        <f t="shared" si="1"/>
        <v>0</v>
      </c>
      <c r="AS57" s="313">
        <f t="shared" si="1"/>
        <v>0</v>
      </c>
      <c r="AT57" s="313">
        <f t="shared" si="5"/>
        <v>0</v>
      </c>
    </row>
    <row r="58" spans="2:46" x14ac:dyDescent="0.2">
      <c r="B58" s="328"/>
      <c r="D58" s="310"/>
      <c r="E58" s="309"/>
      <c r="F58" s="309"/>
      <c r="G58" s="309"/>
      <c r="H58" s="309"/>
      <c r="I58" s="309"/>
      <c r="J58" s="309"/>
      <c r="K58" s="309"/>
      <c r="L58" s="309"/>
      <c r="M58" s="314"/>
      <c r="N58" s="314"/>
      <c r="O58" s="314"/>
      <c r="P58" s="314"/>
      <c r="Q58" s="311"/>
      <c r="R58" s="312"/>
      <c r="S58" s="312"/>
      <c r="T58" s="312"/>
      <c r="U58" s="312"/>
      <c r="V58" s="312"/>
      <c r="W58" s="312"/>
      <c r="X58" s="312"/>
      <c r="Y58" s="312"/>
      <c r="Z58" s="312"/>
      <c r="AA58" s="312"/>
      <c r="AB58" s="312"/>
      <c r="AC58" s="312"/>
      <c r="AD58" s="312"/>
      <c r="AG58" s="313">
        <f t="shared" si="2"/>
        <v>0</v>
      </c>
      <c r="AH58" s="313">
        <f t="shared" si="3"/>
        <v>0</v>
      </c>
      <c r="AI58" s="313">
        <f t="shared" si="3"/>
        <v>0</v>
      </c>
      <c r="AJ58" s="313">
        <f t="shared" si="3"/>
        <v>0</v>
      </c>
      <c r="AK58" s="313">
        <f t="shared" si="3"/>
        <v>0</v>
      </c>
      <c r="AL58" s="313">
        <f t="shared" si="6"/>
        <v>0</v>
      </c>
      <c r="AM58" s="313">
        <f t="shared" si="6"/>
        <v>0</v>
      </c>
      <c r="AN58" s="313">
        <f t="shared" si="6"/>
        <v>0</v>
      </c>
      <c r="AO58" s="313">
        <f t="shared" si="6"/>
        <v>0</v>
      </c>
      <c r="AP58" s="313">
        <f t="shared" si="4"/>
        <v>0</v>
      </c>
      <c r="AQ58" s="313">
        <f t="shared" si="1"/>
        <v>0</v>
      </c>
      <c r="AR58" s="313">
        <f t="shared" si="1"/>
        <v>0</v>
      </c>
      <c r="AS58" s="313">
        <f t="shared" si="1"/>
        <v>0</v>
      </c>
      <c r="AT58" s="313">
        <f t="shared" si="5"/>
        <v>0</v>
      </c>
    </row>
    <row r="59" spans="2:46" x14ac:dyDescent="0.2">
      <c r="B59" s="328"/>
      <c r="D59" s="310"/>
      <c r="E59" s="309"/>
      <c r="F59" s="309"/>
      <c r="G59" s="309"/>
      <c r="H59" s="309"/>
      <c r="I59" s="309"/>
      <c r="J59" s="309"/>
      <c r="K59" s="309"/>
      <c r="L59" s="309"/>
      <c r="M59" s="314"/>
      <c r="N59" s="314"/>
      <c r="O59" s="314"/>
      <c r="P59" s="314"/>
      <c r="Q59" s="311"/>
      <c r="R59" s="312"/>
      <c r="S59" s="312"/>
      <c r="T59" s="312"/>
      <c r="U59" s="312"/>
      <c r="V59" s="312"/>
      <c r="W59" s="312"/>
      <c r="X59" s="312"/>
      <c r="Y59" s="312"/>
      <c r="Z59" s="312"/>
      <c r="AA59" s="312"/>
      <c r="AB59" s="312"/>
      <c r="AC59" s="312"/>
      <c r="AD59" s="312"/>
      <c r="AG59" s="313">
        <f t="shared" si="2"/>
        <v>0</v>
      </c>
      <c r="AH59" s="313">
        <f t="shared" si="3"/>
        <v>0</v>
      </c>
      <c r="AI59" s="313">
        <f t="shared" si="3"/>
        <v>0</v>
      </c>
      <c r="AJ59" s="313">
        <f t="shared" si="3"/>
        <v>0</v>
      </c>
      <c r="AK59" s="313">
        <f t="shared" si="3"/>
        <v>0</v>
      </c>
      <c r="AL59" s="313">
        <f t="shared" si="6"/>
        <v>0</v>
      </c>
      <c r="AM59" s="313">
        <f t="shared" si="6"/>
        <v>0</v>
      </c>
      <c r="AN59" s="313">
        <f t="shared" si="6"/>
        <v>0</v>
      </c>
      <c r="AO59" s="313">
        <f t="shared" si="6"/>
        <v>0</v>
      </c>
      <c r="AP59" s="313">
        <f t="shared" si="4"/>
        <v>0</v>
      </c>
      <c r="AQ59" s="313">
        <f t="shared" si="1"/>
        <v>0</v>
      </c>
      <c r="AR59" s="313">
        <f t="shared" si="1"/>
        <v>0</v>
      </c>
      <c r="AS59" s="313">
        <f t="shared" si="1"/>
        <v>0</v>
      </c>
      <c r="AT59" s="313">
        <f t="shared" si="5"/>
        <v>0</v>
      </c>
    </row>
    <row r="60" spans="2:46" x14ac:dyDescent="0.2">
      <c r="B60" s="328"/>
      <c r="D60" s="310"/>
      <c r="E60" s="309"/>
      <c r="F60" s="309"/>
      <c r="G60" s="309"/>
      <c r="H60" s="309"/>
      <c r="I60" s="309"/>
      <c r="J60" s="309"/>
      <c r="K60" s="309"/>
      <c r="L60" s="309"/>
      <c r="M60" s="314"/>
      <c r="N60" s="314"/>
      <c r="O60" s="314"/>
      <c r="P60" s="314"/>
      <c r="Q60" s="311"/>
      <c r="R60" s="312"/>
      <c r="S60" s="312"/>
      <c r="T60" s="312"/>
      <c r="U60" s="312"/>
      <c r="V60" s="312"/>
      <c r="W60" s="312"/>
      <c r="X60" s="312"/>
      <c r="Y60" s="312"/>
      <c r="Z60" s="312"/>
      <c r="AA60" s="312"/>
      <c r="AB60" s="312"/>
      <c r="AC60" s="312"/>
      <c r="AD60" s="312"/>
      <c r="AG60" s="313">
        <f t="shared" si="2"/>
        <v>0</v>
      </c>
      <c r="AH60" s="313">
        <f t="shared" si="3"/>
        <v>0</v>
      </c>
      <c r="AI60" s="313">
        <f t="shared" si="3"/>
        <v>0</v>
      </c>
      <c r="AJ60" s="313">
        <f t="shared" si="3"/>
        <v>0</v>
      </c>
      <c r="AK60" s="313">
        <f t="shared" si="3"/>
        <v>0</v>
      </c>
      <c r="AL60" s="313">
        <f t="shared" si="6"/>
        <v>0</v>
      </c>
      <c r="AM60" s="313">
        <f t="shared" si="6"/>
        <v>0</v>
      </c>
      <c r="AN60" s="313">
        <f t="shared" si="6"/>
        <v>0</v>
      </c>
      <c r="AO60" s="313">
        <f t="shared" si="6"/>
        <v>0</v>
      </c>
      <c r="AP60" s="313">
        <f t="shared" si="4"/>
        <v>0</v>
      </c>
      <c r="AQ60" s="313">
        <f t="shared" si="1"/>
        <v>0</v>
      </c>
      <c r="AR60" s="313">
        <f t="shared" si="1"/>
        <v>0</v>
      </c>
      <c r="AS60" s="313">
        <f t="shared" si="1"/>
        <v>0</v>
      </c>
      <c r="AT60" s="313">
        <f t="shared" si="5"/>
        <v>0</v>
      </c>
    </row>
    <row r="61" spans="2:46" x14ac:dyDescent="0.2">
      <c r="B61" s="328"/>
      <c r="D61" s="310"/>
      <c r="E61" s="309"/>
      <c r="F61" s="309"/>
      <c r="G61" s="309"/>
      <c r="H61" s="309"/>
      <c r="I61" s="309"/>
      <c r="J61" s="309"/>
      <c r="K61" s="309"/>
      <c r="L61" s="309"/>
      <c r="M61" s="314"/>
      <c r="N61" s="314"/>
      <c r="O61" s="314"/>
      <c r="P61" s="314"/>
      <c r="Q61" s="311"/>
      <c r="R61" s="312"/>
      <c r="S61" s="312"/>
      <c r="T61" s="312"/>
      <c r="U61" s="312"/>
      <c r="V61" s="312"/>
      <c r="W61" s="312"/>
      <c r="X61" s="312"/>
      <c r="Y61" s="312"/>
      <c r="Z61" s="312"/>
      <c r="AA61" s="312"/>
      <c r="AB61" s="312"/>
      <c r="AC61" s="312"/>
      <c r="AD61" s="312"/>
      <c r="AG61" s="313">
        <f t="shared" si="2"/>
        <v>0</v>
      </c>
      <c r="AH61" s="313">
        <f t="shared" si="3"/>
        <v>0</v>
      </c>
      <c r="AI61" s="313">
        <f t="shared" si="3"/>
        <v>0</v>
      </c>
      <c r="AJ61" s="313">
        <f t="shared" si="3"/>
        <v>0</v>
      </c>
      <c r="AK61" s="313">
        <f t="shared" si="3"/>
        <v>0</v>
      </c>
      <c r="AL61" s="313">
        <f t="shared" si="6"/>
        <v>0</v>
      </c>
      <c r="AM61" s="313">
        <f t="shared" si="6"/>
        <v>0</v>
      </c>
      <c r="AN61" s="313">
        <f t="shared" si="6"/>
        <v>0</v>
      </c>
      <c r="AO61" s="313">
        <f t="shared" si="6"/>
        <v>0</v>
      </c>
      <c r="AP61" s="313">
        <f t="shared" si="4"/>
        <v>0</v>
      </c>
      <c r="AQ61" s="313">
        <f t="shared" si="1"/>
        <v>0</v>
      </c>
      <c r="AR61" s="313">
        <f t="shared" si="1"/>
        <v>0</v>
      </c>
      <c r="AS61" s="313">
        <f t="shared" si="1"/>
        <v>0</v>
      </c>
      <c r="AT61" s="313">
        <f t="shared" si="5"/>
        <v>0</v>
      </c>
    </row>
    <row r="62" spans="2:46" x14ac:dyDescent="0.2">
      <c r="B62" s="328"/>
      <c r="D62" s="310"/>
      <c r="E62" s="309"/>
      <c r="F62" s="309"/>
      <c r="G62" s="309"/>
      <c r="H62" s="309"/>
      <c r="I62" s="309"/>
      <c r="J62" s="309"/>
      <c r="K62" s="309"/>
      <c r="L62" s="309"/>
      <c r="M62" s="314"/>
      <c r="N62" s="314"/>
      <c r="O62" s="314"/>
      <c r="P62" s="314"/>
      <c r="Q62" s="311"/>
      <c r="R62" s="312"/>
      <c r="S62" s="312"/>
      <c r="T62" s="312"/>
      <c r="U62" s="312"/>
      <c r="V62" s="312"/>
      <c r="W62" s="312"/>
      <c r="X62" s="312"/>
      <c r="Y62" s="312"/>
      <c r="Z62" s="312"/>
      <c r="AA62" s="312"/>
      <c r="AB62" s="312"/>
      <c r="AC62" s="312"/>
      <c r="AD62" s="312"/>
      <c r="AG62" s="313">
        <f t="shared" si="2"/>
        <v>0</v>
      </c>
      <c r="AH62" s="313">
        <f t="shared" si="3"/>
        <v>0</v>
      </c>
      <c r="AI62" s="313">
        <f t="shared" si="3"/>
        <v>0</v>
      </c>
      <c r="AJ62" s="313">
        <f t="shared" si="3"/>
        <v>0</v>
      </c>
      <c r="AK62" s="313">
        <f t="shared" si="3"/>
        <v>0</v>
      </c>
      <c r="AL62" s="313">
        <f t="shared" si="6"/>
        <v>0</v>
      </c>
      <c r="AM62" s="313">
        <f t="shared" si="6"/>
        <v>0</v>
      </c>
      <c r="AN62" s="313">
        <f t="shared" si="6"/>
        <v>0</v>
      </c>
      <c r="AO62" s="313">
        <f t="shared" si="6"/>
        <v>0</v>
      </c>
      <c r="AP62" s="313">
        <f t="shared" si="4"/>
        <v>0</v>
      </c>
      <c r="AQ62" s="313">
        <f t="shared" si="1"/>
        <v>0</v>
      </c>
      <c r="AR62" s="313">
        <f t="shared" si="1"/>
        <v>0</v>
      </c>
      <c r="AS62" s="313">
        <f t="shared" si="1"/>
        <v>0</v>
      </c>
      <c r="AT62" s="313">
        <f t="shared" si="5"/>
        <v>0</v>
      </c>
    </row>
    <row r="63" spans="2:46" x14ac:dyDescent="0.2">
      <c r="B63" s="328"/>
      <c r="D63" s="310"/>
      <c r="E63" s="309"/>
      <c r="F63" s="309"/>
      <c r="G63" s="309"/>
      <c r="H63" s="309"/>
      <c r="I63" s="309"/>
      <c r="J63" s="309"/>
      <c r="K63" s="309"/>
      <c r="L63" s="309"/>
      <c r="M63" s="314"/>
      <c r="N63" s="314"/>
      <c r="O63" s="314"/>
      <c r="P63" s="314"/>
      <c r="Q63" s="311"/>
      <c r="R63" s="312"/>
      <c r="S63" s="312"/>
      <c r="T63" s="312"/>
      <c r="U63" s="312"/>
      <c r="V63" s="312"/>
      <c r="W63" s="312"/>
      <c r="X63" s="312"/>
      <c r="Y63" s="312"/>
      <c r="Z63" s="312"/>
      <c r="AA63" s="312"/>
      <c r="AB63" s="312"/>
      <c r="AC63" s="312"/>
      <c r="AD63" s="312"/>
      <c r="AG63" s="313">
        <f t="shared" si="2"/>
        <v>0</v>
      </c>
      <c r="AH63" s="313">
        <f t="shared" si="3"/>
        <v>0</v>
      </c>
      <c r="AI63" s="313">
        <f t="shared" si="3"/>
        <v>0</v>
      </c>
      <c r="AJ63" s="313">
        <f t="shared" si="3"/>
        <v>0</v>
      </c>
      <c r="AK63" s="313">
        <f t="shared" si="3"/>
        <v>0</v>
      </c>
      <c r="AL63" s="313">
        <f t="shared" si="6"/>
        <v>0</v>
      </c>
      <c r="AM63" s="313">
        <f t="shared" si="6"/>
        <v>0</v>
      </c>
      <c r="AN63" s="313">
        <f t="shared" si="6"/>
        <v>0</v>
      </c>
      <c r="AO63" s="313">
        <f t="shared" si="6"/>
        <v>0</v>
      </c>
      <c r="AP63" s="313">
        <f t="shared" si="4"/>
        <v>0</v>
      </c>
      <c r="AQ63" s="313">
        <f t="shared" si="1"/>
        <v>0</v>
      </c>
      <c r="AR63" s="313">
        <f t="shared" si="1"/>
        <v>0</v>
      </c>
      <c r="AS63" s="313">
        <f t="shared" si="1"/>
        <v>0</v>
      </c>
      <c r="AT63" s="313">
        <f t="shared" si="5"/>
        <v>0</v>
      </c>
    </row>
    <row r="64" spans="2:46" x14ac:dyDescent="0.2">
      <c r="B64" s="328"/>
      <c r="D64" s="310"/>
      <c r="E64" s="309"/>
      <c r="F64" s="309"/>
      <c r="G64" s="309"/>
      <c r="H64" s="309"/>
      <c r="I64" s="309"/>
      <c r="J64" s="309"/>
      <c r="K64" s="309"/>
      <c r="L64" s="309"/>
      <c r="M64" s="314"/>
      <c r="N64" s="314"/>
      <c r="O64" s="314"/>
      <c r="P64" s="314"/>
      <c r="Q64" s="311"/>
      <c r="R64" s="312"/>
      <c r="S64" s="312"/>
      <c r="T64" s="312"/>
      <c r="U64" s="312"/>
      <c r="V64" s="312"/>
      <c r="W64" s="312"/>
      <c r="X64" s="312"/>
      <c r="Y64" s="312"/>
      <c r="Z64" s="312"/>
      <c r="AA64" s="312"/>
      <c r="AB64" s="312"/>
      <c r="AC64" s="312"/>
      <c r="AD64" s="312"/>
      <c r="AG64" s="313">
        <f t="shared" si="2"/>
        <v>0</v>
      </c>
      <c r="AH64" s="313">
        <f t="shared" si="3"/>
        <v>0</v>
      </c>
      <c r="AI64" s="313">
        <f t="shared" si="3"/>
        <v>0</v>
      </c>
      <c r="AJ64" s="313">
        <f t="shared" si="3"/>
        <v>0</v>
      </c>
      <c r="AK64" s="313">
        <f t="shared" si="3"/>
        <v>0</v>
      </c>
      <c r="AL64" s="313">
        <f t="shared" si="6"/>
        <v>0</v>
      </c>
      <c r="AM64" s="313">
        <f t="shared" si="6"/>
        <v>0</v>
      </c>
      <c r="AN64" s="313">
        <f t="shared" si="6"/>
        <v>0</v>
      </c>
      <c r="AO64" s="313">
        <f t="shared" si="6"/>
        <v>0</v>
      </c>
      <c r="AP64" s="313">
        <f t="shared" si="4"/>
        <v>0</v>
      </c>
      <c r="AQ64" s="313">
        <f t="shared" si="1"/>
        <v>0</v>
      </c>
      <c r="AR64" s="313">
        <f t="shared" si="1"/>
        <v>0</v>
      </c>
      <c r="AS64" s="313">
        <f t="shared" si="1"/>
        <v>0</v>
      </c>
      <c r="AT64" s="313">
        <f t="shared" si="5"/>
        <v>0</v>
      </c>
    </row>
    <row r="65" spans="2:46" x14ac:dyDescent="0.2">
      <c r="B65" s="328"/>
      <c r="D65" s="310"/>
      <c r="E65" s="309"/>
      <c r="F65" s="309"/>
      <c r="G65" s="309"/>
      <c r="H65" s="309"/>
      <c r="I65" s="309"/>
      <c r="J65" s="309"/>
      <c r="K65" s="309"/>
      <c r="L65" s="309"/>
      <c r="M65" s="314"/>
      <c r="N65" s="314"/>
      <c r="O65" s="314"/>
      <c r="P65" s="314"/>
      <c r="Q65" s="311"/>
      <c r="R65" s="312"/>
      <c r="S65" s="312"/>
      <c r="T65" s="312"/>
      <c r="U65" s="312"/>
      <c r="V65" s="312"/>
      <c r="W65" s="312"/>
      <c r="X65" s="312"/>
      <c r="Y65" s="312"/>
      <c r="Z65" s="312"/>
      <c r="AA65" s="312"/>
      <c r="AB65" s="312"/>
      <c r="AC65" s="312"/>
      <c r="AD65" s="312"/>
      <c r="AG65" s="313">
        <f t="shared" si="2"/>
        <v>0</v>
      </c>
      <c r="AH65" s="313">
        <f t="shared" si="3"/>
        <v>0</v>
      </c>
      <c r="AI65" s="313">
        <f t="shared" si="3"/>
        <v>0</v>
      </c>
      <c r="AJ65" s="313">
        <f t="shared" si="3"/>
        <v>0</v>
      </c>
      <c r="AK65" s="313">
        <f t="shared" si="3"/>
        <v>0</v>
      </c>
      <c r="AL65" s="313">
        <f t="shared" si="6"/>
        <v>0</v>
      </c>
      <c r="AM65" s="313">
        <f t="shared" si="6"/>
        <v>0</v>
      </c>
      <c r="AN65" s="313">
        <f t="shared" si="6"/>
        <v>0</v>
      </c>
      <c r="AO65" s="313">
        <f t="shared" si="6"/>
        <v>0</v>
      </c>
      <c r="AP65" s="313">
        <f t="shared" si="4"/>
        <v>0</v>
      </c>
      <c r="AQ65" s="313">
        <f t="shared" si="1"/>
        <v>0</v>
      </c>
      <c r="AR65" s="313">
        <f t="shared" si="1"/>
        <v>0</v>
      </c>
      <c r="AS65" s="313">
        <f t="shared" si="1"/>
        <v>0</v>
      </c>
      <c r="AT65" s="313">
        <f t="shared" si="5"/>
        <v>0</v>
      </c>
    </row>
    <row r="66" spans="2:46" x14ac:dyDescent="0.2">
      <c r="B66" s="328"/>
      <c r="D66" s="310"/>
      <c r="E66" s="309"/>
      <c r="F66" s="309"/>
      <c r="G66" s="309"/>
      <c r="H66" s="309"/>
      <c r="I66" s="309"/>
      <c r="J66" s="309"/>
      <c r="K66" s="309"/>
      <c r="L66" s="309"/>
      <c r="M66" s="314"/>
      <c r="N66" s="314"/>
      <c r="O66" s="314"/>
      <c r="P66" s="314"/>
      <c r="Q66" s="311"/>
      <c r="R66" s="312"/>
      <c r="S66" s="312"/>
      <c r="T66" s="312"/>
      <c r="U66" s="312"/>
      <c r="V66" s="312"/>
      <c r="W66" s="312"/>
      <c r="X66" s="312"/>
      <c r="Y66" s="312"/>
      <c r="Z66" s="312"/>
      <c r="AA66" s="312"/>
      <c r="AB66" s="312"/>
      <c r="AC66" s="312"/>
      <c r="AD66" s="312"/>
      <c r="AG66" s="313">
        <f t="shared" si="2"/>
        <v>0</v>
      </c>
      <c r="AH66" s="313">
        <f t="shared" si="3"/>
        <v>0</v>
      </c>
      <c r="AI66" s="313">
        <f t="shared" si="3"/>
        <v>0</v>
      </c>
      <c r="AJ66" s="313">
        <f t="shared" si="3"/>
        <v>0</v>
      </c>
      <c r="AK66" s="313">
        <f t="shared" si="3"/>
        <v>0</v>
      </c>
      <c r="AL66" s="313">
        <f t="shared" si="6"/>
        <v>0</v>
      </c>
      <c r="AM66" s="313">
        <f t="shared" si="6"/>
        <v>0</v>
      </c>
      <c r="AN66" s="313">
        <f t="shared" si="6"/>
        <v>0</v>
      </c>
      <c r="AO66" s="313">
        <f t="shared" si="6"/>
        <v>0</v>
      </c>
      <c r="AP66" s="313">
        <f t="shared" si="4"/>
        <v>0</v>
      </c>
      <c r="AQ66" s="313">
        <f t="shared" si="1"/>
        <v>0</v>
      </c>
      <c r="AR66" s="313">
        <f t="shared" si="1"/>
        <v>0</v>
      </c>
      <c r="AS66" s="313">
        <f t="shared" si="1"/>
        <v>0</v>
      </c>
      <c r="AT66" s="313">
        <f t="shared" si="5"/>
        <v>0</v>
      </c>
    </row>
    <row r="67" spans="2:46" ht="13.5" thickBot="1" x14ac:dyDescent="0.25">
      <c r="B67" s="386"/>
      <c r="R67" s="316">
        <f t="shared" ref="R67:AD67" si="7">SUM(R7:R66)</f>
        <v>269574422.66666663</v>
      </c>
      <c r="S67" s="317">
        <f t="shared" si="7"/>
        <v>1118851812.4305823</v>
      </c>
      <c r="T67" s="317">
        <f t="shared" si="7"/>
        <v>32213226.677576214</v>
      </c>
      <c r="U67" s="317">
        <f t="shared" si="7"/>
        <v>963251686.65195572</v>
      </c>
      <c r="V67" s="317">
        <f t="shared" si="7"/>
        <v>1809601979.7539103</v>
      </c>
      <c r="W67" s="317">
        <f t="shared" si="7"/>
        <v>430276.45</v>
      </c>
      <c r="X67" s="317">
        <f t="shared" si="7"/>
        <v>1394450147.0586731</v>
      </c>
      <c r="Y67" s="317">
        <f t="shared" si="7"/>
        <v>2660832951.3354135</v>
      </c>
      <c r="Z67" s="317">
        <f t="shared" si="7"/>
        <v>44467228.677290671</v>
      </c>
      <c r="AA67" s="317">
        <f t="shared" si="7"/>
        <v>446621172.27487212</v>
      </c>
      <c r="AB67" s="317">
        <f t="shared" si="7"/>
        <v>141234863.07752579</v>
      </c>
      <c r="AC67" s="317">
        <f t="shared" si="7"/>
        <v>0</v>
      </c>
      <c r="AD67" s="318">
        <f t="shared" si="7"/>
        <v>0</v>
      </c>
      <c r="AE67" s="319"/>
      <c r="AF67" s="319"/>
      <c r="AG67" s="316">
        <f t="shared" ref="AG67:AS67" si="8">SUM(AG7:AG66)</f>
        <v>1387085429.9229996</v>
      </c>
      <c r="AH67" s="317">
        <f t="shared" si="8"/>
        <v>79674182.163177356</v>
      </c>
      <c r="AI67" s="317">
        <f t="shared" si="8"/>
        <v>1601500.3052711561</v>
      </c>
      <c r="AJ67" s="317">
        <f t="shared" si="8"/>
        <v>27031552.150680389</v>
      </c>
      <c r="AK67" s="317">
        <f t="shared" si="8"/>
        <v>82099077.084066674</v>
      </c>
      <c r="AL67" s="317">
        <f t="shared" si="8"/>
        <v>6251.9168185000008</v>
      </c>
      <c r="AM67" s="317">
        <f t="shared" si="8"/>
        <v>30581626.936215799</v>
      </c>
      <c r="AN67" s="317">
        <f t="shared" si="8"/>
        <v>25732966.204350911</v>
      </c>
      <c r="AO67" s="317">
        <f t="shared" si="8"/>
        <v>2054456.0313076263</v>
      </c>
      <c r="AP67" s="317">
        <f t="shared" si="8"/>
        <v>4103804431.8743834</v>
      </c>
      <c r="AQ67" s="317">
        <f t="shared" si="8"/>
        <v>1993212973.0828881</v>
      </c>
      <c r="AR67" s="317">
        <f t="shared" si="8"/>
        <v>0</v>
      </c>
      <c r="AS67" s="317">
        <f t="shared" si="8"/>
        <v>0</v>
      </c>
      <c r="AT67" s="317">
        <f t="shared" si="5"/>
        <v>7732884447.6721592</v>
      </c>
    </row>
    <row r="68" spans="2:46" ht="13.5" thickTop="1" x14ac:dyDescent="0.2">
      <c r="B68" s="315"/>
    </row>
    <row r="69" spans="2:46" x14ac:dyDescent="0.2">
      <c r="B69" s="315"/>
    </row>
    <row r="70" spans="2:46" x14ac:dyDescent="0.2">
      <c r="B70" s="315"/>
    </row>
    <row r="71" spans="2:46" x14ac:dyDescent="0.2">
      <c r="B71" s="315"/>
    </row>
    <row r="72" spans="2:46" x14ac:dyDescent="0.2">
      <c r="B72" s="498" t="s">
        <v>190</v>
      </c>
      <c r="C72" s="499"/>
      <c r="D72" s="499"/>
      <c r="E72" s="500"/>
      <c r="F72" s="501"/>
    </row>
    <row r="73" spans="2:46" x14ac:dyDescent="0.2">
      <c r="B73" s="502" t="s">
        <v>698</v>
      </c>
      <c r="C73" s="503"/>
      <c r="D73" s="503"/>
      <c r="E73" s="504"/>
      <c r="F73" s="505"/>
    </row>
    <row r="74" spans="2:46" x14ac:dyDescent="0.2">
      <c r="B74" s="315"/>
    </row>
    <row r="75" spans="2:46" x14ac:dyDescent="0.2">
      <c r="B75" s="315"/>
    </row>
    <row r="76" spans="2:46" x14ac:dyDescent="0.2">
      <c r="B76" s="315"/>
    </row>
    <row r="77" spans="2:46" x14ac:dyDescent="0.2">
      <c r="B77" s="315"/>
    </row>
    <row r="78" spans="2:46" x14ac:dyDescent="0.2">
      <c r="B78" s="315"/>
    </row>
    <row r="79" spans="2:46" x14ac:dyDescent="0.2">
      <c r="B79" s="315"/>
    </row>
    <row r="80" spans="2:46" x14ac:dyDescent="0.2">
      <c r="B80" s="315"/>
    </row>
    <row r="81" spans="2:2" s="304" customFormat="1" x14ac:dyDescent="0.2">
      <c r="B81" s="315"/>
    </row>
    <row r="82" spans="2:2" s="304" customFormat="1" x14ac:dyDescent="0.2">
      <c r="B82" s="315"/>
    </row>
    <row r="83" spans="2:2" s="304" customFormat="1" x14ac:dyDescent="0.2">
      <c r="B83" s="315"/>
    </row>
    <row r="84" spans="2:2" s="304" customFormat="1" x14ac:dyDescent="0.2">
      <c r="B84" s="315"/>
    </row>
    <row r="85" spans="2:2" s="304" customFormat="1" x14ac:dyDescent="0.2">
      <c r="B85" s="315"/>
    </row>
    <row r="86" spans="2:2" s="304" customFormat="1" x14ac:dyDescent="0.2">
      <c r="B86" s="315"/>
    </row>
    <row r="87" spans="2:2" s="304" customFormat="1" x14ac:dyDescent="0.2">
      <c r="B87" s="315"/>
    </row>
    <row r="88" spans="2:2" s="304" customFormat="1" x14ac:dyDescent="0.2">
      <c r="B88" s="315"/>
    </row>
    <row r="89" spans="2:2" s="304" customFormat="1" x14ac:dyDescent="0.2">
      <c r="B89" s="315"/>
    </row>
    <row r="90" spans="2:2" s="304" customFormat="1" x14ac:dyDescent="0.2">
      <c r="B90" s="315"/>
    </row>
    <row r="91" spans="2:2" s="304" customFormat="1" x14ac:dyDescent="0.2">
      <c r="B91" s="315"/>
    </row>
    <row r="92" spans="2:2" s="304" customFormat="1" x14ac:dyDescent="0.2">
      <c r="B92" s="315"/>
    </row>
    <row r="93" spans="2:2" s="304" customFormat="1" x14ac:dyDescent="0.2">
      <c r="B93" s="315"/>
    </row>
    <row r="94" spans="2:2" s="304" customFormat="1" x14ac:dyDescent="0.2">
      <c r="B94" s="315"/>
    </row>
    <row r="95" spans="2:2" s="304" customFormat="1" x14ac:dyDescent="0.2">
      <c r="B95" s="315"/>
    </row>
    <row r="96" spans="2:2" s="304" customFormat="1" x14ac:dyDescent="0.2">
      <c r="B96" s="315"/>
    </row>
    <row r="97" spans="2:2" s="304" customFormat="1" x14ac:dyDescent="0.2">
      <c r="B97" s="315"/>
    </row>
    <row r="98" spans="2:2" s="304" customFormat="1" x14ac:dyDescent="0.2">
      <c r="B98" s="315"/>
    </row>
    <row r="99" spans="2:2" s="304" customFormat="1" x14ac:dyDescent="0.2">
      <c r="B99" s="315"/>
    </row>
    <row r="100" spans="2:2" s="304" customFormat="1" x14ac:dyDescent="0.2">
      <c r="B100" s="315"/>
    </row>
    <row r="101" spans="2:2" s="304" customFormat="1" x14ac:dyDescent="0.2">
      <c r="B101" s="315"/>
    </row>
    <row r="102" spans="2:2" s="304" customFormat="1" x14ac:dyDescent="0.2">
      <c r="B102" s="315"/>
    </row>
    <row r="103" spans="2:2" s="304" customFormat="1" x14ac:dyDescent="0.2">
      <c r="B103" s="315"/>
    </row>
    <row r="104" spans="2:2" s="304" customFormat="1" x14ac:dyDescent="0.2">
      <c r="B104" s="315"/>
    </row>
    <row r="105" spans="2:2" s="304" customFormat="1" x14ac:dyDescent="0.2">
      <c r="B105" s="315"/>
    </row>
    <row r="106" spans="2:2" s="304" customFormat="1" x14ac:dyDescent="0.2">
      <c r="B106" s="315"/>
    </row>
  </sheetData>
  <mergeCells count="1">
    <mergeCell ref="B4:H4"/>
  </mergeCells>
  <pageMargins left="0.74803149606299213" right="0.74803149606299213" top="0.98425196850393704" bottom="0.98425196850393704" header="0.51181102362204722" footer="0.51181102362204722"/>
  <pageSetup paperSize="8" scale="71" orientation="landscape" r:id="rId1"/>
  <headerFooter alignWithMargins="0">
    <oddFooter>&amp;L&amp;D&amp;C&amp;A&amp;RPage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107"/>
  <sheetViews>
    <sheetView showGridLines="0" view="pageBreakPreview" topLeftCell="N1" zoomScale="60" zoomScaleNormal="100" workbookViewId="0">
      <selection activeCell="C9" sqref="C9"/>
    </sheetView>
  </sheetViews>
  <sheetFormatPr defaultRowHeight="12.75" x14ac:dyDescent="0.2"/>
  <cols>
    <col min="1" max="1" width="16.140625" style="304" customWidth="1"/>
    <col min="2" max="2" width="52.28515625" style="304" customWidth="1"/>
    <col min="3" max="3" width="1.85546875" style="303" customWidth="1"/>
    <col min="4" max="16" width="10.7109375" style="304" customWidth="1"/>
    <col min="17" max="17" width="1.85546875" style="303" customWidth="1"/>
    <col min="18" max="18" width="29" style="304" bestFit="1" customWidth="1"/>
    <col min="19" max="19" width="16.7109375" style="304" bestFit="1" customWidth="1"/>
    <col min="20" max="20" width="12.42578125" style="304" bestFit="1" customWidth="1"/>
    <col min="21" max="21" width="14.85546875" style="304" bestFit="1" customWidth="1"/>
    <col min="22" max="22" width="16.7109375" style="304" bestFit="1" customWidth="1"/>
    <col min="23" max="23" width="10.5703125" style="304" bestFit="1" customWidth="1"/>
    <col min="24" max="25" width="16.7109375" style="304" bestFit="1" customWidth="1"/>
    <col min="26" max="26" width="13.7109375" style="304" bestFit="1" customWidth="1"/>
    <col min="27" max="28" width="14.85546875" style="304" bestFit="1" customWidth="1"/>
    <col min="29" max="30" width="9.42578125" style="304" bestFit="1" customWidth="1"/>
    <col min="31" max="32" width="1.85546875" style="303" customWidth="1"/>
    <col min="33" max="33" width="33.7109375" style="304" bestFit="1" customWidth="1"/>
    <col min="34" max="34" width="13.7109375" style="304" bestFit="1" customWidth="1"/>
    <col min="35" max="35" width="9.42578125" style="304" bestFit="1" customWidth="1"/>
    <col min="36" max="37" width="13.7109375" style="304" bestFit="1" customWidth="1"/>
    <col min="38" max="38" width="8.7109375" style="304" bestFit="1" customWidth="1"/>
    <col min="39" max="39" width="13.7109375" style="304" bestFit="1" customWidth="1"/>
    <col min="40" max="40" width="9.140625" style="304" bestFit="1" customWidth="1"/>
    <col min="41" max="41" width="10.5703125" style="304" bestFit="1" customWidth="1"/>
    <col min="42" max="42" width="16.7109375" style="304" bestFit="1" customWidth="1"/>
    <col min="43" max="43" width="14.85546875" style="304" bestFit="1" customWidth="1"/>
    <col min="44" max="45" width="9.42578125" style="304" bestFit="1" customWidth="1"/>
    <col min="46" max="46" width="16.7109375" style="304" bestFit="1" customWidth="1"/>
    <col min="47" max="16384" width="9.140625" style="304"/>
  </cols>
  <sheetData>
    <row r="1" spans="2:46" ht="20.25" x14ac:dyDescent="0.3">
      <c r="B1" s="288" t="str">
        <f>Cover!E22</f>
        <v>United Energy</v>
      </c>
    </row>
    <row r="2" spans="2:46" ht="20.25" x14ac:dyDescent="0.3">
      <c r="B2" s="290" t="s">
        <v>630</v>
      </c>
    </row>
    <row r="3" spans="2:46" ht="20.25" x14ac:dyDescent="0.3">
      <c r="B3" s="288">
        <f>Cover!E26</f>
        <v>2014</v>
      </c>
    </row>
    <row r="4" spans="2:46" x14ac:dyDescent="0.2">
      <c r="B4" s="305"/>
    </row>
    <row r="5" spans="2:46" ht="58.5" customHeight="1" x14ac:dyDescent="0.2">
      <c r="B5" s="865" t="s">
        <v>737</v>
      </c>
      <c r="C5" s="866"/>
      <c r="D5" s="866"/>
      <c r="E5" s="866"/>
      <c r="F5" s="866"/>
      <c r="G5" s="866"/>
      <c r="H5" s="867"/>
    </row>
    <row r="6" spans="2:46" ht="13.5" thickBot="1" x14ac:dyDescent="0.25">
      <c r="D6" s="305" t="s">
        <v>631</v>
      </c>
      <c r="R6" s="305" t="s">
        <v>587</v>
      </c>
      <c r="AG6" s="305" t="s">
        <v>588</v>
      </c>
    </row>
    <row r="7" spans="2:46" ht="25.5" x14ac:dyDescent="0.2">
      <c r="B7" s="320" t="s">
        <v>589</v>
      </c>
      <c r="C7" s="321"/>
      <c r="D7" s="322" t="s">
        <v>590</v>
      </c>
      <c r="E7" s="323" t="s">
        <v>591</v>
      </c>
      <c r="F7" s="323" t="s">
        <v>592</v>
      </c>
      <c r="G7" s="323" t="s">
        <v>593</v>
      </c>
      <c r="H7" s="323" t="s">
        <v>594</v>
      </c>
      <c r="I7" s="323" t="s">
        <v>595</v>
      </c>
      <c r="J7" s="323" t="s">
        <v>596</v>
      </c>
      <c r="K7" s="323" t="s">
        <v>597</v>
      </c>
      <c r="L7" s="323" t="s">
        <v>598</v>
      </c>
      <c r="M7" s="323" t="s">
        <v>599</v>
      </c>
      <c r="N7" s="323" t="s">
        <v>600</v>
      </c>
      <c r="O7" s="323" t="s">
        <v>601</v>
      </c>
      <c r="P7" s="324" t="s">
        <v>602</v>
      </c>
      <c r="Q7" s="321"/>
      <c r="R7" s="322" t="s">
        <v>603</v>
      </c>
      <c r="S7" s="323" t="s">
        <v>604</v>
      </c>
      <c r="T7" s="323" t="s">
        <v>605</v>
      </c>
      <c r="U7" s="323" t="s">
        <v>606</v>
      </c>
      <c r="V7" s="323" t="s">
        <v>607</v>
      </c>
      <c r="W7" s="323" t="s">
        <v>608</v>
      </c>
      <c r="X7" s="323" t="s">
        <v>609</v>
      </c>
      <c r="Y7" s="323" t="s">
        <v>610</v>
      </c>
      <c r="Z7" s="323" t="s">
        <v>611</v>
      </c>
      <c r="AA7" s="323" t="s">
        <v>612</v>
      </c>
      <c r="AB7" s="323" t="s">
        <v>613</v>
      </c>
      <c r="AC7" s="323" t="s">
        <v>614</v>
      </c>
      <c r="AD7" s="324" t="s">
        <v>615</v>
      </c>
      <c r="AE7" s="321"/>
      <c r="AF7" s="321"/>
      <c r="AG7" s="325" t="s">
        <v>616</v>
      </c>
      <c r="AH7" s="326" t="s">
        <v>617</v>
      </c>
      <c r="AI7" s="326" t="s">
        <v>618</v>
      </c>
      <c r="AJ7" s="326" t="s">
        <v>619</v>
      </c>
      <c r="AK7" s="326" t="s">
        <v>620</v>
      </c>
      <c r="AL7" s="326" t="s">
        <v>621</v>
      </c>
      <c r="AM7" s="326" t="s">
        <v>622</v>
      </c>
      <c r="AN7" s="326" t="s">
        <v>623</v>
      </c>
      <c r="AO7" s="326" t="s">
        <v>624</v>
      </c>
      <c r="AP7" s="326" t="s">
        <v>625</v>
      </c>
      <c r="AQ7" s="326" t="s">
        <v>626</v>
      </c>
      <c r="AR7" s="326" t="s">
        <v>627</v>
      </c>
      <c r="AS7" s="326" t="s">
        <v>628</v>
      </c>
      <c r="AT7" s="327" t="s">
        <v>629</v>
      </c>
    </row>
    <row r="8" spans="2:46" x14ac:dyDescent="0.2">
      <c r="B8" s="328" t="s">
        <v>891</v>
      </c>
      <c r="C8" s="329"/>
      <c r="D8" s="309">
        <v>0</v>
      </c>
      <c r="E8" s="309">
        <v>1.772</v>
      </c>
      <c r="F8" s="309">
        <v>0</v>
      </c>
      <c r="G8" s="309">
        <v>0</v>
      </c>
      <c r="H8" s="309">
        <v>1.4810000000000001</v>
      </c>
      <c r="I8" s="309">
        <v>0</v>
      </c>
      <c r="J8" s="309">
        <v>0</v>
      </c>
      <c r="K8" s="309">
        <v>0</v>
      </c>
      <c r="L8" s="309">
        <v>0</v>
      </c>
      <c r="M8" s="310">
        <v>0</v>
      </c>
      <c r="N8" s="310">
        <v>0</v>
      </c>
      <c r="O8" s="310">
        <v>0</v>
      </c>
      <c r="P8" s="310">
        <v>0</v>
      </c>
      <c r="Q8" s="329"/>
      <c r="R8" s="312">
        <v>201047461</v>
      </c>
      <c r="S8" s="312">
        <v>965367119.0512085</v>
      </c>
      <c r="T8" s="312">
        <v>0</v>
      </c>
      <c r="U8" s="312">
        <v>0</v>
      </c>
      <c r="V8" s="312">
        <v>1586114632.8052602</v>
      </c>
      <c r="W8" s="312">
        <v>0</v>
      </c>
      <c r="X8" s="312">
        <v>0</v>
      </c>
      <c r="Y8" s="312">
        <v>0</v>
      </c>
      <c r="Z8" s="312">
        <v>0</v>
      </c>
      <c r="AA8" s="312">
        <v>0</v>
      </c>
      <c r="AB8" s="312">
        <v>0</v>
      </c>
      <c r="AC8" s="312">
        <v>0</v>
      </c>
      <c r="AD8" s="312">
        <v>0</v>
      </c>
      <c r="AG8" s="313">
        <f>D8*R8</f>
        <v>0</v>
      </c>
      <c r="AH8" s="313">
        <f>E8/100*S8</f>
        <v>17106305.349587414</v>
      </c>
      <c r="AI8" s="313">
        <f t="shared" ref="AI8:AO44" si="0">F8/100*T8</f>
        <v>0</v>
      </c>
      <c r="AJ8" s="313">
        <f t="shared" si="0"/>
        <v>0</v>
      </c>
      <c r="AK8" s="313">
        <f t="shared" si="0"/>
        <v>23490357.711845905</v>
      </c>
      <c r="AL8" s="313">
        <f t="shared" si="0"/>
        <v>0</v>
      </c>
      <c r="AM8" s="313">
        <f t="shared" si="0"/>
        <v>0</v>
      </c>
      <c r="AN8" s="313">
        <f t="shared" si="0"/>
        <v>0</v>
      </c>
      <c r="AO8" s="313">
        <f t="shared" si="0"/>
        <v>0</v>
      </c>
      <c r="AP8" s="313">
        <f>M8*AA8</f>
        <v>0</v>
      </c>
      <c r="AQ8" s="313">
        <f t="shared" ref="AQ8:AS67" si="1">N8*AB8</f>
        <v>0</v>
      </c>
      <c r="AR8" s="313">
        <f t="shared" si="1"/>
        <v>0</v>
      </c>
      <c r="AS8" s="313">
        <f t="shared" si="1"/>
        <v>0</v>
      </c>
      <c r="AT8" s="313">
        <f t="shared" ref="AT8:AT68" si="2">SUM(AG8:AS8)</f>
        <v>40596663.061433315</v>
      </c>
    </row>
    <row r="9" spans="2:46" x14ac:dyDescent="0.2">
      <c r="B9" s="328" t="s">
        <v>892</v>
      </c>
      <c r="C9" s="329"/>
      <c r="D9" s="309">
        <v>0</v>
      </c>
      <c r="E9" s="309">
        <v>1.9830000000000001</v>
      </c>
      <c r="F9" s="309">
        <v>0</v>
      </c>
      <c r="G9" s="309">
        <v>0</v>
      </c>
      <c r="H9" s="309">
        <v>1.5860000000000001</v>
      </c>
      <c r="I9" s="309">
        <v>1.5860000000000001</v>
      </c>
      <c r="J9" s="309">
        <v>0</v>
      </c>
      <c r="K9" s="309">
        <v>0</v>
      </c>
      <c r="L9" s="309">
        <v>0</v>
      </c>
      <c r="M9" s="309">
        <v>0</v>
      </c>
      <c r="N9" s="309">
        <v>0</v>
      </c>
      <c r="O9" s="309">
        <v>0</v>
      </c>
      <c r="P9" s="309">
        <v>0</v>
      </c>
      <c r="Q9" s="329"/>
      <c r="R9" s="312">
        <v>54976</v>
      </c>
      <c r="S9" s="312">
        <v>436628.82000000041</v>
      </c>
      <c r="T9" s="312">
        <v>0</v>
      </c>
      <c r="U9" s="312">
        <v>27683.312634153313</v>
      </c>
      <c r="V9" s="312">
        <v>327783.3299999999</v>
      </c>
      <c r="W9" s="312">
        <v>430276.45</v>
      </c>
      <c r="X9" s="312">
        <v>44608.503365846685</v>
      </c>
      <c r="Y9" s="312">
        <v>31117.170000000002</v>
      </c>
      <c r="Z9" s="312">
        <v>0</v>
      </c>
      <c r="AA9" s="312">
        <v>0</v>
      </c>
      <c r="AB9" s="312">
        <v>0</v>
      </c>
      <c r="AC9" s="312">
        <v>0</v>
      </c>
      <c r="AD9" s="312">
        <v>0</v>
      </c>
      <c r="AG9" s="313">
        <f t="shared" ref="AG9:AG67" si="3">D9*R9</f>
        <v>0</v>
      </c>
      <c r="AH9" s="313">
        <f t="shared" ref="AH9:AK67" si="4">E9/100*S9</f>
        <v>8658.3495006000085</v>
      </c>
      <c r="AI9" s="313">
        <f t="shared" si="0"/>
        <v>0</v>
      </c>
      <c r="AJ9" s="313">
        <f t="shared" si="0"/>
        <v>0</v>
      </c>
      <c r="AK9" s="313">
        <f t="shared" si="0"/>
        <v>5198.6436137999981</v>
      </c>
      <c r="AL9" s="313">
        <f t="shared" si="0"/>
        <v>6824.1844970000002</v>
      </c>
      <c r="AM9" s="313">
        <f t="shared" si="0"/>
        <v>0</v>
      </c>
      <c r="AN9" s="313">
        <f t="shared" si="0"/>
        <v>0</v>
      </c>
      <c r="AO9" s="313">
        <f t="shared" si="0"/>
        <v>0</v>
      </c>
      <c r="AP9" s="313">
        <f t="shared" ref="AP9:AP67" si="5">M9*AA9</f>
        <v>0</v>
      </c>
      <c r="AQ9" s="313">
        <f t="shared" si="1"/>
        <v>0</v>
      </c>
      <c r="AR9" s="313">
        <f t="shared" si="1"/>
        <v>0</v>
      </c>
      <c r="AS9" s="313">
        <f t="shared" si="1"/>
        <v>0</v>
      </c>
      <c r="AT9" s="313">
        <f t="shared" si="2"/>
        <v>20681.177611400009</v>
      </c>
    </row>
    <row r="10" spans="2:46" x14ac:dyDescent="0.2">
      <c r="B10" s="328" t="s">
        <v>893</v>
      </c>
      <c r="C10" s="329"/>
      <c r="D10" s="309">
        <v>0</v>
      </c>
      <c r="E10" s="309">
        <v>0</v>
      </c>
      <c r="F10" s="309">
        <v>0</v>
      </c>
      <c r="G10" s="309">
        <v>13.436999999999999</v>
      </c>
      <c r="H10" s="309">
        <v>0</v>
      </c>
      <c r="I10" s="309">
        <v>0</v>
      </c>
      <c r="J10" s="309">
        <v>2.992</v>
      </c>
      <c r="K10" s="309">
        <v>0</v>
      </c>
      <c r="L10" s="309">
        <v>0</v>
      </c>
      <c r="M10" s="309">
        <v>0</v>
      </c>
      <c r="N10" s="309">
        <v>8.52</v>
      </c>
      <c r="O10" s="309">
        <v>0</v>
      </c>
      <c r="P10" s="309">
        <v>0</v>
      </c>
      <c r="Q10" s="329"/>
      <c r="R10" s="312">
        <v>0</v>
      </c>
      <c r="S10" s="312">
        <v>0</v>
      </c>
      <c r="T10" s="312">
        <v>0</v>
      </c>
      <c r="U10" s="312">
        <v>0</v>
      </c>
      <c r="V10" s="312">
        <v>0</v>
      </c>
      <c r="W10" s="312">
        <v>0</v>
      </c>
      <c r="X10" s="312">
        <v>0</v>
      </c>
      <c r="Y10" s="312">
        <v>0</v>
      </c>
      <c r="Z10" s="312">
        <v>0</v>
      </c>
      <c r="AA10" s="312">
        <v>0</v>
      </c>
      <c r="AB10" s="312">
        <v>0</v>
      </c>
      <c r="AC10" s="312">
        <v>0</v>
      </c>
      <c r="AD10" s="312">
        <v>0</v>
      </c>
      <c r="AG10" s="313">
        <f t="shared" si="3"/>
        <v>0</v>
      </c>
      <c r="AH10" s="313">
        <f t="shared" si="4"/>
        <v>0</v>
      </c>
      <c r="AI10" s="313">
        <f t="shared" si="0"/>
        <v>0</v>
      </c>
      <c r="AJ10" s="313">
        <f t="shared" si="0"/>
        <v>0</v>
      </c>
      <c r="AK10" s="313">
        <f t="shared" si="0"/>
        <v>0</v>
      </c>
      <c r="AL10" s="313">
        <f t="shared" si="0"/>
        <v>0</v>
      </c>
      <c r="AM10" s="313">
        <f t="shared" si="0"/>
        <v>0</v>
      </c>
      <c r="AN10" s="313">
        <f t="shared" si="0"/>
        <v>0</v>
      </c>
      <c r="AO10" s="313">
        <f t="shared" si="0"/>
        <v>0</v>
      </c>
      <c r="AP10" s="313">
        <f t="shared" si="5"/>
        <v>0</v>
      </c>
      <c r="AQ10" s="313">
        <f t="shared" si="1"/>
        <v>0</v>
      </c>
      <c r="AR10" s="313">
        <f t="shared" si="1"/>
        <v>0</v>
      </c>
      <c r="AS10" s="313">
        <f t="shared" si="1"/>
        <v>0</v>
      </c>
      <c r="AT10" s="313">
        <f t="shared" si="2"/>
        <v>0</v>
      </c>
    </row>
    <row r="11" spans="2:46" x14ac:dyDescent="0.2">
      <c r="B11" s="328" t="s">
        <v>894</v>
      </c>
      <c r="C11" s="329"/>
      <c r="D11" s="309">
        <v>0</v>
      </c>
      <c r="E11" s="309">
        <v>0</v>
      </c>
      <c r="F11" s="309">
        <v>0</v>
      </c>
      <c r="G11" s="309">
        <v>2.976</v>
      </c>
      <c r="H11" s="309">
        <v>0</v>
      </c>
      <c r="I11" s="309">
        <v>0</v>
      </c>
      <c r="J11" s="309">
        <v>2.3820000000000001</v>
      </c>
      <c r="K11" s="309">
        <v>0</v>
      </c>
      <c r="L11" s="309">
        <v>0</v>
      </c>
      <c r="M11" s="309">
        <v>0</v>
      </c>
      <c r="N11" s="309">
        <v>0</v>
      </c>
      <c r="O11" s="309">
        <v>0</v>
      </c>
      <c r="P11" s="309">
        <v>0</v>
      </c>
      <c r="Q11" s="329"/>
      <c r="R11" s="312">
        <v>1743305</v>
      </c>
      <c r="S11" s="312">
        <v>0</v>
      </c>
      <c r="T11" s="312">
        <v>0</v>
      </c>
      <c r="U11" s="312">
        <v>5043065.4425865337</v>
      </c>
      <c r="V11" s="312">
        <v>0</v>
      </c>
      <c r="W11" s="312">
        <v>0</v>
      </c>
      <c r="X11" s="312">
        <v>8229032.2332155593</v>
      </c>
      <c r="Y11" s="312">
        <v>20447605.576652132</v>
      </c>
      <c r="Z11" s="312">
        <v>0</v>
      </c>
      <c r="AA11" s="312">
        <v>0</v>
      </c>
      <c r="AB11" s="312">
        <v>0</v>
      </c>
      <c r="AC11" s="312">
        <v>0</v>
      </c>
      <c r="AD11" s="312">
        <v>0</v>
      </c>
      <c r="AG11" s="313">
        <f t="shared" si="3"/>
        <v>0</v>
      </c>
      <c r="AH11" s="313">
        <f t="shared" si="4"/>
        <v>0</v>
      </c>
      <c r="AI11" s="313">
        <f t="shared" si="0"/>
        <v>0</v>
      </c>
      <c r="AJ11" s="313">
        <f t="shared" si="0"/>
        <v>150081.62757137523</v>
      </c>
      <c r="AK11" s="313">
        <f t="shared" si="0"/>
        <v>0</v>
      </c>
      <c r="AL11" s="313">
        <f t="shared" si="0"/>
        <v>0</v>
      </c>
      <c r="AM11" s="313">
        <f t="shared" si="0"/>
        <v>196015.54779519464</v>
      </c>
      <c r="AN11" s="313">
        <f t="shared" si="0"/>
        <v>0</v>
      </c>
      <c r="AO11" s="313">
        <f t="shared" si="0"/>
        <v>0</v>
      </c>
      <c r="AP11" s="313">
        <f t="shared" si="5"/>
        <v>0</v>
      </c>
      <c r="AQ11" s="313">
        <f t="shared" si="1"/>
        <v>0</v>
      </c>
      <c r="AR11" s="313">
        <f t="shared" si="1"/>
        <v>0</v>
      </c>
      <c r="AS11" s="313">
        <f t="shared" si="1"/>
        <v>0</v>
      </c>
      <c r="AT11" s="313">
        <f t="shared" si="2"/>
        <v>346097.17536656989</v>
      </c>
    </row>
    <row r="12" spans="2:46" x14ac:dyDescent="0.2">
      <c r="B12" s="328" t="s">
        <v>895</v>
      </c>
      <c r="C12" s="329"/>
      <c r="D12" s="309">
        <v>0</v>
      </c>
      <c r="E12" s="309">
        <v>0</v>
      </c>
      <c r="F12" s="309">
        <v>0</v>
      </c>
      <c r="G12" s="309">
        <v>0</v>
      </c>
      <c r="H12" s="309">
        <v>0</v>
      </c>
      <c r="I12" s="309">
        <v>0</v>
      </c>
      <c r="J12" s="309">
        <v>0</v>
      </c>
      <c r="K12" s="309">
        <v>0</v>
      </c>
      <c r="L12" s="309">
        <v>0</v>
      </c>
      <c r="M12" s="309">
        <v>0</v>
      </c>
      <c r="N12" s="309">
        <v>0</v>
      </c>
      <c r="O12" s="309">
        <v>0</v>
      </c>
      <c r="P12" s="309">
        <v>0</v>
      </c>
      <c r="Q12" s="329"/>
      <c r="R12" s="312">
        <v>36698140</v>
      </c>
      <c r="S12" s="312">
        <v>0</v>
      </c>
      <c r="T12" s="312">
        <v>0</v>
      </c>
      <c r="U12" s="312">
        <v>0</v>
      </c>
      <c r="V12" s="312">
        <v>0</v>
      </c>
      <c r="W12" s="312">
        <v>0</v>
      </c>
      <c r="X12" s="312">
        <v>0</v>
      </c>
      <c r="Y12" s="312">
        <v>167237690.29739991</v>
      </c>
      <c r="Z12" s="312">
        <v>0</v>
      </c>
      <c r="AA12" s="312">
        <v>0</v>
      </c>
      <c r="AB12" s="312">
        <v>0</v>
      </c>
      <c r="AC12" s="312">
        <v>0</v>
      </c>
      <c r="AD12" s="312">
        <v>0</v>
      </c>
      <c r="AG12" s="313">
        <f t="shared" si="3"/>
        <v>0</v>
      </c>
      <c r="AH12" s="313">
        <f t="shared" si="4"/>
        <v>0</v>
      </c>
      <c r="AI12" s="313">
        <f t="shared" si="0"/>
        <v>0</v>
      </c>
      <c r="AJ12" s="313">
        <f t="shared" si="0"/>
        <v>0</v>
      </c>
      <c r="AK12" s="313">
        <f t="shared" si="0"/>
        <v>0</v>
      </c>
      <c r="AL12" s="313">
        <f t="shared" si="0"/>
        <v>0</v>
      </c>
      <c r="AM12" s="313">
        <f t="shared" si="0"/>
        <v>0</v>
      </c>
      <c r="AN12" s="313">
        <f t="shared" si="0"/>
        <v>0</v>
      </c>
      <c r="AO12" s="313">
        <f t="shared" si="0"/>
        <v>0</v>
      </c>
      <c r="AP12" s="313">
        <f t="shared" si="5"/>
        <v>0</v>
      </c>
      <c r="AQ12" s="313">
        <f t="shared" si="1"/>
        <v>0</v>
      </c>
      <c r="AR12" s="313">
        <f t="shared" si="1"/>
        <v>0</v>
      </c>
      <c r="AS12" s="313">
        <f t="shared" si="1"/>
        <v>0</v>
      </c>
      <c r="AT12" s="313">
        <f t="shared" si="2"/>
        <v>0</v>
      </c>
    </row>
    <row r="13" spans="2:46" x14ac:dyDescent="0.2">
      <c r="B13" s="328" t="s">
        <v>896</v>
      </c>
      <c r="C13" s="329"/>
      <c r="D13" s="309">
        <v>0</v>
      </c>
      <c r="E13" s="309">
        <v>2.1019999999999999</v>
      </c>
      <c r="F13" s="309">
        <v>0</v>
      </c>
      <c r="G13" s="309">
        <v>0</v>
      </c>
      <c r="H13" s="309">
        <v>1.68</v>
      </c>
      <c r="I13" s="309">
        <v>0</v>
      </c>
      <c r="J13" s="309">
        <v>0</v>
      </c>
      <c r="K13" s="309">
        <v>0</v>
      </c>
      <c r="L13" s="309">
        <v>0</v>
      </c>
      <c r="M13" s="309">
        <v>0</v>
      </c>
      <c r="N13" s="309">
        <v>0</v>
      </c>
      <c r="O13" s="309">
        <v>0</v>
      </c>
      <c r="P13" s="309">
        <v>0</v>
      </c>
      <c r="Q13" s="329"/>
      <c r="R13" s="312">
        <v>12176357</v>
      </c>
      <c r="S13" s="312">
        <v>200261624.61466938</v>
      </c>
      <c r="T13" s="312">
        <v>0</v>
      </c>
      <c r="U13" s="312">
        <v>0</v>
      </c>
      <c r="V13" s="312">
        <v>301122328.35617799</v>
      </c>
      <c r="W13" s="312">
        <v>0</v>
      </c>
      <c r="X13" s="312">
        <v>0</v>
      </c>
      <c r="Y13" s="312">
        <v>0</v>
      </c>
      <c r="Z13" s="312">
        <v>0</v>
      </c>
      <c r="AA13" s="312">
        <v>0</v>
      </c>
      <c r="AB13" s="312">
        <v>0</v>
      </c>
      <c r="AC13" s="312">
        <v>0</v>
      </c>
      <c r="AD13" s="312">
        <v>0</v>
      </c>
      <c r="AG13" s="313">
        <f t="shared" si="3"/>
        <v>0</v>
      </c>
      <c r="AH13" s="313">
        <f t="shared" si="4"/>
        <v>4209499.3494003499</v>
      </c>
      <c r="AI13" s="313">
        <f t="shared" si="0"/>
        <v>0</v>
      </c>
      <c r="AJ13" s="313">
        <f t="shared" si="0"/>
        <v>0</v>
      </c>
      <c r="AK13" s="313">
        <f t="shared" si="0"/>
        <v>5058855.11638379</v>
      </c>
      <c r="AL13" s="313">
        <f t="shared" si="0"/>
        <v>0</v>
      </c>
      <c r="AM13" s="313">
        <f t="shared" si="0"/>
        <v>0</v>
      </c>
      <c r="AN13" s="313">
        <f t="shared" si="0"/>
        <v>0</v>
      </c>
      <c r="AO13" s="313">
        <f t="shared" si="0"/>
        <v>0</v>
      </c>
      <c r="AP13" s="313">
        <f t="shared" si="5"/>
        <v>0</v>
      </c>
      <c r="AQ13" s="313">
        <f t="shared" si="1"/>
        <v>0</v>
      </c>
      <c r="AR13" s="313">
        <f t="shared" si="1"/>
        <v>0</v>
      </c>
      <c r="AS13" s="313">
        <f t="shared" si="1"/>
        <v>0</v>
      </c>
      <c r="AT13" s="313">
        <f t="shared" si="2"/>
        <v>9268354.4657841399</v>
      </c>
    </row>
    <row r="14" spans="2:46" x14ac:dyDescent="0.2">
      <c r="B14" s="328" t="s">
        <v>897</v>
      </c>
      <c r="C14" s="329"/>
      <c r="D14" s="309">
        <v>0</v>
      </c>
      <c r="E14" s="309">
        <v>0</v>
      </c>
      <c r="F14" s="309">
        <v>0</v>
      </c>
      <c r="G14" s="309">
        <v>1.5669999999999999</v>
      </c>
      <c r="H14" s="309">
        <v>0</v>
      </c>
      <c r="I14" s="309">
        <v>0</v>
      </c>
      <c r="J14" s="309">
        <v>1.254</v>
      </c>
      <c r="K14" s="309">
        <v>0</v>
      </c>
      <c r="L14" s="309">
        <v>0</v>
      </c>
      <c r="M14" s="309">
        <v>0</v>
      </c>
      <c r="N14" s="309">
        <v>0</v>
      </c>
      <c r="O14" s="309">
        <v>0</v>
      </c>
      <c r="P14" s="309">
        <v>0</v>
      </c>
      <c r="Q14" s="329"/>
      <c r="R14" s="312">
        <v>5452601</v>
      </c>
      <c r="S14" s="312">
        <v>0</v>
      </c>
      <c r="T14" s="312">
        <v>0</v>
      </c>
      <c r="U14" s="312">
        <v>164709143.31174451</v>
      </c>
      <c r="V14" s="312">
        <v>0</v>
      </c>
      <c r="W14" s="312">
        <v>0</v>
      </c>
      <c r="X14" s="312">
        <v>237639802.99867862</v>
      </c>
      <c r="Y14" s="312">
        <v>246602873.89236239</v>
      </c>
      <c r="Z14" s="312">
        <v>0</v>
      </c>
      <c r="AA14" s="312">
        <v>0</v>
      </c>
      <c r="AB14" s="312">
        <v>0</v>
      </c>
      <c r="AC14" s="312">
        <v>0</v>
      </c>
      <c r="AD14" s="312">
        <v>0</v>
      </c>
      <c r="AG14" s="313">
        <f t="shared" si="3"/>
        <v>0</v>
      </c>
      <c r="AH14" s="313">
        <f t="shared" si="4"/>
        <v>0</v>
      </c>
      <c r="AI14" s="313">
        <f t="shared" si="0"/>
        <v>0</v>
      </c>
      <c r="AJ14" s="313">
        <f t="shared" si="0"/>
        <v>2580992.2756950366</v>
      </c>
      <c r="AK14" s="313">
        <f t="shared" si="0"/>
        <v>0</v>
      </c>
      <c r="AL14" s="313">
        <f t="shared" si="0"/>
        <v>0</v>
      </c>
      <c r="AM14" s="313">
        <f t="shared" si="0"/>
        <v>2980003.1296034302</v>
      </c>
      <c r="AN14" s="313">
        <f t="shared" si="0"/>
        <v>0</v>
      </c>
      <c r="AO14" s="313">
        <f t="shared" si="0"/>
        <v>0</v>
      </c>
      <c r="AP14" s="313">
        <f t="shared" si="5"/>
        <v>0</v>
      </c>
      <c r="AQ14" s="313">
        <f t="shared" si="1"/>
        <v>0</v>
      </c>
      <c r="AR14" s="313">
        <f t="shared" si="1"/>
        <v>0</v>
      </c>
      <c r="AS14" s="313">
        <f t="shared" si="1"/>
        <v>0</v>
      </c>
      <c r="AT14" s="313">
        <f t="shared" si="2"/>
        <v>5560995.4052984668</v>
      </c>
    </row>
    <row r="15" spans="2:46" x14ac:dyDescent="0.2">
      <c r="B15" s="328" t="s">
        <v>898</v>
      </c>
      <c r="C15" s="329"/>
      <c r="D15" s="309">
        <v>0</v>
      </c>
      <c r="E15" s="309">
        <v>0</v>
      </c>
      <c r="F15" s="309">
        <v>0</v>
      </c>
      <c r="G15" s="309">
        <v>2.0830000000000002</v>
      </c>
      <c r="H15" s="309">
        <v>0</v>
      </c>
      <c r="I15" s="309">
        <v>0</v>
      </c>
      <c r="J15" s="309">
        <v>1.6679999999999999</v>
      </c>
      <c r="K15" s="309">
        <v>0</v>
      </c>
      <c r="L15" s="309">
        <v>0</v>
      </c>
      <c r="M15" s="309">
        <v>0</v>
      </c>
      <c r="N15" s="309">
        <v>0</v>
      </c>
      <c r="O15" s="309">
        <v>0</v>
      </c>
      <c r="P15" s="309">
        <v>0</v>
      </c>
      <c r="Q15" s="329"/>
      <c r="R15" s="312">
        <v>2301003</v>
      </c>
      <c r="S15" s="312">
        <v>0</v>
      </c>
      <c r="T15" s="312">
        <v>0</v>
      </c>
      <c r="U15" s="312">
        <v>56882828.962034523</v>
      </c>
      <c r="V15" s="312">
        <v>0</v>
      </c>
      <c r="W15" s="312">
        <v>0</v>
      </c>
      <c r="X15" s="312">
        <v>86990575.092016265</v>
      </c>
      <c r="Y15" s="312">
        <v>41489609.284293093</v>
      </c>
      <c r="Z15" s="312">
        <v>0</v>
      </c>
      <c r="AA15" s="312">
        <v>0</v>
      </c>
      <c r="AB15" s="312">
        <v>0</v>
      </c>
      <c r="AC15" s="312">
        <v>0</v>
      </c>
      <c r="AD15" s="312">
        <v>0</v>
      </c>
      <c r="AG15" s="313">
        <f t="shared" si="3"/>
        <v>0</v>
      </c>
      <c r="AH15" s="313">
        <f t="shared" si="4"/>
        <v>0</v>
      </c>
      <c r="AI15" s="313">
        <f t="shared" si="0"/>
        <v>0</v>
      </c>
      <c r="AJ15" s="313">
        <f t="shared" si="0"/>
        <v>1184869.3272791791</v>
      </c>
      <c r="AK15" s="313">
        <f t="shared" si="0"/>
        <v>0</v>
      </c>
      <c r="AL15" s="313">
        <f t="shared" si="0"/>
        <v>0</v>
      </c>
      <c r="AM15" s="313">
        <f t="shared" si="0"/>
        <v>1451002.7925348314</v>
      </c>
      <c r="AN15" s="313">
        <f t="shared" si="0"/>
        <v>0</v>
      </c>
      <c r="AO15" s="313">
        <f t="shared" si="0"/>
        <v>0</v>
      </c>
      <c r="AP15" s="313">
        <f t="shared" si="5"/>
        <v>0</v>
      </c>
      <c r="AQ15" s="313">
        <f t="shared" si="1"/>
        <v>0</v>
      </c>
      <c r="AR15" s="313">
        <f t="shared" si="1"/>
        <v>0</v>
      </c>
      <c r="AS15" s="313">
        <f t="shared" si="1"/>
        <v>0</v>
      </c>
      <c r="AT15" s="313">
        <f t="shared" si="2"/>
        <v>2635872.1198140103</v>
      </c>
    </row>
    <row r="16" spans="2:46" x14ac:dyDescent="0.2">
      <c r="B16" s="328" t="s">
        <v>899</v>
      </c>
      <c r="C16" s="329"/>
      <c r="D16" s="309">
        <v>0</v>
      </c>
      <c r="E16" s="309">
        <v>0</v>
      </c>
      <c r="F16" s="309">
        <v>0</v>
      </c>
      <c r="G16" s="309">
        <v>2.7890000000000001</v>
      </c>
      <c r="H16" s="309">
        <v>0</v>
      </c>
      <c r="I16" s="309">
        <v>0</v>
      </c>
      <c r="J16" s="309">
        <v>2.2290000000000001</v>
      </c>
      <c r="K16" s="309">
        <v>0</v>
      </c>
      <c r="L16" s="309">
        <v>0</v>
      </c>
      <c r="M16" s="309">
        <v>0</v>
      </c>
      <c r="N16" s="309">
        <v>0</v>
      </c>
      <c r="O16" s="309">
        <v>0</v>
      </c>
      <c r="P16" s="309">
        <v>0</v>
      </c>
      <c r="Q16" s="329"/>
      <c r="R16" s="312">
        <v>9348.6666666666661</v>
      </c>
      <c r="S16" s="312">
        <v>0</v>
      </c>
      <c r="T16" s="312">
        <v>0</v>
      </c>
      <c r="U16" s="312">
        <v>11541212.82802742</v>
      </c>
      <c r="V16" s="312">
        <v>0</v>
      </c>
      <c r="W16" s="312">
        <v>0</v>
      </c>
      <c r="X16" s="312">
        <v>18626640.547309805</v>
      </c>
      <c r="Y16" s="312">
        <v>70391657.875786856</v>
      </c>
      <c r="Z16" s="312">
        <v>0</v>
      </c>
      <c r="AA16" s="312">
        <v>0</v>
      </c>
      <c r="AB16" s="312">
        <v>0</v>
      </c>
      <c r="AC16" s="312">
        <v>0</v>
      </c>
      <c r="AD16" s="312">
        <v>0</v>
      </c>
      <c r="AG16" s="313">
        <f t="shared" si="3"/>
        <v>0</v>
      </c>
      <c r="AH16" s="313">
        <f t="shared" si="4"/>
        <v>0</v>
      </c>
      <c r="AI16" s="313">
        <f t="shared" si="0"/>
        <v>0</v>
      </c>
      <c r="AJ16" s="313">
        <f t="shared" si="0"/>
        <v>321884.42577368475</v>
      </c>
      <c r="AK16" s="313">
        <f t="shared" si="0"/>
        <v>0</v>
      </c>
      <c r="AL16" s="313">
        <f t="shared" si="0"/>
        <v>0</v>
      </c>
      <c r="AM16" s="313">
        <f t="shared" si="0"/>
        <v>415187.81779953558</v>
      </c>
      <c r="AN16" s="313">
        <f t="shared" si="0"/>
        <v>0</v>
      </c>
      <c r="AO16" s="313">
        <f t="shared" si="0"/>
        <v>0</v>
      </c>
      <c r="AP16" s="313">
        <f t="shared" si="5"/>
        <v>0</v>
      </c>
      <c r="AQ16" s="313">
        <f t="shared" si="1"/>
        <v>0</v>
      </c>
      <c r="AR16" s="313">
        <f t="shared" si="1"/>
        <v>0</v>
      </c>
      <c r="AS16" s="313">
        <f t="shared" si="1"/>
        <v>0</v>
      </c>
      <c r="AT16" s="313">
        <f t="shared" si="2"/>
        <v>737072.24357322033</v>
      </c>
    </row>
    <row r="17" spans="2:46" x14ac:dyDescent="0.2">
      <c r="B17" s="328" t="s">
        <v>900</v>
      </c>
      <c r="C17" s="329"/>
      <c r="D17" s="309">
        <v>0</v>
      </c>
      <c r="E17" s="309">
        <v>2.0760000000000001</v>
      </c>
      <c r="F17" s="309">
        <v>0</v>
      </c>
      <c r="G17" s="309">
        <v>0</v>
      </c>
      <c r="H17" s="309">
        <v>1.659</v>
      </c>
      <c r="I17" s="309">
        <v>0</v>
      </c>
      <c r="J17" s="309">
        <v>0</v>
      </c>
      <c r="K17" s="309">
        <v>0</v>
      </c>
      <c r="L17" s="309">
        <v>0</v>
      </c>
      <c r="M17" s="309">
        <v>0</v>
      </c>
      <c r="N17" s="309">
        <v>0</v>
      </c>
      <c r="O17" s="309">
        <v>0</v>
      </c>
      <c r="P17" s="309">
        <v>0</v>
      </c>
      <c r="Q17" s="329"/>
      <c r="R17" s="312">
        <v>3778</v>
      </c>
      <c r="S17" s="312">
        <v>1054795.8972647851</v>
      </c>
      <c r="T17" s="312">
        <v>0</v>
      </c>
      <c r="U17" s="312">
        <v>0</v>
      </c>
      <c r="V17" s="312">
        <v>1342966.9027352151</v>
      </c>
      <c r="W17" s="312">
        <v>0</v>
      </c>
      <c r="X17" s="312">
        <v>0</v>
      </c>
      <c r="Y17" s="312">
        <v>0</v>
      </c>
      <c r="Z17" s="312">
        <v>0</v>
      </c>
      <c r="AA17" s="312">
        <v>0</v>
      </c>
      <c r="AB17" s="312">
        <v>0</v>
      </c>
      <c r="AC17" s="312">
        <v>0</v>
      </c>
      <c r="AD17" s="312">
        <v>0</v>
      </c>
      <c r="AG17" s="313">
        <f t="shared" si="3"/>
        <v>0</v>
      </c>
      <c r="AH17" s="313">
        <f t="shared" si="4"/>
        <v>21897.562827216942</v>
      </c>
      <c r="AI17" s="313">
        <f t="shared" si="0"/>
        <v>0</v>
      </c>
      <c r="AJ17" s="313">
        <f t="shared" si="0"/>
        <v>0</v>
      </c>
      <c r="AK17" s="313">
        <f t="shared" si="0"/>
        <v>22279.820916377219</v>
      </c>
      <c r="AL17" s="313">
        <f t="shared" si="0"/>
        <v>0</v>
      </c>
      <c r="AM17" s="313">
        <f t="shared" si="0"/>
        <v>0</v>
      </c>
      <c r="AN17" s="313">
        <f t="shared" si="0"/>
        <v>0</v>
      </c>
      <c r="AO17" s="313">
        <f t="shared" si="0"/>
        <v>0</v>
      </c>
      <c r="AP17" s="313">
        <f t="shared" si="5"/>
        <v>0</v>
      </c>
      <c r="AQ17" s="313">
        <f t="shared" si="1"/>
        <v>0</v>
      </c>
      <c r="AR17" s="313">
        <f t="shared" si="1"/>
        <v>0</v>
      </c>
      <c r="AS17" s="313">
        <f t="shared" si="1"/>
        <v>0</v>
      </c>
      <c r="AT17" s="313">
        <f t="shared" si="2"/>
        <v>44177.38374359416</v>
      </c>
    </row>
    <row r="18" spans="2:46" x14ac:dyDescent="0.2">
      <c r="B18" s="328" t="s">
        <v>901</v>
      </c>
      <c r="C18" s="329"/>
      <c r="D18" s="309">
        <v>0</v>
      </c>
      <c r="E18" s="309">
        <v>0</v>
      </c>
      <c r="F18" s="309">
        <v>0</v>
      </c>
      <c r="G18" s="309">
        <v>1.5960000000000001</v>
      </c>
      <c r="H18" s="309">
        <v>0</v>
      </c>
      <c r="I18" s="309">
        <v>0</v>
      </c>
      <c r="J18" s="309">
        <v>1.2789999999999999</v>
      </c>
      <c r="K18" s="309">
        <v>0</v>
      </c>
      <c r="L18" s="309">
        <v>0</v>
      </c>
      <c r="M18" s="309">
        <v>0</v>
      </c>
      <c r="N18" s="309">
        <v>0</v>
      </c>
      <c r="O18" s="309">
        <v>0</v>
      </c>
      <c r="P18" s="309">
        <v>0</v>
      </c>
      <c r="Q18" s="329"/>
      <c r="R18" s="312">
        <v>30835</v>
      </c>
      <c r="S18" s="312">
        <v>0</v>
      </c>
      <c r="T18" s="312">
        <v>0</v>
      </c>
      <c r="U18" s="312">
        <v>5404221.7242684113</v>
      </c>
      <c r="V18" s="312">
        <v>0</v>
      </c>
      <c r="W18" s="312">
        <v>0</v>
      </c>
      <c r="X18" s="312">
        <v>7612384.0773444921</v>
      </c>
      <c r="Y18" s="312">
        <v>8502577.8090322595</v>
      </c>
      <c r="Z18" s="312">
        <v>0</v>
      </c>
      <c r="AA18" s="312">
        <v>0</v>
      </c>
      <c r="AB18" s="312">
        <v>0</v>
      </c>
      <c r="AC18" s="312">
        <v>0</v>
      </c>
      <c r="AD18" s="312">
        <v>0</v>
      </c>
      <c r="AG18" s="313">
        <f t="shared" si="3"/>
        <v>0</v>
      </c>
      <c r="AH18" s="313">
        <f t="shared" si="4"/>
        <v>0</v>
      </c>
      <c r="AI18" s="313">
        <f t="shared" si="0"/>
        <v>0</v>
      </c>
      <c r="AJ18" s="313">
        <f t="shared" si="0"/>
        <v>86251.378719323853</v>
      </c>
      <c r="AK18" s="313">
        <f t="shared" si="0"/>
        <v>0</v>
      </c>
      <c r="AL18" s="313">
        <f t="shared" si="0"/>
        <v>0</v>
      </c>
      <c r="AM18" s="313">
        <f t="shared" si="0"/>
        <v>97362.392349236048</v>
      </c>
      <c r="AN18" s="313">
        <f t="shared" si="0"/>
        <v>0</v>
      </c>
      <c r="AO18" s="313">
        <f t="shared" si="0"/>
        <v>0</v>
      </c>
      <c r="AP18" s="313">
        <f t="shared" si="5"/>
        <v>0</v>
      </c>
      <c r="AQ18" s="313">
        <f t="shared" si="1"/>
        <v>0</v>
      </c>
      <c r="AR18" s="313">
        <f t="shared" si="1"/>
        <v>0</v>
      </c>
      <c r="AS18" s="313">
        <f t="shared" si="1"/>
        <v>0</v>
      </c>
      <c r="AT18" s="313">
        <f t="shared" si="2"/>
        <v>183613.7710685599</v>
      </c>
    </row>
    <row r="19" spans="2:46" x14ac:dyDescent="0.2">
      <c r="B19" s="328" t="s">
        <v>902</v>
      </c>
      <c r="C19" s="329"/>
      <c r="D19" s="309">
        <v>0</v>
      </c>
      <c r="E19" s="309">
        <v>0</v>
      </c>
      <c r="F19" s="309">
        <v>0</v>
      </c>
      <c r="G19" s="309">
        <v>1.452</v>
      </c>
      <c r="H19" s="309">
        <v>0</v>
      </c>
      <c r="I19" s="309">
        <v>0</v>
      </c>
      <c r="J19" s="309">
        <v>1.1619999999999999</v>
      </c>
      <c r="K19" s="309">
        <v>0</v>
      </c>
      <c r="L19" s="309">
        <v>0</v>
      </c>
      <c r="M19" s="309">
        <v>0</v>
      </c>
      <c r="N19" s="309">
        <v>6.774</v>
      </c>
      <c r="O19" s="309">
        <v>0</v>
      </c>
      <c r="P19" s="309">
        <v>0</v>
      </c>
      <c r="Q19" s="329"/>
      <c r="R19" s="312">
        <v>281874</v>
      </c>
      <c r="S19" s="312">
        <v>0</v>
      </c>
      <c r="T19" s="312">
        <v>0</v>
      </c>
      <c r="U19" s="312">
        <v>21812488.250120759</v>
      </c>
      <c r="V19" s="312">
        <v>0</v>
      </c>
      <c r="W19" s="312">
        <v>0</v>
      </c>
      <c r="X19" s="312">
        <v>32155388.056975998</v>
      </c>
      <c r="Y19" s="312">
        <v>45217305.743870974</v>
      </c>
      <c r="Z19" s="312">
        <v>0</v>
      </c>
      <c r="AA19" s="312">
        <v>0</v>
      </c>
      <c r="AB19" s="312">
        <v>4771488.1175258067</v>
      </c>
      <c r="AC19" s="312">
        <v>0</v>
      </c>
      <c r="AD19" s="312">
        <v>0</v>
      </c>
      <c r="AG19" s="313">
        <f t="shared" si="3"/>
        <v>0</v>
      </c>
      <c r="AH19" s="313">
        <f t="shared" si="4"/>
        <v>0</v>
      </c>
      <c r="AI19" s="313">
        <f t="shared" si="0"/>
        <v>0</v>
      </c>
      <c r="AJ19" s="313">
        <f t="shared" si="0"/>
        <v>316717.32939175342</v>
      </c>
      <c r="AK19" s="313">
        <f t="shared" si="0"/>
        <v>0</v>
      </c>
      <c r="AL19" s="313">
        <f t="shared" si="0"/>
        <v>0</v>
      </c>
      <c r="AM19" s="313">
        <f t="shared" si="0"/>
        <v>373645.60922206106</v>
      </c>
      <c r="AN19" s="313">
        <f t="shared" si="0"/>
        <v>0</v>
      </c>
      <c r="AO19" s="313">
        <f t="shared" si="0"/>
        <v>0</v>
      </c>
      <c r="AP19" s="313">
        <f t="shared" si="5"/>
        <v>0</v>
      </c>
      <c r="AQ19" s="313">
        <f t="shared" si="1"/>
        <v>32322060.508119814</v>
      </c>
      <c r="AR19" s="313">
        <f t="shared" si="1"/>
        <v>0</v>
      </c>
      <c r="AS19" s="313">
        <f t="shared" si="1"/>
        <v>0</v>
      </c>
      <c r="AT19" s="313">
        <f t="shared" si="2"/>
        <v>33012423.446733627</v>
      </c>
    </row>
    <row r="20" spans="2:46" x14ac:dyDescent="0.2">
      <c r="B20" s="328" t="s">
        <v>903</v>
      </c>
      <c r="C20" s="329"/>
      <c r="D20" s="309">
        <v>0</v>
      </c>
      <c r="E20" s="309">
        <v>0</v>
      </c>
      <c r="F20" s="309">
        <v>0</v>
      </c>
      <c r="G20" s="309">
        <v>0.91400000000000003</v>
      </c>
      <c r="H20" s="309">
        <v>0</v>
      </c>
      <c r="I20" s="309">
        <v>0</v>
      </c>
      <c r="J20" s="309">
        <v>0.73</v>
      </c>
      <c r="K20" s="309">
        <v>0</v>
      </c>
      <c r="L20" s="309">
        <v>0</v>
      </c>
      <c r="M20" s="309">
        <v>0</v>
      </c>
      <c r="N20" s="309">
        <v>8.1880000000000006</v>
      </c>
      <c r="O20" s="309">
        <v>0</v>
      </c>
      <c r="P20" s="309">
        <v>0</v>
      </c>
      <c r="Q20" s="329"/>
      <c r="R20" s="312">
        <v>18604</v>
      </c>
      <c r="S20" s="312">
        <v>0</v>
      </c>
      <c r="T20" s="312">
        <v>0</v>
      </c>
      <c r="U20" s="312">
        <v>907267.13431933359</v>
      </c>
      <c r="V20" s="312">
        <v>0</v>
      </c>
      <c r="W20" s="312">
        <v>0</v>
      </c>
      <c r="X20" s="312">
        <v>1472223.7256806665</v>
      </c>
      <c r="Y20" s="312">
        <v>2437770.9800000004</v>
      </c>
      <c r="Z20" s="312">
        <v>0</v>
      </c>
      <c r="AA20" s="312">
        <v>0</v>
      </c>
      <c r="AB20" s="312">
        <v>168859.98</v>
      </c>
      <c r="AC20" s="312">
        <v>0</v>
      </c>
      <c r="AD20" s="312">
        <v>0</v>
      </c>
      <c r="AG20" s="313">
        <f t="shared" si="3"/>
        <v>0</v>
      </c>
      <c r="AH20" s="313">
        <f t="shared" si="4"/>
        <v>0</v>
      </c>
      <c r="AI20" s="313">
        <f t="shared" si="0"/>
        <v>0</v>
      </c>
      <c r="AJ20" s="313">
        <f t="shared" si="0"/>
        <v>8292.4216076787088</v>
      </c>
      <c r="AK20" s="313">
        <f t="shared" si="0"/>
        <v>0</v>
      </c>
      <c r="AL20" s="313">
        <f t="shared" si="0"/>
        <v>0</v>
      </c>
      <c r="AM20" s="313">
        <f t="shared" si="0"/>
        <v>10747.233197468866</v>
      </c>
      <c r="AN20" s="313">
        <f t="shared" si="0"/>
        <v>0</v>
      </c>
      <c r="AO20" s="313">
        <f t="shared" si="0"/>
        <v>0</v>
      </c>
      <c r="AP20" s="313">
        <f t="shared" si="5"/>
        <v>0</v>
      </c>
      <c r="AQ20" s="313">
        <f t="shared" si="1"/>
        <v>1382625.5162400003</v>
      </c>
      <c r="AR20" s="313">
        <f t="shared" si="1"/>
        <v>0</v>
      </c>
      <c r="AS20" s="313">
        <f t="shared" si="1"/>
        <v>0</v>
      </c>
      <c r="AT20" s="313">
        <f t="shared" si="2"/>
        <v>1401665.1710451478</v>
      </c>
    </row>
    <row r="21" spans="2:46" x14ac:dyDescent="0.2">
      <c r="B21" s="328" t="s">
        <v>904</v>
      </c>
      <c r="C21" s="329"/>
      <c r="D21" s="309">
        <v>0</v>
      </c>
      <c r="E21" s="309">
        <v>0</v>
      </c>
      <c r="F21" s="309">
        <v>0</v>
      </c>
      <c r="G21" s="309">
        <v>0.90900000000000003</v>
      </c>
      <c r="H21" s="309">
        <v>0</v>
      </c>
      <c r="I21" s="309">
        <v>0</v>
      </c>
      <c r="J21" s="309">
        <v>0.73</v>
      </c>
      <c r="K21" s="309">
        <v>0</v>
      </c>
      <c r="L21" s="309">
        <v>0</v>
      </c>
      <c r="M21" s="309">
        <v>3.7149999999999999</v>
      </c>
      <c r="N21" s="309">
        <v>5.0780000000000003</v>
      </c>
      <c r="O21" s="309">
        <v>0</v>
      </c>
      <c r="P21" s="309">
        <v>0</v>
      </c>
      <c r="Q21" s="329"/>
      <c r="R21" s="312">
        <v>1219335</v>
      </c>
      <c r="S21" s="312">
        <v>0</v>
      </c>
      <c r="T21" s="312">
        <v>0</v>
      </c>
      <c r="U21" s="312">
        <v>494240970.52178305</v>
      </c>
      <c r="V21" s="312">
        <v>0</v>
      </c>
      <c r="W21" s="312">
        <v>0</v>
      </c>
      <c r="X21" s="312">
        <v>702298662.62259412</v>
      </c>
      <c r="Y21" s="312">
        <v>1338979967.3607838</v>
      </c>
      <c r="Z21" s="312">
        <v>0</v>
      </c>
      <c r="AA21" s="312">
        <v>348436358.47000015</v>
      </c>
      <c r="AB21" s="312">
        <v>102670810.66999999</v>
      </c>
      <c r="AC21" s="312">
        <v>0</v>
      </c>
      <c r="AD21" s="312">
        <v>0</v>
      </c>
      <c r="AG21" s="313">
        <f t="shared" si="3"/>
        <v>0</v>
      </c>
      <c r="AH21" s="313">
        <f t="shared" si="4"/>
        <v>0</v>
      </c>
      <c r="AI21" s="313">
        <f t="shared" si="0"/>
        <v>0</v>
      </c>
      <c r="AJ21" s="313">
        <f t="shared" si="0"/>
        <v>4492650.4220430087</v>
      </c>
      <c r="AK21" s="313">
        <f t="shared" si="0"/>
        <v>0</v>
      </c>
      <c r="AL21" s="313">
        <f t="shared" si="0"/>
        <v>0</v>
      </c>
      <c r="AM21" s="313">
        <f t="shared" si="0"/>
        <v>5126780.2371449368</v>
      </c>
      <c r="AN21" s="313">
        <f t="shared" si="0"/>
        <v>0</v>
      </c>
      <c r="AO21" s="313">
        <f t="shared" si="0"/>
        <v>0</v>
      </c>
      <c r="AP21" s="313">
        <f t="shared" si="5"/>
        <v>1294441071.7160504</v>
      </c>
      <c r="AQ21" s="313">
        <f t="shared" si="1"/>
        <v>521362376.58225995</v>
      </c>
      <c r="AR21" s="313">
        <f t="shared" si="1"/>
        <v>0</v>
      </c>
      <c r="AS21" s="313">
        <f t="shared" si="1"/>
        <v>0</v>
      </c>
      <c r="AT21" s="313">
        <f t="shared" si="2"/>
        <v>1825422878.9574983</v>
      </c>
    </row>
    <row r="22" spans="2:46" x14ac:dyDescent="0.2">
      <c r="B22" s="328" t="s">
        <v>905</v>
      </c>
      <c r="C22" s="329"/>
      <c r="D22" s="309">
        <v>0</v>
      </c>
      <c r="E22" s="309">
        <v>0</v>
      </c>
      <c r="F22" s="309">
        <v>0</v>
      </c>
      <c r="G22" s="309">
        <v>0.57399999999999995</v>
      </c>
      <c r="H22" s="309">
        <v>0</v>
      </c>
      <c r="I22" s="309">
        <v>0</v>
      </c>
      <c r="J22" s="309">
        <v>0.46100000000000002</v>
      </c>
      <c r="K22" s="309">
        <v>0</v>
      </c>
      <c r="L22" s="309">
        <v>0</v>
      </c>
      <c r="M22" s="309">
        <v>2.3439999999999999</v>
      </c>
      <c r="N22" s="309">
        <v>6.1639999999999997</v>
      </c>
      <c r="O22" s="309">
        <v>0</v>
      </c>
      <c r="P22" s="309">
        <v>0</v>
      </c>
      <c r="Q22" s="329"/>
      <c r="R22" s="312">
        <v>1098</v>
      </c>
      <c r="S22" s="312">
        <v>0</v>
      </c>
      <c r="T22" s="312">
        <v>0</v>
      </c>
      <c r="U22" s="312">
        <v>488062.23000000004</v>
      </c>
      <c r="V22" s="312">
        <v>0</v>
      </c>
      <c r="W22" s="312">
        <v>0</v>
      </c>
      <c r="X22" s="312">
        <v>612249.39</v>
      </c>
      <c r="Y22" s="312">
        <v>2257220.0999999996</v>
      </c>
      <c r="Z22" s="312">
        <v>0</v>
      </c>
      <c r="AA22" s="312">
        <v>358162.51999999996</v>
      </c>
      <c r="AB22" s="312">
        <v>103653.77000000002</v>
      </c>
      <c r="AC22" s="312">
        <v>0</v>
      </c>
      <c r="AD22" s="312">
        <v>0</v>
      </c>
      <c r="AG22" s="313">
        <f t="shared" si="3"/>
        <v>0</v>
      </c>
      <c r="AH22" s="313">
        <f t="shared" si="4"/>
        <v>0</v>
      </c>
      <c r="AI22" s="313">
        <f t="shared" si="0"/>
        <v>0</v>
      </c>
      <c r="AJ22" s="313">
        <f t="shared" si="0"/>
        <v>2801.4772002</v>
      </c>
      <c r="AK22" s="313">
        <f t="shared" si="0"/>
        <v>0</v>
      </c>
      <c r="AL22" s="313">
        <f t="shared" si="0"/>
        <v>0</v>
      </c>
      <c r="AM22" s="313">
        <f t="shared" si="0"/>
        <v>2822.4696879000003</v>
      </c>
      <c r="AN22" s="313">
        <f t="shared" si="0"/>
        <v>0</v>
      </c>
      <c r="AO22" s="313">
        <f t="shared" si="0"/>
        <v>0</v>
      </c>
      <c r="AP22" s="313">
        <f t="shared" si="5"/>
        <v>839532.94687999983</v>
      </c>
      <c r="AQ22" s="313">
        <f t="shared" si="1"/>
        <v>638921.83828000014</v>
      </c>
      <c r="AR22" s="313">
        <f t="shared" si="1"/>
        <v>0</v>
      </c>
      <c r="AS22" s="313">
        <f t="shared" si="1"/>
        <v>0</v>
      </c>
      <c r="AT22" s="313">
        <f t="shared" si="2"/>
        <v>1484078.7320480999</v>
      </c>
    </row>
    <row r="23" spans="2:46" x14ac:dyDescent="0.2">
      <c r="B23" s="328" t="s">
        <v>906</v>
      </c>
      <c r="C23" s="329"/>
      <c r="D23" s="309">
        <v>0</v>
      </c>
      <c r="E23" s="309">
        <v>0</v>
      </c>
      <c r="F23" s="309">
        <v>0</v>
      </c>
      <c r="G23" s="309">
        <v>0.64</v>
      </c>
      <c r="H23" s="309">
        <v>0</v>
      </c>
      <c r="I23" s="309">
        <v>0</v>
      </c>
      <c r="J23" s="309">
        <v>0.51200000000000001</v>
      </c>
      <c r="K23" s="309">
        <v>0</v>
      </c>
      <c r="L23" s="309">
        <v>0</v>
      </c>
      <c r="M23" s="309">
        <v>4.2539999999999996</v>
      </c>
      <c r="N23" s="309">
        <v>4.4660000000000002</v>
      </c>
      <c r="O23" s="309">
        <v>0</v>
      </c>
      <c r="P23" s="309">
        <v>0</v>
      </c>
      <c r="Q23" s="329"/>
      <c r="R23" s="312">
        <v>29697</v>
      </c>
      <c r="S23" s="312">
        <v>0</v>
      </c>
      <c r="T23" s="312">
        <v>0</v>
      </c>
      <c r="U23" s="312">
        <v>164447651.50999999</v>
      </c>
      <c r="V23" s="312">
        <v>0</v>
      </c>
      <c r="W23" s="312">
        <v>0</v>
      </c>
      <c r="X23" s="312">
        <v>240118353.06999999</v>
      </c>
      <c r="Y23" s="312">
        <v>603092284.71999991</v>
      </c>
      <c r="Z23" s="312">
        <v>0</v>
      </c>
      <c r="AA23" s="312">
        <v>93234089.424871981</v>
      </c>
      <c r="AB23" s="312">
        <v>31027203.960000001</v>
      </c>
      <c r="AC23" s="312">
        <v>0</v>
      </c>
      <c r="AD23" s="312">
        <v>0</v>
      </c>
      <c r="AG23" s="313">
        <f t="shared" si="3"/>
        <v>0</v>
      </c>
      <c r="AH23" s="313">
        <f t="shared" si="4"/>
        <v>0</v>
      </c>
      <c r="AI23" s="313">
        <f t="shared" si="0"/>
        <v>0</v>
      </c>
      <c r="AJ23" s="313">
        <f t="shared" si="0"/>
        <v>1052464.969664</v>
      </c>
      <c r="AK23" s="313">
        <f t="shared" si="0"/>
        <v>0</v>
      </c>
      <c r="AL23" s="313">
        <f t="shared" si="0"/>
        <v>0</v>
      </c>
      <c r="AM23" s="313">
        <f t="shared" si="0"/>
        <v>1229405.9677184001</v>
      </c>
      <c r="AN23" s="313">
        <f t="shared" si="0"/>
        <v>0</v>
      </c>
      <c r="AO23" s="313">
        <f t="shared" si="0"/>
        <v>0</v>
      </c>
      <c r="AP23" s="313">
        <f t="shared" si="5"/>
        <v>396617816.41340536</v>
      </c>
      <c r="AQ23" s="313">
        <f t="shared" si="1"/>
        <v>138567492.88536</v>
      </c>
      <c r="AR23" s="313">
        <f t="shared" si="1"/>
        <v>0</v>
      </c>
      <c r="AS23" s="313">
        <f t="shared" si="1"/>
        <v>0</v>
      </c>
      <c r="AT23" s="313">
        <f t="shared" si="2"/>
        <v>537467180.23614776</v>
      </c>
    </row>
    <row r="24" spans="2:46" x14ac:dyDescent="0.2">
      <c r="B24" s="328" t="s">
        <v>907</v>
      </c>
      <c r="C24" s="329"/>
      <c r="D24" s="309">
        <v>0</v>
      </c>
      <c r="E24" s="309">
        <v>0</v>
      </c>
      <c r="F24" s="309">
        <v>0</v>
      </c>
      <c r="G24" s="309">
        <v>0.36699999999999999</v>
      </c>
      <c r="H24" s="309">
        <v>0</v>
      </c>
      <c r="I24" s="309">
        <v>0</v>
      </c>
      <c r="J24" s="309">
        <v>0.29299999999999998</v>
      </c>
      <c r="K24" s="309">
        <v>0</v>
      </c>
      <c r="L24" s="309">
        <v>0</v>
      </c>
      <c r="M24" s="309">
        <v>2.4390000000000001</v>
      </c>
      <c r="N24" s="309">
        <v>4.9240000000000004</v>
      </c>
      <c r="O24" s="309">
        <v>0</v>
      </c>
      <c r="P24" s="309">
        <v>0</v>
      </c>
      <c r="Q24" s="329"/>
      <c r="R24" s="312">
        <v>0</v>
      </c>
      <c r="S24" s="312">
        <v>0</v>
      </c>
      <c r="T24" s="312">
        <v>0</v>
      </c>
      <c r="U24" s="312">
        <v>0</v>
      </c>
      <c r="V24" s="312">
        <v>0</v>
      </c>
      <c r="W24" s="312">
        <v>0</v>
      </c>
      <c r="X24" s="312">
        <v>0</v>
      </c>
      <c r="Y24" s="312">
        <v>0</v>
      </c>
      <c r="Z24" s="312">
        <v>0</v>
      </c>
      <c r="AA24" s="312">
        <v>0</v>
      </c>
      <c r="AB24" s="312">
        <v>0</v>
      </c>
      <c r="AC24" s="312">
        <v>0</v>
      </c>
      <c r="AD24" s="312">
        <v>0</v>
      </c>
      <c r="AG24" s="313">
        <f t="shared" si="3"/>
        <v>0</v>
      </c>
      <c r="AH24" s="313">
        <f t="shared" si="4"/>
        <v>0</v>
      </c>
      <c r="AI24" s="313">
        <f t="shared" si="0"/>
        <v>0</v>
      </c>
      <c r="AJ24" s="313">
        <f t="shared" si="0"/>
        <v>0</v>
      </c>
      <c r="AK24" s="313">
        <f t="shared" si="0"/>
        <v>0</v>
      </c>
      <c r="AL24" s="313">
        <f t="shared" si="0"/>
        <v>0</v>
      </c>
      <c r="AM24" s="313">
        <f t="shared" si="0"/>
        <v>0</v>
      </c>
      <c r="AN24" s="313">
        <f t="shared" si="0"/>
        <v>0</v>
      </c>
      <c r="AO24" s="313">
        <f t="shared" si="0"/>
        <v>0</v>
      </c>
      <c r="AP24" s="313">
        <f t="shared" si="5"/>
        <v>0</v>
      </c>
      <c r="AQ24" s="313">
        <f t="shared" si="1"/>
        <v>0</v>
      </c>
      <c r="AR24" s="313">
        <f t="shared" si="1"/>
        <v>0</v>
      </c>
      <c r="AS24" s="313">
        <f t="shared" si="1"/>
        <v>0</v>
      </c>
      <c r="AT24" s="313">
        <f t="shared" si="2"/>
        <v>0</v>
      </c>
    </row>
    <row r="25" spans="2:46" x14ac:dyDescent="0.2">
      <c r="B25" s="328" t="s">
        <v>908</v>
      </c>
      <c r="C25" s="329"/>
      <c r="D25" s="309">
        <v>0</v>
      </c>
      <c r="E25" s="309">
        <v>0</v>
      </c>
      <c r="F25" s="309">
        <v>0</v>
      </c>
      <c r="G25" s="309">
        <v>0.43099999999999999</v>
      </c>
      <c r="H25" s="309">
        <v>0</v>
      </c>
      <c r="I25" s="309">
        <v>0</v>
      </c>
      <c r="J25" s="309">
        <v>0.34699999999999998</v>
      </c>
      <c r="K25" s="309">
        <v>0</v>
      </c>
      <c r="L25" s="309">
        <v>0</v>
      </c>
      <c r="M25" s="309">
        <v>3.0579999999999998</v>
      </c>
      <c r="N25" s="309">
        <v>3.71</v>
      </c>
      <c r="O25" s="309">
        <v>0</v>
      </c>
      <c r="P25" s="309">
        <v>0</v>
      </c>
      <c r="Q25" s="329"/>
      <c r="R25" s="312">
        <v>366</v>
      </c>
      <c r="S25" s="312">
        <v>0</v>
      </c>
      <c r="T25" s="312">
        <v>0</v>
      </c>
      <c r="U25" s="312">
        <v>9189767.9100000001</v>
      </c>
      <c r="V25" s="312">
        <v>0</v>
      </c>
      <c r="W25" s="312">
        <v>0</v>
      </c>
      <c r="X25" s="312">
        <v>12905354.459999999</v>
      </c>
      <c r="Y25" s="312">
        <v>17413715.390000001</v>
      </c>
      <c r="Z25" s="312">
        <v>0</v>
      </c>
      <c r="AA25" s="312">
        <v>4592561.8599999994</v>
      </c>
      <c r="AB25" s="312">
        <v>1711862.65</v>
      </c>
      <c r="AC25" s="312">
        <v>0</v>
      </c>
      <c r="AD25" s="312">
        <v>0</v>
      </c>
      <c r="AG25" s="313">
        <f t="shared" si="3"/>
        <v>0</v>
      </c>
      <c r="AH25" s="313">
        <f t="shared" si="4"/>
        <v>0</v>
      </c>
      <c r="AI25" s="313">
        <f t="shared" si="0"/>
        <v>0</v>
      </c>
      <c r="AJ25" s="313">
        <f t="shared" si="0"/>
        <v>39607.8996921</v>
      </c>
      <c r="AK25" s="313">
        <f t="shared" si="0"/>
        <v>0</v>
      </c>
      <c r="AL25" s="313">
        <f t="shared" si="0"/>
        <v>0</v>
      </c>
      <c r="AM25" s="313">
        <f t="shared" si="0"/>
        <v>44781.579976199988</v>
      </c>
      <c r="AN25" s="313">
        <f t="shared" si="0"/>
        <v>0</v>
      </c>
      <c r="AO25" s="313">
        <f t="shared" si="0"/>
        <v>0</v>
      </c>
      <c r="AP25" s="313">
        <f t="shared" si="5"/>
        <v>14044054.167879997</v>
      </c>
      <c r="AQ25" s="313">
        <f t="shared" si="1"/>
        <v>6351010.4314999999</v>
      </c>
      <c r="AR25" s="313">
        <f t="shared" si="1"/>
        <v>0</v>
      </c>
      <c r="AS25" s="313">
        <f t="shared" si="1"/>
        <v>0</v>
      </c>
      <c r="AT25" s="313">
        <f t="shared" si="2"/>
        <v>20479454.079048298</v>
      </c>
    </row>
    <row r="26" spans="2:46" x14ac:dyDescent="0.2">
      <c r="B26" s="328" t="s">
        <v>804</v>
      </c>
      <c r="C26" s="329"/>
      <c r="D26" s="309">
        <v>0</v>
      </c>
      <c r="E26" s="309">
        <v>0</v>
      </c>
      <c r="F26" s="309">
        <v>1.548</v>
      </c>
      <c r="G26" s="309">
        <v>1.823</v>
      </c>
      <c r="H26" s="309">
        <v>0</v>
      </c>
      <c r="I26" s="309">
        <v>0</v>
      </c>
      <c r="J26" s="309">
        <v>1.548</v>
      </c>
      <c r="K26" s="309">
        <v>0</v>
      </c>
      <c r="L26" s="309">
        <v>1.367</v>
      </c>
      <c r="M26" s="309">
        <v>0</v>
      </c>
      <c r="N26" s="309">
        <v>0</v>
      </c>
      <c r="O26" s="309">
        <v>0</v>
      </c>
      <c r="P26" s="309">
        <v>0</v>
      </c>
      <c r="Q26" s="329"/>
      <c r="R26" s="312">
        <v>8430286</v>
      </c>
      <c r="S26" s="312">
        <v>0</v>
      </c>
      <c r="T26" s="312">
        <v>4747221.5638600718</v>
      </c>
      <c r="U26" s="312">
        <v>10802676.556375906</v>
      </c>
      <c r="V26" s="312">
        <v>0</v>
      </c>
      <c r="W26" s="312">
        <v>0</v>
      </c>
      <c r="X26" s="312">
        <v>22386608.158898875</v>
      </c>
      <c r="Y26" s="312">
        <v>55415465.929238312</v>
      </c>
      <c r="Z26" s="312">
        <v>10180291.71383146</v>
      </c>
      <c r="AA26" s="312">
        <v>0</v>
      </c>
      <c r="AB26" s="312">
        <v>0</v>
      </c>
      <c r="AC26" s="312">
        <v>0</v>
      </c>
      <c r="AD26" s="312">
        <v>0</v>
      </c>
      <c r="AG26" s="313">
        <f t="shared" si="3"/>
        <v>0</v>
      </c>
      <c r="AH26" s="313">
        <f t="shared" si="4"/>
        <v>0</v>
      </c>
      <c r="AI26" s="313">
        <f t="shared" si="0"/>
        <v>73486.989808553917</v>
      </c>
      <c r="AJ26" s="313">
        <f t="shared" si="0"/>
        <v>196932.79362273277</v>
      </c>
      <c r="AK26" s="313">
        <f t="shared" si="0"/>
        <v>0</v>
      </c>
      <c r="AL26" s="313">
        <f t="shared" si="0"/>
        <v>0</v>
      </c>
      <c r="AM26" s="313">
        <f t="shared" si="0"/>
        <v>346544.69429975463</v>
      </c>
      <c r="AN26" s="313">
        <f t="shared" si="0"/>
        <v>0</v>
      </c>
      <c r="AO26" s="313">
        <f t="shared" si="0"/>
        <v>139164.58772807606</v>
      </c>
      <c r="AP26" s="313">
        <f t="shared" si="5"/>
        <v>0</v>
      </c>
      <c r="AQ26" s="313">
        <f t="shared" si="1"/>
        <v>0</v>
      </c>
      <c r="AR26" s="313">
        <f t="shared" si="1"/>
        <v>0</v>
      </c>
      <c r="AS26" s="313">
        <f t="shared" si="1"/>
        <v>0</v>
      </c>
      <c r="AT26" s="313">
        <f t="shared" si="2"/>
        <v>756129.06545911741</v>
      </c>
    </row>
    <row r="27" spans="2:46" x14ac:dyDescent="0.2">
      <c r="B27" s="328" t="s">
        <v>909</v>
      </c>
      <c r="C27" s="329"/>
      <c r="D27" s="309">
        <v>0</v>
      </c>
      <c r="E27" s="309">
        <v>0</v>
      </c>
      <c r="F27" s="309">
        <v>1.7569999999999999</v>
      </c>
      <c r="G27" s="309">
        <v>2.0680000000000001</v>
      </c>
      <c r="H27" s="309">
        <v>0</v>
      </c>
      <c r="I27" s="309">
        <v>0</v>
      </c>
      <c r="J27" s="309">
        <v>1.7569999999999999</v>
      </c>
      <c r="K27" s="309">
        <v>0</v>
      </c>
      <c r="L27" s="309">
        <v>1.55</v>
      </c>
      <c r="M27" s="309">
        <v>0</v>
      </c>
      <c r="N27" s="309">
        <v>0</v>
      </c>
      <c r="O27" s="309">
        <v>0</v>
      </c>
      <c r="P27" s="309">
        <v>0</v>
      </c>
      <c r="Q27" s="329"/>
      <c r="R27" s="312">
        <v>0</v>
      </c>
      <c r="S27" s="312">
        <v>0</v>
      </c>
      <c r="T27" s="312">
        <v>0</v>
      </c>
      <c r="U27" s="312">
        <v>0</v>
      </c>
      <c r="V27" s="312">
        <v>0</v>
      </c>
      <c r="W27" s="312">
        <v>0</v>
      </c>
      <c r="X27" s="312">
        <v>0</v>
      </c>
      <c r="Y27" s="312">
        <v>0</v>
      </c>
      <c r="Z27" s="312">
        <v>0</v>
      </c>
      <c r="AA27" s="312">
        <v>0</v>
      </c>
      <c r="AB27" s="312">
        <v>0</v>
      </c>
      <c r="AC27" s="312">
        <v>0</v>
      </c>
      <c r="AD27" s="312">
        <v>0</v>
      </c>
      <c r="AG27" s="313">
        <f t="shared" si="3"/>
        <v>0</v>
      </c>
      <c r="AH27" s="313">
        <f t="shared" si="4"/>
        <v>0</v>
      </c>
      <c r="AI27" s="313">
        <f t="shared" si="0"/>
        <v>0</v>
      </c>
      <c r="AJ27" s="313">
        <f t="shared" si="0"/>
        <v>0</v>
      </c>
      <c r="AK27" s="313">
        <f t="shared" si="0"/>
        <v>0</v>
      </c>
      <c r="AL27" s="313">
        <f t="shared" si="0"/>
        <v>0</v>
      </c>
      <c r="AM27" s="313">
        <f t="shared" si="0"/>
        <v>0</v>
      </c>
      <c r="AN27" s="313">
        <f t="shared" si="0"/>
        <v>0</v>
      </c>
      <c r="AO27" s="313">
        <f t="shared" si="0"/>
        <v>0</v>
      </c>
      <c r="AP27" s="313">
        <f t="shared" si="5"/>
        <v>0</v>
      </c>
      <c r="AQ27" s="313">
        <f t="shared" si="1"/>
        <v>0</v>
      </c>
      <c r="AR27" s="313">
        <f t="shared" si="1"/>
        <v>0</v>
      </c>
      <c r="AS27" s="313">
        <f t="shared" si="1"/>
        <v>0</v>
      </c>
      <c r="AT27" s="313">
        <f t="shared" si="2"/>
        <v>0</v>
      </c>
    </row>
    <row r="28" spans="2:46" x14ac:dyDescent="0.2">
      <c r="B28" s="328" t="s">
        <v>807</v>
      </c>
      <c r="C28" s="329"/>
      <c r="D28" s="309">
        <v>0</v>
      </c>
      <c r="E28" s="309">
        <v>0</v>
      </c>
      <c r="F28" s="309">
        <v>0</v>
      </c>
      <c r="G28" s="309">
        <v>1.855</v>
      </c>
      <c r="H28" s="309">
        <v>0</v>
      </c>
      <c r="I28" s="309">
        <v>0</v>
      </c>
      <c r="J28" s="309">
        <v>0.85199999999999998</v>
      </c>
      <c r="K28" s="309">
        <v>0</v>
      </c>
      <c r="L28" s="309">
        <v>0</v>
      </c>
      <c r="M28" s="309">
        <v>0</v>
      </c>
      <c r="N28" s="309">
        <v>4.8600000000000003</v>
      </c>
      <c r="O28" s="309">
        <v>0</v>
      </c>
      <c r="P28" s="309">
        <v>0</v>
      </c>
      <c r="Q28" s="329"/>
      <c r="R28" s="312">
        <v>75358</v>
      </c>
      <c r="S28" s="312">
        <v>0</v>
      </c>
      <c r="T28" s="312">
        <v>0</v>
      </c>
      <c r="U28" s="312">
        <v>3509149.7670754548</v>
      </c>
      <c r="V28" s="312">
        <v>0</v>
      </c>
      <c r="W28" s="312">
        <v>0</v>
      </c>
      <c r="X28" s="312">
        <v>5878806.5259245448</v>
      </c>
      <c r="Y28" s="312">
        <v>7219898.4780000001</v>
      </c>
      <c r="Z28" s="312">
        <v>0</v>
      </c>
      <c r="AA28" s="312">
        <v>0</v>
      </c>
      <c r="AB28" s="312">
        <v>780983.92999999993</v>
      </c>
      <c r="AC28" s="312">
        <v>0</v>
      </c>
      <c r="AD28" s="312">
        <v>0</v>
      </c>
      <c r="AG28" s="313">
        <f t="shared" si="3"/>
        <v>0</v>
      </c>
      <c r="AH28" s="313">
        <f t="shared" si="4"/>
        <v>0</v>
      </c>
      <c r="AI28" s="313">
        <f t="shared" si="0"/>
        <v>0</v>
      </c>
      <c r="AJ28" s="313">
        <f t="shared" si="0"/>
        <v>65094.728179249687</v>
      </c>
      <c r="AK28" s="313">
        <f t="shared" si="0"/>
        <v>0</v>
      </c>
      <c r="AL28" s="313">
        <f t="shared" si="0"/>
        <v>0</v>
      </c>
      <c r="AM28" s="313">
        <f t="shared" si="0"/>
        <v>50087.43160087712</v>
      </c>
      <c r="AN28" s="313">
        <f t="shared" si="0"/>
        <v>0</v>
      </c>
      <c r="AO28" s="313">
        <f t="shared" si="0"/>
        <v>0</v>
      </c>
      <c r="AP28" s="313">
        <f t="shared" si="5"/>
        <v>0</v>
      </c>
      <c r="AQ28" s="313">
        <f t="shared" si="1"/>
        <v>3795581.8997999998</v>
      </c>
      <c r="AR28" s="313">
        <f t="shared" si="1"/>
        <v>0</v>
      </c>
      <c r="AS28" s="313">
        <f t="shared" si="1"/>
        <v>0</v>
      </c>
      <c r="AT28" s="313">
        <f t="shared" si="2"/>
        <v>3910764.0595801268</v>
      </c>
    </row>
    <row r="29" spans="2:46" x14ac:dyDescent="0.2">
      <c r="B29" s="328" t="s">
        <v>806</v>
      </c>
      <c r="C29" s="329"/>
      <c r="D29" s="309">
        <v>0</v>
      </c>
      <c r="E29" s="309">
        <v>0</v>
      </c>
      <c r="F29" s="309">
        <v>0</v>
      </c>
      <c r="G29" s="309">
        <v>3.0389999999999997</v>
      </c>
      <c r="H29" s="309">
        <v>0</v>
      </c>
      <c r="I29" s="309">
        <v>0</v>
      </c>
      <c r="J29" s="309">
        <v>3.2569999999999997</v>
      </c>
      <c r="K29" s="309">
        <v>0</v>
      </c>
      <c r="L29" s="309">
        <v>0</v>
      </c>
      <c r="M29" s="309">
        <v>0</v>
      </c>
      <c r="N29" s="309">
        <v>0</v>
      </c>
      <c r="O29" s="309">
        <v>0</v>
      </c>
      <c r="P29" s="309">
        <v>0</v>
      </c>
      <c r="Q29" s="329"/>
      <c r="R29" s="312">
        <v>0</v>
      </c>
      <c r="S29" s="312">
        <v>0</v>
      </c>
      <c r="T29" s="312">
        <v>0</v>
      </c>
      <c r="U29" s="312">
        <v>0</v>
      </c>
      <c r="V29" s="312">
        <v>0</v>
      </c>
      <c r="W29" s="312">
        <v>0</v>
      </c>
      <c r="X29" s="312">
        <v>0</v>
      </c>
      <c r="Y29" s="312">
        <v>0</v>
      </c>
      <c r="Z29" s="312">
        <v>0</v>
      </c>
      <c r="AA29" s="312">
        <v>0</v>
      </c>
      <c r="AB29" s="312">
        <v>0</v>
      </c>
      <c r="AC29" s="312">
        <v>0</v>
      </c>
      <c r="AD29" s="312">
        <v>0</v>
      </c>
      <c r="AG29" s="313">
        <f t="shared" si="3"/>
        <v>0</v>
      </c>
      <c r="AH29" s="313">
        <f t="shared" si="4"/>
        <v>0</v>
      </c>
      <c r="AI29" s="313">
        <f t="shared" si="0"/>
        <v>0</v>
      </c>
      <c r="AJ29" s="313">
        <f t="shared" si="0"/>
        <v>0</v>
      </c>
      <c r="AK29" s="313">
        <f t="shared" si="0"/>
        <v>0</v>
      </c>
      <c r="AL29" s="313">
        <f t="shared" si="0"/>
        <v>0</v>
      </c>
      <c r="AM29" s="313">
        <f t="shared" si="0"/>
        <v>0</v>
      </c>
      <c r="AN29" s="313">
        <f t="shared" si="0"/>
        <v>0</v>
      </c>
      <c r="AO29" s="313">
        <f t="shared" si="0"/>
        <v>0</v>
      </c>
      <c r="AP29" s="313">
        <f t="shared" si="5"/>
        <v>0</v>
      </c>
      <c r="AQ29" s="313">
        <f t="shared" si="1"/>
        <v>0</v>
      </c>
      <c r="AR29" s="313">
        <f t="shared" si="1"/>
        <v>0</v>
      </c>
      <c r="AS29" s="313">
        <f t="shared" si="1"/>
        <v>0</v>
      </c>
      <c r="AT29" s="313">
        <f t="shared" si="2"/>
        <v>0</v>
      </c>
    </row>
    <row r="30" spans="2:46" x14ac:dyDescent="0.2">
      <c r="B30" s="328"/>
      <c r="C30" s="329"/>
      <c r="D30" s="309"/>
      <c r="E30" s="309"/>
      <c r="F30" s="309"/>
      <c r="G30" s="309"/>
      <c r="H30" s="309"/>
      <c r="I30" s="309"/>
      <c r="J30" s="309"/>
      <c r="K30" s="309"/>
      <c r="L30" s="309"/>
      <c r="M30" s="309"/>
      <c r="N30" s="309"/>
      <c r="O30" s="309"/>
      <c r="P30" s="309"/>
      <c r="Q30" s="329"/>
      <c r="R30" s="312"/>
      <c r="S30" s="312"/>
      <c r="T30" s="312"/>
      <c r="U30" s="312"/>
      <c r="V30" s="312"/>
      <c r="W30" s="312"/>
      <c r="X30" s="312"/>
      <c r="Y30" s="312"/>
      <c r="Z30" s="312"/>
      <c r="AA30" s="312"/>
      <c r="AB30" s="312"/>
      <c r="AC30" s="312"/>
      <c r="AD30" s="312"/>
      <c r="AG30" s="313">
        <f t="shared" si="3"/>
        <v>0</v>
      </c>
      <c r="AH30" s="313">
        <f t="shared" si="4"/>
        <v>0</v>
      </c>
      <c r="AI30" s="313">
        <f t="shared" si="0"/>
        <v>0</v>
      </c>
      <c r="AJ30" s="313">
        <f t="shared" si="0"/>
        <v>0</v>
      </c>
      <c r="AK30" s="313">
        <f t="shared" si="0"/>
        <v>0</v>
      </c>
      <c r="AL30" s="313">
        <f t="shared" si="0"/>
        <v>0</v>
      </c>
      <c r="AM30" s="313">
        <f t="shared" si="0"/>
        <v>0</v>
      </c>
      <c r="AN30" s="313">
        <f t="shared" si="0"/>
        <v>0</v>
      </c>
      <c r="AO30" s="313">
        <f t="shared" si="0"/>
        <v>0</v>
      </c>
      <c r="AP30" s="313">
        <f t="shared" si="5"/>
        <v>0</v>
      </c>
      <c r="AQ30" s="313">
        <f t="shared" si="1"/>
        <v>0</v>
      </c>
      <c r="AR30" s="313">
        <f t="shared" si="1"/>
        <v>0</v>
      </c>
      <c r="AS30" s="313">
        <f t="shared" si="1"/>
        <v>0</v>
      </c>
      <c r="AT30" s="313">
        <f t="shared" si="2"/>
        <v>0</v>
      </c>
    </row>
    <row r="31" spans="2:46" x14ac:dyDescent="0.2">
      <c r="B31" s="328"/>
      <c r="C31" s="329"/>
      <c r="D31" s="309"/>
      <c r="E31" s="309"/>
      <c r="F31" s="309"/>
      <c r="G31" s="309"/>
      <c r="H31" s="309"/>
      <c r="I31" s="309"/>
      <c r="J31" s="309"/>
      <c r="K31" s="309"/>
      <c r="L31" s="309"/>
      <c r="M31" s="309"/>
      <c r="N31" s="309"/>
      <c r="O31" s="309"/>
      <c r="P31" s="309"/>
      <c r="Q31" s="329"/>
      <c r="R31" s="312"/>
      <c r="S31" s="312"/>
      <c r="T31" s="312"/>
      <c r="U31" s="312"/>
      <c r="V31" s="312"/>
      <c r="W31" s="312"/>
      <c r="X31" s="312"/>
      <c r="Y31" s="312"/>
      <c r="Z31" s="312"/>
      <c r="AA31" s="312"/>
      <c r="AB31" s="312"/>
      <c r="AC31" s="312"/>
      <c r="AD31" s="312"/>
      <c r="AG31" s="313">
        <f t="shared" si="3"/>
        <v>0</v>
      </c>
      <c r="AH31" s="313">
        <f t="shared" si="4"/>
        <v>0</v>
      </c>
      <c r="AI31" s="313">
        <f t="shared" si="0"/>
        <v>0</v>
      </c>
      <c r="AJ31" s="313">
        <f t="shared" si="0"/>
        <v>0</v>
      </c>
      <c r="AK31" s="313">
        <f t="shared" si="0"/>
        <v>0</v>
      </c>
      <c r="AL31" s="313">
        <f t="shared" si="0"/>
        <v>0</v>
      </c>
      <c r="AM31" s="313">
        <f t="shared" si="0"/>
        <v>0</v>
      </c>
      <c r="AN31" s="313">
        <f t="shared" si="0"/>
        <v>0</v>
      </c>
      <c r="AO31" s="313">
        <f t="shared" si="0"/>
        <v>0</v>
      </c>
      <c r="AP31" s="313">
        <f t="shared" si="5"/>
        <v>0</v>
      </c>
      <c r="AQ31" s="313">
        <f t="shared" si="1"/>
        <v>0</v>
      </c>
      <c r="AR31" s="313">
        <f t="shared" si="1"/>
        <v>0</v>
      </c>
      <c r="AS31" s="313">
        <f t="shared" si="1"/>
        <v>0</v>
      </c>
      <c r="AT31" s="313">
        <f t="shared" si="2"/>
        <v>0</v>
      </c>
    </row>
    <row r="32" spans="2:46" x14ac:dyDescent="0.2">
      <c r="B32" s="328"/>
      <c r="C32" s="329"/>
      <c r="D32" s="309"/>
      <c r="E32" s="309"/>
      <c r="F32" s="309"/>
      <c r="G32" s="309"/>
      <c r="H32" s="309"/>
      <c r="I32" s="309"/>
      <c r="J32" s="309"/>
      <c r="K32" s="309"/>
      <c r="L32" s="309"/>
      <c r="M32" s="309"/>
      <c r="N32" s="309"/>
      <c r="O32" s="309"/>
      <c r="P32" s="309"/>
      <c r="Q32" s="329"/>
      <c r="R32" s="312"/>
      <c r="S32" s="312"/>
      <c r="T32" s="312"/>
      <c r="U32" s="312"/>
      <c r="V32" s="312"/>
      <c r="W32" s="312"/>
      <c r="X32" s="312"/>
      <c r="Y32" s="312"/>
      <c r="Z32" s="312"/>
      <c r="AA32" s="312"/>
      <c r="AB32" s="312"/>
      <c r="AC32" s="312"/>
      <c r="AD32" s="312"/>
      <c r="AG32" s="313">
        <f t="shared" si="3"/>
        <v>0</v>
      </c>
      <c r="AH32" s="313">
        <f t="shared" si="4"/>
        <v>0</v>
      </c>
      <c r="AI32" s="313">
        <f t="shared" si="0"/>
        <v>0</v>
      </c>
      <c r="AJ32" s="313">
        <f t="shared" si="0"/>
        <v>0</v>
      </c>
      <c r="AK32" s="313">
        <f t="shared" si="0"/>
        <v>0</v>
      </c>
      <c r="AL32" s="313">
        <f t="shared" si="0"/>
        <v>0</v>
      </c>
      <c r="AM32" s="313">
        <f t="shared" si="0"/>
        <v>0</v>
      </c>
      <c r="AN32" s="313">
        <f t="shared" si="0"/>
        <v>0</v>
      </c>
      <c r="AO32" s="313">
        <f t="shared" si="0"/>
        <v>0</v>
      </c>
      <c r="AP32" s="313">
        <f t="shared" si="5"/>
        <v>0</v>
      </c>
      <c r="AQ32" s="313">
        <f t="shared" si="1"/>
        <v>0</v>
      </c>
      <c r="AR32" s="313">
        <f t="shared" si="1"/>
        <v>0</v>
      </c>
      <c r="AS32" s="313">
        <f t="shared" si="1"/>
        <v>0</v>
      </c>
      <c r="AT32" s="313">
        <f t="shared" si="2"/>
        <v>0</v>
      </c>
    </row>
    <row r="33" spans="2:46" x14ac:dyDescent="0.2">
      <c r="B33" s="328"/>
      <c r="C33" s="329"/>
      <c r="D33" s="309"/>
      <c r="E33" s="309"/>
      <c r="F33" s="309"/>
      <c r="G33" s="309"/>
      <c r="H33" s="309"/>
      <c r="I33" s="309"/>
      <c r="J33" s="309"/>
      <c r="K33" s="309"/>
      <c r="L33" s="309"/>
      <c r="M33" s="309"/>
      <c r="N33" s="309"/>
      <c r="O33" s="309"/>
      <c r="P33" s="309"/>
      <c r="Q33" s="329"/>
      <c r="R33" s="312"/>
      <c r="S33" s="312"/>
      <c r="T33" s="312"/>
      <c r="U33" s="312"/>
      <c r="V33" s="312"/>
      <c r="W33" s="312"/>
      <c r="X33" s="312"/>
      <c r="Y33" s="312"/>
      <c r="Z33" s="312"/>
      <c r="AA33" s="312"/>
      <c r="AB33" s="312"/>
      <c r="AC33" s="312"/>
      <c r="AD33" s="312"/>
      <c r="AG33" s="313">
        <f t="shared" si="3"/>
        <v>0</v>
      </c>
      <c r="AH33" s="313">
        <f t="shared" si="4"/>
        <v>0</v>
      </c>
      <c r="AI33" s="313">
        <f t="shared" si="0"/>
        <v>0</v>
      </c>
      <c r="AJ33" s="313">
        <f t="shared" si="0"/>
        <v>0</v>
      </c>
      <c r="AK33" s="313">
        <f t="shared" si="0"/>
        <v>0</v>
      </c>
      <c r="AL33" s="313">
        <f t="shared" si="0"/>
        <v>0</v>
      </c>
      <c r="AM33" s="313">
        <f t="shared" si="0"/>
        <v>0</v>
      </c>
      <c r="AN33" s="313">
        <f t="shared" si="0"/>
        <v>0</v>
      </c>
      <c r="AO33" s="313">
        <f t="shared" si="0"/>
        <v>0</v>
      </c>
      <c r="AP33" s="313">
        <f t="shared" si="5"/>
        <v>0</v>
      </c>
      <c r="AQ33" s="313">
        <f t="shared" si="1"/>
        <v>0</v>
      </c>
      <c r="AR33" s="313">
        <f t="shared" si="1"/>
        <v>0</v>
      </c>
      <c r="AS33" s="313">
        <f t="shared" si="1"/>
        <v>0</v>
      </c>
      <c r="AT33" s="313">
        <f t="shared" si="2"/>
        <v>0</v>
      </c>
    </row>
    <row r="34" spans="2:46" x14ac:dyDescent="0.2">
      <c r="B34" s="328"/>
      <c r="C34" s="329"/>
      <c r="D34" s="309"/>
      <c r="E34" s="309"/>
      <c r="F34" s="309"/>
      <c r="G34" s="309"/>
      <c r="H34" s="309"/>
      <c r="I34" s="309"/>
      <c r="J34" s="309"/>
      <c r="K34" s="309"/>
      <c r="L34" s="309"/>
      <c r="M34" s="309"/>
      <c r="N34" s="309"/>
      <c r="O34" s="309"/>
      <c r="P34" s="309"/>
      <c r="Q34" s="329"/>
      <c r="R34" s="312"/>
      <c r="S34" s="312"/>
      <c r="T34" s="312"/>
      <c r="U34" s="312"/>
      <c r="V34" s="312"/>
      <c r="W34" s="312"/>
      <c r="X34" s="312"/>
      <c r="Y34" s="312"/>
      <c r="Z34" s="312"/>
      <c r="AA34" s="312"/>
      <c r="AB34" s="312"/>
      <c r="AC34" s="312"/>
      <c r="AD34" s="312"/>
      <c r="AG34" s="313">
        <f t="shared" si="3"/>
        <v>0</v>
      </c>
      <c r="AH34" s="313">
        <f t="shared" si="4"/>
        <v>0</v>
      </c>
      <c r="AI34" s="313">
        <f t="shared" si="0"/>
        <v>0</v>
      </c>
      <c r="AJ34" s="313">
        <f t="shared" si="0"/>
        <v>0</v>
      </c>
      <c r="AK34" s="313">
        <f t="shared" si="0"/>
        <v>0</v>
      </c>
      <c r="AL34" s="313">
        <f t="shared" si="0"/>
        <v>0</v>
      </c>
      <c r="AM34" s="313">
        <f t="shared" si="0"/>
        <v>0</v>
      </c>
      <c r="AN34" s="313">
        <f t="shared" si="0"/>
        <v>0</v>
      </c>
      <c r="AO34" s="313">
        <f t="shared" si="0"/>
        <v>0</v>
      </c>
      <c r="AP34" s="313">
        <f t="shared" si="5"/>
        <v>0</v>
      </c>
      <c r="AQ34" s="313">
        <f t="shared" si="1"/>
        <v>0</v>
      </c>
      <c r="AR34" s="313">
        <f t="shared" si="1"/>
        <v>0</v>
      </c>
      <c r="AS34" s="313">
        <f t="shared" si="1"/>
        <v>0</v>
      </c>
      <c r="AT34" s="313">
        <f t="shared" si="2"/>
        <v>0</v>
      </c>
    </row>
    <row r="35" spans="2:46" x14ac:dyDescent="0.2">
      <c r="B35" s="328"/>
      <c r="C35" s="329"/>
      <c r="D35" s="309"/>
      <c r="E35" s="309"/>
      <c r="F35" s="309"/>
      <c r="G35" s="309"/>
      <c r="H35" s="309"/>
      <c r="I35" s="309"/>
      <c r="J35" s="309"/>
      <c r="K35" s="309"/>
      <c r="L35" s="309"/>
      <c r="M35" s="309"/>
      <c r="N35" s="309"/>
      <c r="O35" s="309"/>
      <c r="P35" s="309"/>
      <c r="Q35" s="329"/>
      <c r="R35" s="312"/>
      <c r="S35" s="312"/>
      <c r="T35" s="312"/>
      <c r="U35" s="312"/>
      <c r="V35" s="312"/>
      <c r="W35" s="312"/>
      <c r="X35" s="312"/>
      <c r="Y35" s="312"/>
      <c r="Z35" s="312"/>
      <c r="AA35" s="312"/>
      <c r="AB35" s="312"/>
      <c r="AC35" s="312"/>
      <c r="AD35" s="312"/>
      <c r="AG35" s="313">
        <f t="shared" si="3"/>
        <v>0</v>
      </c>
      <c r="AH35" s="313">
        <f t="shared" si="4"/>
        <v>0</v>
      </c>
      <c r="AI35" s="313">
        <f t="shared" si="0"/>
        <v>0</v>
      </c>
      <c r="AJ35" s="313">
        <f t="shared" si="0"/>
        <v>0</v>
      </c>
      <c r="AK35" s="313">
        <f t="shared" si="0"/>
        <v>0</v>
      </c>
      <c r="AL35" s="313">
        <f t="shared" si="0"/>
        <v>0</v>
      </c>
      <c r="AM35" s="313">
        <f t="shared" si="0"/>
        <v>0</v>
      </c>
      <c r="AN35" s="313">
        <f t="shared" si="0"/>
        <v>0</v>
      </c>
      <c r="AO35" s="313">
        <f t="shared" si="0"/>
        <v>0</v>
      </c>
      <c r="AP35" s="313">
        <f t="shared" si="5"/>
        <v>0</v>
      </c>
      <c r="AQ35" s="313">
        <f t="shared" si="1"/>
        <v>0</v>
      </c>
      <c r="AR35" s="313">
        <f t="shared" si="1"/>
        <v>0</v>
      </c>
      <c r="AS35" s="313">
        <f t="shared" si="1"/>
        <v>0</v>
      </c>
      <c r="AT35" s="313">
        <f t="shared" si="2"/>
        <v>0</v>
      </c>
    </row>
    <row r="36" spans="2:46" x14ac:dyDescent="0.2">
      <c r="B36" s="328"/>
      <c r="C36" s="329"/>
      <c r="D36" s="309"/>
      <c r="E36" s="309"/>
      <c r="F36" s="309"/>
      <c r="G36" s="309"/>
      <c r="H36" s="309"/>
      <c r="I36" s="309"/>
      <c r="J36" s="309"/>
      <c r="K36" s="309"/>
      <c r="L36" s="309"/>
      <c r="M36" s="309"/>
      <c r="N36" s="309"/>
      <c r="O36" s="309"/>
      <c r="P36" s="309"/>
      <c r="Q36" s="329"/>
      <c r="R36" s="312"/>
      <c r="S36" s="312"/>
      <c r="T36" s="312"/>
      <c r="U36" s="312"/>
      <c r="V36" s="312"/>
      <c r="W36" s="312"/>
      <c r="X36" s="312"/>
      <c r="Y36" s="312"/>
      <c r="Z36" s="312"/>
      <c r="AA36" s="312"/>
      <c r="AB36" s="312"/>
      <c r="AC36" s="312"/>
      <c r="AD36" s="312"/>
      <c r="AG36" s="313">
        <f t="shared" si="3"/>
        <v>0</v>
      </c>
      <c r="AH36" s="313">
        <f t="shared" si="4"/>
        <v>0</v>
      </c>
      <c r="AI36" s="313">
        <f t="shared" si="0"/>
        <v>0</v>
      </c>
      <c r="AJ36" s="313">
        <f t="shared" si="0"/>
        <v>0</v>
      </c>
      <c r="AK36" s="313">
        <f t="shared" si="0"/>
        <v>0</v>
      </c>
      <c r="AL36" s="313">
        <f t="shared" si="0"/>
        <v>0</v>
      </c>
      <c r="AM36" s="313">
        <f t="shared" si="0"/>
        <v>0</v>
      </c>
      <c r="AN36" s="313">
        <f t="shared" si="0"/>
        <v>0</v>
      </c>
      <c r="AO36" s="313">
        <f t="shared" si="0"/>
        <v>0</v>
      </c>
      <c r="AP36" s="313">
        <f t="shared" si="5"/>
        <v>0</v>
      </c>
      <c r="AQ36" s="313">
        <f t="shared" si="1"/>
        <v>0</v>
      </c>
      <c r="AR36" s="313">
        <f t="shared" si="1"/>
        <v>0</v>
      </c>
      <c r="AS36" s="313">
        <f t="shared" si="1"/>
        <v>0</v>
      </c>
      <c r="AT36" s="313">
        <f t="shared" si="2"/>
        <v>0</v>
      </c>
    </row>
    <row r="37" spans="2:46" x14ac:dyDescent="0.2">
      <c r="B37" s="328"/>
      <c r="C37" s="329"/>
      <c r="D37" s="309"/>
      <c r="E37" s="309"/>
      <c r="F37" s="309"/>
      <c r="G37" s="309"/>
      <c r="H37" s="309"/>
      <c r="I37" s="309"/>
      <c r="J37" s="309"/>
      <c r="K37" s="309"/>
      <c r="L37" s="309"/>
      <c r="M37" s="309"/>
      <c r="N37" s="309"/>
      <c r="O37" s="309"/>
      <c r="P37" s="309"/>
      <c r="Q37" s="329"/>
      <c r="R37" s="312"/>
      <c r="S37" s="312"/>
      <c r="T37" s="312"/>
      <c r="U37" s="312"/>
      <c r="V37" s="312"/>
      <c r="W37" s="312"/>
      <c r="X37" s="312"/>
      <c r="Y37" s="312"/>
      <c r="Z37" s="312"/>
      <c r="AA37" s="312"/>
      <c r="AB37" s="312"/>
      <c r="AC37" s="312"/>
      <c r="AD37" s="312"/>
      <c r="AG37" s="313">
        <f t="shared" si="3"/>
        <v>0</v>
      </c>
      <c r="AH37" s="313">
        <f t="shared" si="4"/>
        <v>0</v>
      </c>
      <c r="AI37" s="313">
        <f t="shared" si="0"/>
        <v>0</v>
      </c>
      <c r="AJ37" s="313">
        <f t="shared" si="0"/>
        <v>0</v>
      </c>
      <c r="AK37" s="313">
        <f t="shared" si="0"/>
        <v>0</v>
      </c>
      <c r="AL37" s="313">
        <f t="shared" si="0"/>
        <v>0</v>
      </c>
      <c r="AM37" s="313">
        <f t="shared" si="0"/>
        <v>0</v>
      </c>
      <c r="AN37" s="313">
        <f t="shared" si="0"/>
        <v>0</v>
      </c>
      <c r="AO37" s="313">
        <f t="shared" si="0"/>
        <v>0</v>
      </c>
      <c r="AP37" s="313">
        <f t="shared" si="5"/>
        <v>0</v>
      </c>
      <c r="AQ37" s="313">
        <f t="shared" si="1"/>
        <v>0</v>
      </c>
      <c r="AR37" s="313">
        <f t="shared" si="1"/>
        <v>0</v>
      </c>
      <c r="AS37" s="313">
        <f t="shared" si="1"/>
        <v>0</v>
      </c>
      <c r="AT37" s="313">
        <f t="shared" si="2"/>
        <v>0</v>
      </c>
    </row>
    <row r="38" spans="2:46" x14ac:dyDescent="0.2">
      <c r="B38" s="328"/>
      <c r="C38" s="329"/>
      <c r="D38" s="309"/>
      <c r="E38" s="309"/>
      <c r="F38" s="309"/>
      <c r="G38" s="309"/>
      <c r="H38" s="309"/>
      <c r="I38" s="309"/>
      <c r="J38" s="309"/>
      <c r="K38" s="309"/>
      <c r="L38" s="309"/>
      <c r="M38" s="309"/>
      <c r="N38" s="309"/>
      <c r="O38" s="309"/>
      <c r="P38" s="309"/>
      <c r="Q38" s="329"/>
      <c r="R38" s="312"/>
      <c r="S38" s="312"/>
      <c r="T38" s="312"/>
      <c r="U38" s="312"/>
      <c r="V38" s="312"/>
      <c r="W38" s="312"/>
      <c r="X38" s="312"/>
      <c r="Y38" s="312"/>
      <c r="Z38" s="312"/>
      <c r="AA38" s="312"/>
      <c r="AB38" s="312"/>
      <c r="AC38" s="312"/>
      <c r="AD38" s="312"/>
      <c r="AG38" s="313">
        <f t="shared" si="3"/>
        <v>0</v>
      </c>
      <c r="AH38" s="313">
        <f t="shared" si="4"/>
        <v>0</v>
      </c>
      <c r="AI38" s="313">
        <f t="shared" si="0"/>
        <v>0</v>
      </c>
      <c r="AJ38" s="313">
        <f t="shared" si="0"/>
        <v>0</v>
      </c>
      <c r="AK38" s="313">
        <f t="shared" si="0"/>
        <v>0</v>
      </c>
      <c r="AL38" s="313">
        <f t="shared" si="0"/>
        <v>0</v>
      </c>
      <c r="AM38" s="313">
        <f t="shared" si="0"/>
        <v>0</v>
      </c>
      <c r="AN38" s="313">
        <f t="shared" si="0"/>
        <v>0</v>
      </c>
      <c r="AO38" s="313">
        <f t="shared" si="0"/>
        <v>0</v>
      </c>
      <c r="AP38" s="313">
        <f t="shared" si="5"/>
        <v>0</v>
      </c>
      <c r="AQ38" s="313">
        <f t="shared" si="1"/>
        <v>0</v>
      </c>
      <c r="AR38" s="313">
        <f t="shared" si="1"/>
        <v>0</v>
      </c>
      <c r="AS38" s="313">
        <f t="shared" si="1"/>
        <v>0</v>
      </c>
      <c r="AT38" s="313">
        <f t="shared" si="2"/>
        <v>0</v>
      </c>
    </row>
    <row r="39" spans="2:46" x14ac:dyDescent="0.2">
      <c r="B39" s="328"/>
      <c r="C39" s="329"/>
      <c r="D39" s="309"/>
      <c r="E39" s="309"/>
      <c r="F39" s="309"/>
      <c r="G39" s="309"/>
      <c r="H39" s="309"/>
      <c r="I39" s="309"/>
      <c r="J39" s="309"/>
      <c r="K39" s="309"/>
      <c r="L39" s="309"/>
      <c r="M39" s="309"/>
      <c r="N39" s="309"/>
      <c r="O39" s="309"/>
      <c r="P39" s="309"/>
      <c r="Q39" s="329"/>
      <c r="R39" s="312"/>
      <c r="S39" s="312"/>
      <c r="T39" s="312"/>
      <c r="U39" s="312"/>
      <c r="V39" s="312"/>
      <c r="W39" s="312"/>
      <c r="X39" s="312"/>
      <c r="Y39" s="312"/>
      <c r="Z39" s="312"/>
      <c r="AA39" s="312"/>
      <c r="AB39" s="312"/>
      <c r="AC39" s="312"/>
      <c r="AD39" s="312"/>
      <c r="AG39" s="313">
        <f t="shared" si="3"/>
        <v>0</v>
      </c>
      <c r="AH39" s="313">
        <f t="shared" si="4"/>
        <v>0</v>
      </c>
      <c r="AI39" s="313">
        <f t="shared" si="0"/>
        <v>0</v>
      </c>
      <c r="AJ39" s="313">
        <f t="shared" si="0"/>
        <v>0</v>
      </c>
      <c r="AK39" s="313">
        <f t="shared" si="0"/>
        <v>0</v>
      </c>
      <c r="AL39" s="313">
        <f t="shared" si="0"/>
        <v>0</v>
      </c>
      <c r="AM39" s="313">
        <f t="shared" si="0"/>
        <v>0</v>
      </c>
      <c r="AN39" s="313">
        <f t="shared" si="0"/>
        <v>0</v>
      </c>
      <c r="AO39" s="313">
        <f t="shared" si="0"/>
        <v>0</v>
      </c>
      <c r="AP39" s="313">
        <f t="shared" si="5"/>
        <v>0</v>
      </c>
      <c r="AQ39" s="313">
        <f t="shared" si="1"/>
        <v>0</v>
      </c>
      <c r="AR39" s="313">
        <f t="shared" si="1"/>
        <v>0</v>
      </c>
      <c r="AS39" s="313">
        <f t="shared" si="1"/>
        <v>0</v>
      </c>
      <c r="AT39" s="313">
        <f t="shared" si="2"/>
        <v>0</v>
      </c>
    </row>
    <row r="40" spans="2:46" x14ac:dyDescent="0.2">
      <c r="B40" s="328"/>
      <c r="C40" s="329"/>
      <c r="D40" s="309"/>
      <c r="E40" s="309"/>
      <c r="F40" s="309"/>
      <c r="G40" s="309"/>
      <c r="H40" s="309"/>
      <c r="I40" s="309"/>
      <c r="J40" s="309"/>
      <c r="K40" s="309"/>
      <c r="L40" s="309"/>
      <c r="M40" s="309"/>
      <c r="N40" s="309"/>
      <c r="O40" s="309"/>
      <c r="P40" s="309"/>
      <c r="Q40" s="329"/>
      <c r="R40" s="312"/>
      <c r="S40" s="312"/>
      <c r="T40" s="312"/>
      <c r="U40" s="312"/>
      <c r="V40" s="312"/>
      <c r="W40" s="312"/>
      <c r="X40" s="312"/>
      <c r="Y40" s="312"/>
      <c r="Z40" s="312"/>
      <c r="AA40" s="312"/>
      <c r="AB40" s="312"/>
      <c r="AC40" s="312"/>
      <c r="AD40" s="312"/>
      <c r="AG40" s="313">
        <f t="shared" si="3"/>
        <v>0</v>
      </c>
      <c r="AH40" s="313">
        <f t="shared" si="4"/>
        <v>0</v>
      </c>
      <c r="AI40" s="313">
        <f t="shared" si="0"/>
        <v>0</v>
      </c>
      <c r="AJ40" s="313">
        <f t="shared" si="0"/>
        <v>0</v>
      </c>
      <c r="AK40" s="313">
        <f t="shared" si="0"/>
        <v>0</v>
      </c>
      <c r="AL40" s="313">
        <f t="shared" si="0"/>
        <v>0</v>
      </c>
      <c r="AM40" s="313">
        <f t="shared" si="0"/>
        <v>0</v>
      </c>
      <c r="AN40" s="313">
        <f t="shared" si="0"/>
        <v>0</v>
      </c>
      <c r="AO40" s="313">
        <f t="shared" si="0"/>
        <v>0</v>
      </c>
      <c r="AP40" s="313">
        <f t="shared" si="5"/>
        <v>0</v>
      </c>
      <c r="AQ40" s="313">
        <f t="shared" si="1"/>
        <v>0</v>
      </c>
      <c r="AR40" s="313">
        <f t="shared" si="1"/>
        <v>0</v>
      </c>
      <c r="AS40" s="313">
        <f t="shared" si="1"/>
        <v>0</v>
      </c>
      <c r="AT40" s="313">
        <f t="shared" si="2"/>
        <v>0</v>
      </c>
    </row>
    <row r="41" spans="2:46" x14ac:dyDescent="0.2">
      <c r="B41" s="328"/>
      <c r="C41" s="329"/>
      <c r="D41" s="310"/>
      <c r="E41" s="309"/>
      <c r="F41" s="309"/>
      <c r="G41" s="309"/>
      <c r="H41" s="309"/>
      <c r="I41" s="309"/>
      <c r="J41" s="309"/>
      <c r="K41" s="309"/>
      <c r="L41" s="309"/>
      <c r="M41" s="314"/>
      <c r="N41" s="314"/>
      <c r="O41" s="314"/>
      <c r="P41" s="314"/>
      <c r="Q41" s="329"/>
      <c r="R41" s="312"/>
      <c r="S41" s="312"/>
      <c r="T41" s="312"/>
      <c r="U41" s="312"/>
      <c r="V41" s="312"/>
      <c r="W41" s="312"/>
      <c r="X41" s="312"/>
      <c r="Y41" s="312"/>
      <c r="Z41" s="312"/>
      <c r="AA41" s="312"/>
      <c r="AB41" s="312"/>
      <c r="AC41" s="312"/>
      <c r="AD41" s="312"/>
      <c r="AG41" s="313">
        <f t="shared" si="3"/>
        <v>0</v>
      </c>
      <c r="AH41" s="313">
        <f t="shared" si="4"/>
        <v>0</v>
      </c>
      <c r="AI41" s="313">
        <f t="shared" si="0"/>
        <v>0</v>
      </c>
      <c r="AJ41" s="313">
        <f t="shared" si="0"/>
        <v>0</v>
      </c>
      <c r="AK41" s="313">
        <f t="shared" si="0"/>
        <v>0</v>
      </c>
      <c r="AL41" s="313">
        <f t="shared" si="0"/>
        <v>0</v>
      </c>
      <c r="AM41" s="313">
        <f t="shared" si="0"/>
        <v>0</v>
      </c>
      <c r="AN41" s="313">
        <f t="shared" si="0"/>
        <v>0</v>
      </c>
      <c r="AO41" s="313">
        <f t="shared" si="0"/>
        <v>0</v>
      </c>
      <c r="AP41" s="313">
        <f t="shared" si="5"/>
        <v>0</v>
      </c>
      <c r="AQ41" s="313">
        <f t="shared" si="1"/>
        <v>0</v>
      </c>
      <c r="AR41" s="313">
        <f t="shared" si="1"/>
        <v>0</v>
      </c>
      <c r="AS41" s="313">
        <f t="shared" si="1"/>
        <v>0</v>
      </c>
      <c r="AT41" s="313">
        <f t="shared" si="2"/>
        <v>0</v>
      </c>
    </row>
    <row r="42" spans="2:46" x14ac:dyDescent="0.2">
      <c r="B42" s="328"/>
      <c r="C42" s="329"/>
      <c r="D42" s="310"/>
      <c r="E42" s="309"/>
      <c r="F42" s="309"/>
      <c r="G42" s="309"/>
      <c r="H42" s="309"/>
      <c r="I42" s="309"/>
      <c r="J42" s="309"/>
      <c r="K42" s="309"/>
      <c r="L42" s="309"/>
      <c r="M42" s="314"/>
      <c r="N42" s="314"/>
      <c r="O42" s="314"/>
      <c r="P42" s="314"/>
      <c r="Q42" s="329"/>
      <c r="R42" s="312"/>
      <c r="S42" s="312"/>
      <c r="T42" s="312"/>
      <c r="U42" s="312"/>
      <c r="V42" s="312"/>
      <c r="W42" s="312"/>
      <c r="X42" s="312"/>
      <c r="Y42" s="312"/>
      <c r="Z42" s="312"/>
      <c r="AA42" s="312"/>
      <c r="AB42" s="312"/>
      <c r="AC42" s="312"/>
      <c r="AD42" s="312"/>
      <c r="AG42" s="313">
        <f t="shared" si="3"/>
        <v>0</v>
      </c>
      <c r="AH42" s="313">
        <f t="shared" si="4"/>
        <v>0</v>
      </c>
      <c r="AI42" s="313">
        <f t="shared" si="0"/>
        <v>0</v>
      </c>
      <c r="AJ42" s="313">
        <f t="shared" si="0"/>
        <v>0</v>
      </c>
      <c r="AK42" s="313">
        <f t="shared" si="0"/>
        <v>0</v>
      </c>
      <c r="AL42" s="313">
        <f t="shared" si="0"/>
        <v>0</v>
      </c>
      <c r="AM42" s="313">
        <f t="shared" si="0"/>
        <v>0</v>
      </c>
      <c r="AN42" s="313">
        <f t="shared" si="0"/>
        <v>0</v>
      </c>
      <c r="AO42" s="313">
        <f t="shared" si="0"/>
        <v>0</v>
      </c>
      <c r="AP42" s="313">
        <f t="shared" si="5"/>
        <v>0</v>
      </c>
      <c r="AQ42" s="313">
        <f t="shared" si="1"/>
        <v>0</v>
      </c>
      <c r="AR42" s="313">
        <f t="shared" si="1"/>
        <v>0</v>
      </c>
      <c r="AS42" s="313">
        <f t="shared" si="1"/>
        <v>0</v>
      </c>
      <c r="AT42" s="313">
        <f t="shared" si="2"/>
        <v>0</v>
      </c>
    </row>
    <row r="43" spans="2:46" x14ac:dyDescent="0.2">
      <c r="B43" s="328"/>
      <c r="C43" s="329"/>
      <c r="D43" s="310"/>
      <c r="E43" s="309"/>
      <c r="F43" s="309"/>
      <c r="G43" s="309"/>
      <c r="H43" s="309"/>
      <c r="I43" s="309"/>
      <c r="J43" s="309"/>
      <c r="K43" s="309"/>
      <c r="L43" s="309"/>
      <c r="M43" s="314"/>
      <c r="N43" s="314"/>
      <c r="O43" s="314"/>
      <c r="P43" s="314"/>
      <c r="Q43" s="329"/>
      <c r="R43" s="312"/>
      <c r="S43" s="312"/>
      <c r="T43" s="312"/>
      <c r="U43" s="312"/>
      <c r="V43" s="312"/>
      <c r="W43" s="312"/>
      <c r="X43" s="312"/>
      <c r="Y43" s="312"/>
      <c r="Z43" s="312"/>
      <c r="AA43" s="312"/>
      <c r="AB43" s="312"/>
      <c r="AC43" s="312"/>
      <c r="AD43" s="312"/>
      <c r="AG43" s="313">
        <f t="shared" si="3"/>
        <v>0</v>
      </c>
      <c r="AH43" s="313">
        <f t="shared" si="4"/>
        <v>0</v>
      </c>
      <c r="AI43" s="313">
        <f t="shared" si="0"/>
        <v>0</v>
      </c>
      <c r="AJ43" s="313">
        <f t="shared" si="0"/>
        <v>0</v>
      </c>
      <c r="AK43" s="313">
        <f t="shared" si="0"/>
        <v>0</v>
      </c>
      <c r="AL43" s="313">
        <f t="shared" si="0"/>
        <v>0</v>
      </c>
      <c r="AM43" s="313">
        <f t="shared" si="0"/>
        <v>0</v>
      </c>
      <c r="AN43" s="313">
        <f t="shared" si="0"/>
        <v>0</v>
      </c>
      <c r="AO43" s="313">
        <f t="shared" si="0"/>
        <v>0</v>
      </c>
      <c r="AP43" s="313">
        <f t="shared" si="5"/>
        <v>0</v>
      </c>
      <c r="AQ43" s="313">
        <f t="shared" si="1"/>
        <v>0</v>
      </c>
      <c r="AR43" s="313">
        <f t="shared" si="1"/>
        <v>0</v>
      </c>
      <c r="AS43" s="313">
        <f t="shared" si="1"/>
        <v>0</v>
      </c>
      <c r="AT43" s="313">
        <f t="shared" si="2"/>
        <v>0</v>
      </c>
    </row>
    <row r="44" spans="2:46" x14ac:dyDescent="0.2">
      <c r="B44" s="328"/>
      <c r="C44" s="329"/>
      <c r="D44" s="310"/>
      <c r="E44" s="309"/>
      <c r="F44" s="309"/>
      <c r="G44" s="309"/>
      <c r="H44" s="309"/>
      <c r="I44" s="309"/>
      <c r="J44" s="309"/>
      <c r="K44" s="309"/>
      <c r="L44" s="309"/>
      <c r="M44" s="314"/>
      <c r="N44" s="314"/>
      <c r="O44" s="314"/>
      <c r="P44" s="314"/>
      <c r="Q44" s="329"/>
      <c r="R44" s="312"/>
      <c r="S44" s="312"/>
      <c r="T44" s="312"/>
      <c r="U44" s="312"/>
      <c r="V44" s="312"/>
      <c r="W44" s="312"/>
      <c r="X44" s="312"/>
      <c r="Y44" s="312"/>
      <c r="Z44" s="312"/>
      <c r="AA44" s="312"/>
      <c r="AB44" s="312"/>
      <c r="AC44" s="312"/>
      <c r="AD44" s="312"/>
      <c r="AG44" s="313">
        <f t="shared" si="3"/>
        <v>0</v>
      </c>
      <c r="AH44" s="313">
        <f t="shared" si="4"/>
        <v>0</v>
      </c>
      <c r="AI44" s="313">
        <f t="shared" si="0"/>
        <v>0</v>
      </c>
      <c r="AJ44" s="313">
        <f t="shared" si="0"/>
        <v>0</v>
      </c>
      <c r="AK44" s="313">
        <f t="shared" si="0"/>
        <v>0</v>
      </c>
      <c r="AL44" s="313">
        <f t="shared" ref="AL44:AO67" si="6">I44/100*W44</f>
        <v>0</v>
      </c>
      <c r="AM44" s="313">
        <f t="shared" si="6"/>
        <v>0</v>
      </c>
      <c r="AN44" s="313">
        <f t="shared" si="6"/>
        <v>0</v>
      </c>
      <c r="AO44" s="313">
        <f t="shared" si="6"/>
        <v>0</v>
      </c>
      <c r="AP44" s="313">
        <f t="shared" si="5"/>
        <v>0</v>
      </c>
      <c r="AQ44" s="313">
        <f t="shared" si="1"/>
        <v>0</v>
      </c>
      <c r="AR44" s="313">
        <f t="shared" si="1"/>
        <v>0</v>
      </c>
      <c r="AS44" s="313">
        <f t="shared" si="1"/>
        <v>0</v>
      </c>
      <c r="AT44" s="313">
        <f t="shared" si="2"/>
        <v>0</v>
      </c>
    </row>
    <row r="45" spans="2:46" x14ac:dyDescent="0.2">
      <c r="B45" s="328"/>
      <c r="C45" s="329"/>
      <c r="D45" s="310"/>
      <c r="E45" s="309"/>
      <c r="F45" s="309"/>
      <c r="G45" s="309"/>
      <c r="H45" s="309"/>
      <c r="I45" s="309"/>
      <c r="J45" s="309"/>
      <c r="K45" s="309"/>
      <c r="L45" s="309"/>
      <c r="M45" s="314"/>
      <c r="N45" s="314"/>
      <c r="O45" s="314"/>
      <c r="P45" s="314"/>
      <c r="Q45" s="329"/>
      <c r="R45" s="312"/>
      <c r="S45" s="312"/>
      <c r="T45" s="312"/>
      <c r="U45" s="312"/>
      <c r="V45" s="312"/>
      <c r="W45" s="312"/>
      <c r="X45" s="312"/>
      <c r="Y45" s="312"/>
      <c r="Z45" s="312"/>
      <c r="AA45" s="312"/>
      <c r="AB45" s="312"/>
      <c r="AC45" s="312"/>
      <c r="AD45" s="312"/>
      <c r="AG45" s="313">
        <f t="shared" si="3"/>
        <v>0</v>
      </c>
      <c r="AH45" s="313">
        <f t="shared" si="4"/>
        <v>0</v>
      </c>
      <c r="AI45" s="313">
        <f t="shared" si="4"/>
        <v>0</v>
      </c>
      <c r="AJ45" s="313">
        <f t="shared" si="4"/>
        <v>0</v>
      </c>
      <c r="AK45" s="313">
        <f t="shared" si="4"/>
        <v>0</v>
      </c>
      <c r="AL45" s="313">
        <f t="shared" si="6"/>
        <v>0</v>
      </c>
      <c r="AM45" s="313">
        <f t="shared" si="6"/>
        <v>0</v>
      </c>
      <c r="AN45" s="313">
        <f t="shared" si="6"/>
        <v>0</v>
      </c>
      <c r="AO45" s="313">
        <f t="shared" si="6"/>
        <v>0</v>
      </c>
      <c r="AP45" s="313">
        <f t="shared" si="5"/>
        <v>0</v>
      </c>
      <c r="AQ45" s="313">
        <f t="shared" si="1"/>
        <v>0</v>
      </c>
      <c r="AR45" s="313">
        <f t="shared" si="1"/>
        <v>0</v>
      </c>
      <c r="AS45" s="313">
        <f t="shared" si="1"/>
        <v>0</v>
      </c>
      <c r="AT45" s="313">
        <f t="shared" si="2"/>
        <v>0</v>
      </c>
    </row>
    <row r="46" spans="2:46" x14ac:dyDescent="0.2">
      <c r="B46" s="328"/>
      <c r="C46" s="329"/>
      <c r="D46" s="310"/>
      <c r="E46" s="309"/>
      <c r="F46" s="309"/>
      <c r="G46" s="309"/>
      <c r="H46" s="309"/>
      <c r="I46" s="309"/>
      <c r="J46" s="309"/>
      <c r="K46" s="309"/>
      <c r="L46" s="309"/>
      <c r="M46" s="314"/>
      <c r="N46" s="314"/>
      <c r="O46" s="314"/>
      <c r="P46" s="314"/>
      <c r="Q46" s="329"/>
      <c r="R46" s="312"/>
      <c r="S46" s="312"/>
      <c r="T46" s="312"/>
      <c r="U46" s="312"/>
      <c r="V46" s="312"/>
      <c r="W46" s="312"/>
      <c r="X46" s="312"/>
      <c r="Y46" s="312"/>
      <c r="Z46" s="312"/>
      <c r="AA46" s="312"/>
      <c r="AB46" s="312"/>
      <c r="AC46" s="312"/>
      <c r="AD46" s="312"/>
      <c r="AG46" s="313">
        <f t="shared" si="3"/>
        <v>0</v>
      </c>
      <c r="AH46" s="313">
        <f t="shared" si="4"/>
        <v>0</v>
      </c>
      <c r="AI46" s="313">
        <f t="shared" si="4"/>
        <v>0</v>
      </c>
      <c r="AJ46" s="313">
        <f t="shared" si="4"/>
        <v>0</v>
      </c>
      <c r="AK46" s="313">
        <f t="shared" si="4"/>
        <v>0</v>
      </c>
      <c r="AL46" s="313">
        <f t="shared" si="6"/>
        <v>0</v>
      </c>
      <c r="AM46" s="313">
        <f t="shared" si="6"/>
        <v>0</v>
      </c>
      <c r="AN46" s="313">
        <f t="shared" si="6"/>
        <v>0</v>
      </c>
      <c r="AO46" s="313">
        <f t="shared" si="6"/>
        <v>0</v>
      </c>
      <c r="AP46" s="313">
        <f t="shared" si="5"/>
        <v>0</v>
      </c>
      <c r="AQ46" s="313">
        <f t="shared" si="1"/>
        <v>0</v>
      </c>
      <c r="AR46" s="313">
        <f t="shared" si="1"/>
        <v>0</v>
      </c>
      <c r="AS46" s="313">
        <f t="shared" si="1"/>
        <v>0</v>
      </c>
      <c r="AT46" s="313">
        <f t="shared" si="2"/>
        <v>0</v>
      </c>
    </row>
    <row r="47" spans="2:46" x14ac:dyDescent="0.2">
      <c r="B47" s="328"/>
      <c r="C47" s="329"/>
      <c r="D47" s="310"/>
      <c r="E47" s="309"/>
      <c r="F47" s="309"/>
      <c r="G47" s="309"/>
      <c r="H47" s="309"/>
      <c r="I47" s="309"/>
      <c r="J47" s="309"/>
      <c r="K47" s="309"/>
      <c r="L47" s="309"/>
      <c r="M47" s="314"/>
      <c r="N47" s="314"/>
      <c r="O47" s="314"/>
      <c r="P47" s="314"/>
      <c r="Q47" s="329"/>
      <c r="R47" s="312"/>
      <c r="S47" s="312"/>
      <c r="T47" s="312"/>
      <c r="U47" s="312"/>
      <c r="V47" s="312"/>
      <c r="W47" s="312"/>
      <c r="X47" s="312"/>
      <c r="Y47" s="312"/>
      <c r="Z47" s="312"/>
      <c r="AA47" s="312"/>
      <c r="AB47" s="312"/>
      <c r="AC47" s="312"/>
      <c r="AD47" s="312"/>
      <c r="AG47" s="313">
        <f t="shared" si="3"/>
        <v>0</v>
      </c>
      <c r="AH47" s="313">
        <f t="shared" si="4"/>
        <v>0</v>
      </c>
      <c r="AI47" s="313">
        <f t="shared" si="4"/>
        <v>0</v>
      </c>
      <c r="AJ47" s="313">
        <f t="shared" si="4"/>
        <v>0</v>
      </c>
      <c r="AK47" s="313">
        <f t="shared" si="4"/>
        <v>0</v>
      </c>
      <c r="AL47" s="313">
        <f t="shared" si="6"/>
        <v>0</v>
      </c>
      <c r="AM47" s="313">
        <f t="shared" si="6"/>
        <v>0</v>
      </c>
      <c r="AN47" s="313">
        <f t="shared" si="6"/>
        <v>0</v>
      </c>
      <c r="AO47" s="313">
        <f t="shared" si="6"/>
        <v>0</v>
      </c>
      <c r="AP47" s="313">
        <f t="shared" si="5"/>
        <v>0</v>
      </c>
      <c r="AQ47" s="313">
        <f t="shared" si="1"/>
        <v>0</v>
      </c>
      <c r="AR47" s="313">
        <f t="shared" si="1"/>
        <v>0</v>
      </c>
      <c r="AS47" s="313">
        <f t="shared" si="1"/>
        <v>0</v>
      </c>
      <c r="AT47" s="313">
        <f t="shared" si="2"/>
        <v>0</v>
      </c>
    </row>
    <row r="48" spans="2:46" x14ac:dyDescent="0.2">
      <c r="B48" s="328"/>
      <c r="C48" s="329"/>
      <c r="D48" s="310"/>
      <c r="E48" s="309"/>
      <c r="F48" s="309"/>
      <c r="G48" s="309"/>
      <c r="H48" s="309"/>
      <c r="I48" s="309"/>
      <c r="J48" s="309"/>
      <c r="K48" s="309"/>
      <c r="L48" s="309"/>
      <c r="M48" s="314"/>
      <c r="N48" s="314"/>
      <c r="O48" s="314"/>
      <c r="P48" s="314"/>
      <c r="Q48" s="329"/>
      <c r="R48" s="312"/>
      <c r="S48" s="312"/>
      <c r="T48" s="312"/>
      <c r="U48" s="312"/>
      <c r="V48" s="312"/>
      <c r="W48" s="312"/>
      <c r="X48" s="312"/>
      <c r="Y48" s="312"/>
      <c r="Z48" s="312"/>
      <c r="AA48" s="312"/>
      <c r="AB48" s="312"/>
      <c r="AC48" s="312"/>
      <c r="AD48" s="312"/>
      <c r="AG48" s="313">
        <f t="shared" si="3"/>
        <v>0</v>
      </c>
      <c r="AH48" s="313">
        <f t="shared" si="4"/>
        <v>0</v>
      </c>
      <c r="AI48" s="313">
        <f t="shared" si="4"/>
        <v>0</v>
      </c>
      <c r="AJ48" s="313">
        <f t="shared" si="4"/>
        <v>0</v>
      </c>
      <c r="AK48" s="313">
        <f t="shared" si="4"/>
        <v>0</v>
      </c>
      <c r="AL48" s="313">
        <f t="shared" si="6"/>
        <v>0</v>
      </c>
      <c r="AM48" s="313">
        <f t="shared" si="6"/>
        <v>0</v>
      </c>
      <c r="AN48" s="313">
        <f t="shared" si="6"/>
        <v>0</v>
      </c>
      <c r="AO48" s="313">
        <f t="shared" si="6"/>
        <v>0</v>
      </c>
      <c r="AP48" s="313">
        <f t="shared" si="5"/>
        <v>0</v>
      </c>
      <c r="AQ48" s="313">
        <f t="shared" si="1"/>
        <v>0</v>
      </c>
      <c r="AR48" s="313">
        <f t="shared" si="1"/>
        <v>0</v>
      </c>
      <c r="AS48" s="313">
        <f t="shared" si="1"/>
        <v>0</v>
      </c>
      <c r="AT48" s="313">
        <f t="shared" si="2"/>
        <v>0</v>
      </c>
    </row>
    <row r="49" spans="2:46" x14ac:dyDescent="0.2">
      <c r="B49" s="328"/>
      <c r="C49" s="329"/>
      <c r="D49" s="310"/>
      <c r="E49" s="309"/>
      <c r="F49" s="309"/>
      <c r="G49" s="309"/>
      <c r="H49" s="309"/>
      <c r="I49" s="309"/>
      <c r="J49" s="309"/>
      <c r="K49" s="309"/>
      <c r="L49" s="309"/>
      <c r="M49" s="314"/>
      <c r="N49" s="314"/>
      <c r="O49" s="314"/>
      <c r="P49" s="314"/>
      <c r="Q49" s="329"/>
      <c r="R49" s="312"/>
      <c r="S49" s="312"/>
      <c r="T49" s="312"/>
      <c r="U49" s="312"/>
      <c r="V49" s="312"/>
      <c r="W49" s="312"/>
      <c r="X49" s="312"/>
      <c r="Y49" s="312"/>
      <c r="Z49" s="312"/>
      <c r="AA49" s="312"/>
      <c r="AB49" s="312"/>
      <c r="AC49" s="312"/>
      <c r="AD49" s="312"/>
      <c r="AG49" s="313">
        <f t="shared" si="3"/>
        <v>0</v>
      </c>
      <c r="AH49" s="313">
        <f t="shared" si="4"/>
        <v>0</v>
      </c>
      <c r="AI49" s="313">
        <f t="shared" si="4"/>
        <v>0</v>
      </c>
      <c r="AJ49" s="313">
        <f t="shared" si="4"/>
        <v>0</v>
      </c>
      <c r="AK49" s="313">
        <f t="shared" si="4"/>
        <v>0</v>
      </c>
      <c r="AL49" s="313">
        <f t="shared" si="6"/>
        <v>0</v>
      </c>
      <c r="AM49" s="313">
        <f t="shared" si="6"/>
        <v>0</v>
      </c>
      <c r="AN49" s="313">
        <f t="shared" si="6"/>
        <v>0</v>
      </c>
      <c r="AO49" s="313">
        <f t="shared" si="6"/>
        <v>0</v>
      </c>
      <c r="AP49" s="313">
        <f t="shared" si="5"/>
        <v>0</v>
      </c>
      <c r="AQ49" s="313">
        <f t="shared" si="1"/>
        <v>0</v>
      </c>
      <c r="AR49" s="313">
        <f t="shared" si="1"/>
        <v>0</v>
      </c>
      <c r="AS49" s="313">
        <f t="shared" si="1"/>
        <v>0</v>
      </c>
      <c r="AT49" s="313">
        <f t="shared" si="2"/>
        <v>0</v>
      </c>
    </row>
    <row r="50" spans="2:46" x14ac:dyDescent="0.2">
      <c r="B50" s="328"/>
      <c r="C50" s="329"/>
      <c r="D50" s="310"/>
      <c r="E50" s="309"/>
      <c r="F50" s="309"/>
      <c r="G50" s="309"/>
      <c r="H50" s="309"/>
      <c r="I50" s="309"/>
      <c r="J50" s="309"/>
      <c r="K50" s="309"/>
      <c r="L50" s="309"/>
      <c r="M50" s="314"/>
      <c r="N50" s="314"/>
      <c r="O50" s="314"/>
      <c r="P50" s="314"/>
      <c r="Q50" s="329"/>
      <c r="R50" s="312"/>
      <c r="S50" s="312"/>
      <c r="T50" s="312"/>
      <c r="U50" s="312"/>
      <c r="V50" s="312"/>
      <c r="W50" s="312"/>
      <c r="X50" s="312"/>
      <c r="Y50" s="312"/>
      <c r="Z50" s="312"/>
      <c r="AA50" s="312"/>
      <c r="AB50" s="312"/>
      <c r="AC50" s="312"/>
      <c r="AD50" s="312"/>
      <c r="AG50" s="313">
        <f t="shared" si="3"/>
        <v>0</v>
      </c>
      <c r="AH50" s="313">
        <f t="shared" si="4"/>
        <v>0</v>
      </c>
      <c r="AI50" s="313">
        <f t="shared" si="4"/>
        <v>0</v>
      </c>
      <c r="AJ50" s="313">
        <f t="shared" si="4"/>
        <v>0</v>
      </c>
      <c r="AK50" s="313">
        <f t="shared" si="4"/>
        <v>0</v>
      </c>
      <c r="AL50" s="313">
        <f t="shared" si="6"/>
        <v>0</v>
      </c>
      <c r="AM50" s="313">
        <f t="shared" si="6"/>
        <v>0</v>
      </c>
      <c r="AN50" s="313">
        <f t="shared" si="6"/>
        <v>0</v>
      </c>
      <c r="AO50" s="313">
        <f t="shared" si="6"/>
        <v>0</v>
      </c>
      <c r="AP50" s="313">
        <f t="shared" si="5"/>
        <v>0</v>
      </c>
      <c r="AQ50" s="313">
        <f t="shared" si="1"/>
        <v>0</v>
      </c>
      <c r="AR50" s="313">
        <f t="shared" si="1"/>
        <v>0</v>
      </c>
      <c r="AS50" s="313">
        <f t="shared" si="1"/>
        <v>0</v>
      </c>
      <c r="AT50" s="313">
        <f t="shared" si="2"/>
        <v>0</v>
      </c>
    </row>
    <row r="51" spans="2:46" x14ac:dyDescent="0.2">
      <c r="B51" s="328"/>
      <c r="C51" s="329"/>
      <c r="D51" s="310"/>
      <c r="E51" s="309"/>
      <c r="F51" s="309"/>
      <c r="G51" s="309"/>
      <c r="H51" s="309"/>
      <c r="I51" s="309"/>
      <c r="J51" s="309"/>
      <c r="K51" s="309"/>
      <c r="L51" s="309"/>
      <c r="M51" s="314"/>
      <c r="N51" s="314"/>
      <c r="O51" s="314"/>
      <c r="P51" s="314"/>
      <c r="Q51" s="329"/>
      <c r="R51" s="312"/>
      <c r="S51" s="312"/>
      <c r="T51" s="312"/>
      <c r="U51" s="312"/>
      <c r="V51" s="312"/>
      <c r="W51" s="312"/>
      <c r="X51" s="312"/>
      <c r="Y51" s="312"/>
      <c r="Z51" s="312"/>
      <c r="AA51" s="312"/>
      <c r="AB51" s="312"/>
      <c r="AC51" s="312"/>
      <c r="AD51" s="312"/>
      <c r="AG51" s="313">
        <f t="shared" si="3"/>
        <v>0</v>
      </c>
      <c r="AH51" s="313">
        <f t="shared" si="4"/>
        <v>0</v>
      </c>
      <c r="AI51" s="313">
        <f t="shared" si="4"/>
        <v>0</v>
      </c>
      <c r="AJ51" s="313">
        <f t="shared" si="4"/>
        <v>0</v>
      </c>
      <c r="AK51" s="313">
        <f t="shared" si="4"/>
        <v>0</v>
      </c>
      <c r="AL51" s="313">
        <f t="shared" si="6"/>
        <v>0</v>
      </c>
      <c r="AM51" s="313">
        <f t="shared" si="6"/>
        <v>0</v>
      </c>
      <c r="AN51" s="313">
        <f t="shared" si="6"/>
        <v>0</v>
      </c>
      <c r="AO51" s="313">
        <f t="shared" si="6"/>
        <v>0</v>
      </c>
      <c r="AP51" s="313">
        <f t="shared" si="5"/>
        <v>0</v>
      </c>
      <c r="AQ51" s="313">
        <f t="shared" si="1"/>
        <v>0</v>
      </c>
      <c r="AR51" s="313">
        <f t="shared" si="1"/>
        <v>0</v>
      </c>
      <c r="AS51" s="313">
        <f t="shared" si="1"/>
        <v>0</v>
      </c>
      <c r="AT51" s="313">
        <f t="shared" si="2"/>
        <v>0</v>
      </c>
    </row>
    <row r="52" spans="2:46" x14ac:dyDescent="0.2">
      <c r="B52" s="328"/>
      <c r="C52" s="329"/>
      <c r="D52" s="310"/>
      <c r="E52" s="309"/>
      <c r="F52" s="309"/>
      <c r="G52" s="309"/>
      <c r="H52" s="309"/>
      <c r="I52" s="309"/>
      <c r="J52" s="309"/>
      <c r="K52" s="309"/>
      <c r="L52" s="309"/>
      <c r="M52" s="314"/>
      <c r="N52" s="314"/>
      <c r="O52" s="314"/>
      <c r="P52" s="314"/>
      <c r="Q52" s="329"/>
      <c r="R52" s="312"/>
      <c r="S52" s="312"/>
      <c r="T52" s="312"/>
      <c r="U52" s="312"/>
      <c r="V52" s="312"/>
      <c r="W52" s="312"/>
      <c r="X52" s="312"/>
      <c r="Y52" s="312"/>
      <c r="Z52" s="312"/>
      <c r="AA52" s="312"/>
      <c r="AB52" s="312"/>
      <c r="AC52" s="312"/>
      <c r="AD52" s="312"/>
      <c r="AG52" s="313">
        <f t="shared" si="3"/>
        <v>0</v>
      </c>
      <c r="AH52" s="313">
        <f t="shared" si="4"/>
        <v>0</v>
      </c>
      <c r="AI52" s="313">
        <f t="shared" si="4"/>
        <v>0</v>
      </c>
      <c r="AJ52" s="313">
        <f t="shared" si="4"/>
        <v>0</v>
      </c>
      <c r="AK52" s="313">
        <f t="shared" si="4"/>
        <v>0</v>
      </c>
      <c r="AL52" s="313">
        <f t="shared" si="6"/>
        <v>0</v>
      </c>
      <c r="AM52" s="313">
        <f t="shared" si="6"/>
        <v>0</v>
      </c>
      <c r="AN52" s="313">
        <f t="shared" si="6"/>
        <v>0</v>
      </c>
      <c r="AO52" s="313">
        <f t="shared" si="6"/>
        <v>0</v>
      </c>
      <c r="AP52" s="313">
        <f t="shared" si="5"/>
        <v>0</v>
      </c>
      <c r="AQ52" s="313">
        <f t="shared" si="1"/>
        <v>0</v>
      </c>
      <c r="AR52" s="313">
        <f t="shared" si="1"/>
        <v>0</v>
      </c>
      <c r="AS52" s="313">
        <f t="shared" si="1"/>
        <v>0</v>
      </c>
      <c r="AT52" s="313">
        <f t="shared" si="2"/>
        <v>0</v>
      </c>
    </row>
    <row r="53" spans="2:46" x14ac:dyDescent="0.2">
      <c r="B53" s="328"/>
      <c r="C53" s="329"/>
      <c r="D53" s="310"/>
      <c r="E53" s="309"/>
      <c r="F53" s="309"/>
      <c r="G53" s="309"/>
      <c r="H53" s="309"/>
      <c r="I53" s="309"/>
      <c r="J53" s="309"/>
      <c r="K53" s="309"/>
      <c r="L53" s="309"/>
      <c r="M53" s="314"/>
      <c r="N53" s="314"/>
      <c r="O53" s="314"/>
      <c r="P53" s="314"/>
      <c r="Q53" s="329"/>
      <c r="R53" s="312"/>
      <c r="S53" s="312"/>
      <c r="T53" s="312"/>
      <c r="U53" s="312"/>
      <c r="V53" s="312"/>
      <c r="W53" s="312"/>
      <c r="X53" s="312"/>
      <c r="Y53" s="312"/>
      <c r="Z53" s="312"/>
      <c r="AA53" s="312"/>
      <c r="AB53" s="312"/>
      <c r="AC53" s="312"/>
      <c r="AD53" s="312"/>
      <c r="AG53" s="313">
        <f t="shared" si="3"/>
        <v>0</v>
      </c>
      <c r="AH53" s="313">
        <f t="shared" si="4"/>
        <v>0</v>
      </c>
      <c r="AI53" s="313">
        <f t="shared" si="4"/>
        <v>0</v>
      </c>
      <c r="AJ53" s="313">
        <f t="shared" si="4"/>
        <v>0</v>
      </c>
      <c r="AK53" s="313">
        <f t="shared" si="4"/>
        <v>0</v>
      </c>
      <c r="AL53" s="313">
        <f t="shared" si="6"/>
        <v>0</v>
      </c>
      <c r="AM53" s="313">
        <f t="shared" si="6"/>
        <v>0</v>
      </c>
      <c r="AN53" s="313">
        <f t="shared" si="6"/>
        <v>0</v>
      </c>
      <c r="AO53" s="313">
        <f t="shared" si="6"/>
        <v>0</v>
      </c>
      <c r="AP53" s="313">
        <f t="shared" si="5"/>
        <v>0</v>
      </c>
      <c r="AQ53" s="313">
        <f t="shared" si="1"/>
        <v>0</v>
      </c>
      <c r="AR53" s="313">
        <f t="shared" si="1"/>
        <v>0</v>
      </c>
      <c r="AS53" s="313">
        <f t="shared" si="1"/>
        <v>0</v>
      </c>
      <c r="AT53" s="313">
        <f t="shared" si="2"/>
        <v>0</v>
      </c>
    </row>
    <row r="54" spans="2:46" x14ac:dyDescent="0.2">
      <c r="B54" s="328"/>
      <c r="C54" s="329"/>
      <c r="D54" s="310"/>
      <c r="E54" s="309"/>
      <c r="F54" s="309"/>
      <c r="G54" s="309"/>
      <c r="H54" s="309"/>
      <c r="I54" s="309"/>
      <c r="J54" s="309"/>
      <c r="K54" s="309"/>
      <c r="L54" s="309"/>
      <c r="M54" s="314"/>
      <c r="N54" s="314"/>
      <c r="O54" s="314"/>
      <c r="P54" s="314"/>
      <c r="Q54" s="329"/>
      <c r="R54" s="312"/>
      <c r="S54" s="312"/>
      <c r="T54" s="312"/>
      <c r="U54" s="312"/>
      <c r="V54" s="312"/>
      <c r="W54" s="312"/>
      <c r="X54" s="312"/>
      <c r="Y54" s="312"/>
      <c r="Z54" s="312"/>
      <c r="AA54" s="312"/>
      <c r="AB54" s="312"/>
      <c r="AC54" s="312"/>
      <c r="AD54" s="312"/>
      <c r="AG54" s="313">
        <f t="shared" si="3"/>
        <v>0</v>
      </c>
      <c r="AH54" s="313">
        <f t="shared" si="4"/>
        <v>0</v>
      </c>
      <c r="AI54" s="313">
        <f t="shared" si="4"/>
        <v>0</v>
      </c>
      <c r="AJ54" s="313">
        <f t="shared" si="4"/>
        <v>0</v>
      </c>
      <c r="AK54" s="313">
        <f t="shared" si="4"/>
        <v>0</v>
      </c>
      <c r="AL54" s="313">
        <f t="shared" si="6"/>
        <v>0</v>
      </c>
      <c r="AM54" s="313">
        <f t="shared" si="6"/>
        <v>0</v>
      </c>
      <c r="AN54" s="313">
        <f t="shared" si="6"/>
        <v>0</v>
      </c>
      <c r="AO54" s="313">
        <f t="shared" si="6"/>
        <v>0</v>
      </c>
      <c r="AP54" s="313">
        <f t="shared" si="5"/>
        <v>0</v>
      </c>
      <c r="AQ54" s="313">
        <f t="shared" si="1"/>
        <v>0</v>
      </c>
      <c r="AR54" s="313">
        <f t="shared" si="1"/>
        <v>0</v>
      </c>
      <c r="AS54" s="313">
        <f t="shared" si="1"/>
        <v>0</v>
      </c>
      <c r="AT54" s="313">
        <f t="shared" si="2"/>
        <v>0</v>
      </c>
    </row>
    <row r="55" spans="2:46" x14ac:dyDescent="0.2">
      <c r="B55" s="328"/>
      <c r="C55" s="329"/>
      <c r="D55" s="310"/>
      <c r="E55" s="309"/>
      <c r="F55" s="309"/>
      <c r="G55" s="309"/>
      <c r="H55" s="309"/>
      <c r="I55" s="309"/>
      <c r="J55" s="309"/>
      <c r="K55" s="309"/>
      <c r="L55" s="309"/>
      <c r="M55" s="314"/>
      <c r="N55" s="314"/>
      <c r="O55" s="314"/>
      <c r="P55" s="314"/>
      <c r="Q55" s="329"/>
      <c r="R55" s="312"/>
      <c r="S55" s="312"/>
      <c r="T55" s="312"/>
      <c r="U55" s="312"/>
      <c r="V55" s="312"/>
      <c r="W55" s="312"/>
      <c r="X55" s="312"/>
      <c r="Y55" s="312"/>
      <c r="Z55" s="312"/>
      <c r="AA55" s="312"/>
      <c r="AB55" s="312"/>
      <c r="AC55" s="312"/>
      <c r="AD55" s="312"/>
      <c r="AG55" s="313">
        <f t="shared" si="3"/>
        <v>0</v>
      </c>
      <c r="AH55" s="313">
        <f t="shared" si="4"/>
        <v>0</v>
      </c>
      <c r="AI55" s="313">
        <f t="shared" si="4"/>
        <v>0</v>
      </c>
      <c r="AJ55" s="313">
        <f t="shared" si="4"/>
        <v>0</v>
      </c>
      <c r="AK55" s="313">
        <f t="shared" si="4"/>
        <v>0</v>
      </c>
      <c r="AL55" s="313">
        <f t="shared" si="6"/>
        <v>0</v>
      </c>
      <c r="AM55" s="313">
        <f t="shared" si="6"/>
        <v>0</v>
      </c>
      <c r="AN55" s="313">
        <f t="shared" si="6"/>
        <v>0</v>
      </c>
      <c r="AO55" s="313">
        <f t="shared" si="6"/>
        <v>0</v>
      </c>
      <c r="AP55" s="313">
        <f t="shared" si="5"/>
        <v>0</v>
      </c>
      <c r="AQ55" s="313">
        <f t="shared" si="1"/>
        <v>0</v>
      </c>
      <c r="AR55" s="313">
        <f t="shared" si="1"/>
        <v>0</v>
      </c>
      <c r="AS55" s="313">
        <f t="shared" si="1"/>
        <v>0</v>
      </c>
      <c r="AT55" s="313">
        <f t="shared" si="2"/>
        <v>0</v>
      </c>
    </row>
    <row r="56" spans="2:46" x14ac:dyDescent="0.2">
      <c r="B56" s="328"/>
      <c r="C56" s="329"/>
      <c r="D56" s="310"/>
      <c r="E56" s="309"/>
      <c r="F56" s="309"/>
      <c r="G56" s="309"/>
      <c r="H56" s="309"/>
      <c r="I56" s="309"/>
      <c r="J56" s="309"/>
      <c r="K56" s="309"/>
      <c r="L56" s="309"/>
      <c r="M56" s="314"/>
      <c r="N56" s="314"/>
      <c r="O56" s="314"/>
      <c r="P56" s="314"/>
      <c r="Q56" s="329"/>
      <c r="R56" s="312"/>
      <c r="S56" s="312"/>
      <c r="T56" s="312"/>
      <c r="U56" s="312"/>
      <c r="V56" s="312"/>
      <c r="W56" s="312"/>
      <c r="X56" s="312"/>
      <c r="Y56" s="312"/>
      <c r="Z56" s="312"/>
      <c r="AA56" s="312"/>
      <c r="AB56" s="312"/>
      <c r="AC56" s="312"/>
      <c r="AD56" s="312"/>
      <c r="AG56" s="313">
        <f t="shared" si="3"/>
        <v>0</v>
      </c>
      <c r="AH56" s="313">
        <f t="shared" si="4"/>
        <v>0</v>
      </c>
      <c r="AI56" s="313">
        <f t="shared" si="4"/>
        <v>0</v>
      </c>
      <c r="AJ56" s="313">
        <f t="shared" si="4"/>
        <v>0</v>
      </c>
      <c r="AK56" s="313">
        <f t="shared" si="4"/>
        <v>0</v>
      </c>
      <c r="AL56" s="313">
        <f t="shared" si="6"/>
        <v>0</v>
      </c>
      <c r="AM56" s="313">
        <f t="shared" si="6"/>
        <v>0</v>
      </c>
      <c r="AN56" s="313">
        <f t="shared" si="6"/>
        <v>0</v>
      </c>
      <c r="AO56" s="313">
        <f t="shared" si="6"/>
        <v>0</v>
      </c>
      <c r="AP56" s="313">
        <f t="shared" si="5"/>
        <v>0</v>
      </c>
      <c r="AQ56" s="313">
        <f t="shared" si="1"/>
        <v>0</v>
      </c>
      <c r="AR56" s="313">
        <f t="shared" si="1"/>
        <v>0</v>
      </c>
      <c r="AS56" s="313">
        <f t="shared" si="1"/>
        <v>0</v>
      </c>
      <c r="AT56" s="313">
        <f t="shared" si="2"/>
        <v>0</v>
      </c>
    </row>
    <row r="57" spans="2:46" x14ac:dyDescent="0.2">
      <c r="B57" s="328"/>
      <c r="C57" s="329"/>
      <c r="D57" s="310"/>
      <c r="E57" s="309"/>
      <c r="F57" s="309"/>
      <c r="G57" s="309"/>
      <c r="H57" s="309"/>
      <c r="I57" s="309"/>
      <c r="J57" s="309"/>
      <c r="K57" s="309"/>
      <c r="L57" s="309"/>
      <c r="M57" s="314"/>
      <c r="N57" s="314"/>
      <c r="O57" s="314"/>
      <c r="P57" s="314"/>
      <c r="Q57" s="329"/>
      <c r="R57" s="312"/>
      <c r="S57" s="312"/>
      <c r="T57" s="312"/>
      <c r="U57" s="312"/>
      <c r="V57" s="312"/>
      <c r="W57" s="312"/>
      <c r="X57" s="312"/>
      <c r="Y57" s="312"/>
      <c r="Z57" s="312"/>
      <c r="AA57" s="312"/>
      <c r="AB57" s="312"/>
      <c r="AC57" s="312"/>
      <c r="AD57" s="312"/>
      <c r="AG57" s="313">
        <f t="shared" si="3"/>
        <v>0</v>
      </c>
      <c r="AH57" s="313">
        <f t="shared" si="4"/>
        <v>0</v>
      </c>
      <c r="AI57" s="313">
        <f t="shared" si="4"/>
        <v>0</v>
      </c>
      <c r="AJ57" s="313">
        <f t="shared" si="4"/>
        <v>0</v>
      </c>
      <c r="AK57" s="313">
        <f t="shared" si="4"/>
        <v>0</v>
      </c>
      <c r="AL57" s="313">
        <f t="shared" si="6"/>
        <v>0</v>
      </c>
      <c r="AM57" s="313">
        <f t="shared" si="6"/>
        <v>0</v>
      </c>
      <c r="AN57" s="313">
        <f t="shared" si="6"/>
        <v>0</v>
      </c>
      <c r="AO57" s="313">
        <f t="shared" si="6"/>
        <v>0</v>
      </c>
      <c r="AP57" s="313">
        <f t="shared" si="5"/>
        <v>0</v>
      </c>
      <c r="AQ57" s="313">
        <f t="shared" si="1"/>
        <v>0</v>
      </c>
      <c r="AR57" s="313">
        <f t="shared" si="1"/>
        <v>0</v>
      </c>
      <c r="AS57" s="313">
        <f t="shared" si="1"/>
        <v>0</v>
      </c>
      <c r="AT57" s="313">
        <f t="shared" si="2"/>
        <v>0</v>
      </c>
    </row>
    <row r="58" spans="2:46" x14ac:dyDescent="0.2">
      <c r="B58" s="328"/>
      <c r="C58" s="329"/>
      <c r="D58" s="310"/>
      <c r="E58" s="309"/>
      <c r="F58" s="309"/>
      <c r="G58" s="309"/>
      <c r="H58" s="309"/>
      <c r="I58" s="309"/>
      <c r="J58" s="309"/>
      <c r="K58" s="309"/>
      <c r="L58" s="309"/>
      <c r="M58" s="314"/>
      <c r="N58" s="314"/>
      <c r="O58" s="314"/>
      <c r="P58" s="314"/>
      <c r="Q58" s="329"/>
      <c r="R58" s="312"/>
      <c r="S58" s="312"/>
      <c r="T58" s="312"/>
      <c r="U58" s="312"/>
      <c r="V58" s="312"/>
      <c r="W58" s="312"/>
      <c r="X58" s="312"/>
      <c r="Y58" s="312"/>
      <c r="Z58" s="312"/>
      <c r="AA58" s="312"/>
      <c r="AB58" s="312"/>
      <c r="AC58" s="312"/>
      <c r="AD58" s="312"/>
      <c r="AG58" s="313">
        <f t="shared" si="3"/>
        <v>0</v>
      </c>
      <c r="AH58" s="313">
        <f t="shared" si="4"/>
        <v>0</v>
      </c>
      <c r="AI58" s="313">
        <f t="shared" si="4"/>
        <v>0</v>
      </c>
      <c r="AJ58" s="313">
        <f t="shared" si="4"/>
        <v>0</v>
      </c>
      <c r="AK58" s="313">
        <f t="shared" si="4"/>
        <v>0</v>
      </c>
      <c r="AL58" s="313">
        <f t="shared" si="6"/>
        <v>0</v>
      </c>
      <c r="AM58" s="313">
        <f t="shared" si="6"/>
        <v>0</v>
      </c>
      <c r="AN58" s="313">
        <f t="shared" si="6"/>
        <v>0</v>
      </c>
      <c r="AO58" s="313">
        <f t="shared" si="6"/>
        <v>0</v>
      </c>
      <c r="AP58" s="313">
        <f t="shared" si="5"/>
        <v>0</v>
      </c>
      <c r="AQ58" s="313">
        <f t="shared" si="1"/>
        <v>0</v>
      </c>
      <c r="AR58" s="313">
        <f t="shared" si="1"/>
        <v>0</v>
      </c>
      <c r="AS58" s="313">
        <f t="shared" si="1"/>
        <v>0</v>
      </c>
      <c r="AT58" s="313">
        <f t="shared" si="2"/>
        <v>0</v>
      </c>
    </row>
    <row r="59" spans="2:46" x14ac:dyDescent="0.2">
      <c r="B59" s="328"/>
      <c r="C59" s="329"/>
      <c r="D59" s="310"/>
      <c r="E59" s="309"/>
      <c r="F59" s="309"/>
      <c r="G59" s="309"/>
      <c r="H59" s="309"/>
      <c r="I59" s="309"/>
      <c r="J59" s="309"/>
      <c r="K59" s="309"/>
      <c r="L59" s="309"/>
      <c r="M59" s="314"/>
      <c r="N59" s="314"/>
      <c r="O59" s="314"/>
      <c r="P59" s="314"/>
      <c r="Q59" s="329"/>
      <c r="R59" s="312"/>
      <c r="S59" s="312"/>
      <c r="T59" s="312"/>
      <c r="U59" s="312"/>
      <c r="V59" s="312"/>
      <c r="W59" s="312"/>
      <c r="X59" s="312"/>
      <c r="Y59" s="312"/>
      <c r="Z59" s="312"/>
      <c r="AA59" s="312"/>
      <c r="AB59" s="312"/>
      <c r="AC59" s="312"/>
      <c r="AD59" s="312"/>
      <c r="AG59" s="313">
        <f t="shared" si="3"/>
        <v>0</v>
      </c>
      <c r="AH59" s="313">
        <f t="shared" si="4"/>
        <v>0</v>
      </c>
      <c r="AI59" s="313">
        <f t="shared" si="4"/>
        <v>0</v>
      </c>
      <c r="AJ59" s="313">
        <f t="shared" si="4"/>
        <v>0</v>
      </c>
      <c r="AK59" s="313">
        <f t="shared" si="4"/>
        <v>0</v>
      </c>
      <c r="AL59" s="313">
        <f t="shared" si="6"/>
        <v>0</v>
      </c>
      <c r="AM59" s="313">
        <f t="shared" si="6"/>
        <v>0</v>
      </c>
      <c r="AN59" s="313">
        <f t="shared" si="6"/>
        <v>0</v>
      </c>
      <c r="AO59" s="313">
        <f t="shared" si="6"/>
        <v>0</v>
      </c>
      <c r="AP59" s="313">
        <f t="shared" si="5"/>
        <v>0</v>
      </c>
      <c r="AQ59" s="313">
        <f t="shared" si="1"/>
        <v>0</v>
      </c>
      <c r="AR59" s="313">
        <f t="shared" si="1"/>
        <v>0</v>
      </c>
      <c r="AS59" s="313">
        <f t="shared" si="1"/>
        <v>0</v>
      </c>
      <c r="AT59" s="313">
        <f t="shared" si="2"/>
        <v>0</v>
      </c>
    </row>
    <row r="60" spans="2:46" x14ac:dyDescent="0.2">
      <c r="B60" s="328"/>
      <c r="C60" s="329"/>
      <c r="D60" s="310"/>
      <c r="E60" s="309"/>
      <c r="F60" s="309"/>
      <c r="G60" s="309"/>
      <c r="H60" s="309"/>
      <c r="I60" s="309"/>
      <c r="J60" s="309"/>
      <c r="K60" s="309"/>
      <c r="L60" s="309"/>
      <c r="M60" s="314"/>
      <c r="N60" s="314"/>
      <c r="O60" s="314"/>
      <c r="P60" s="314"/>
      <c r="Q60" s="329"/>
      <c r="R60" s="312"/>
      <c r="S60" s="312"/>
      <c r="T60" s="312"/>
      <c r="U60" s="312"/>
      <c r="V60" s="312"/>
      <c r="W60" s="312"/>
      <c r="X60" s="312"/>
      <c r="Y60" s="312"/>
      <c r="Z60" s="312"/>
      <c r="AA60" s="312"/>
      <c r="AB60" s="312"/>
      <c r="AC60" s="312"/>
      <c r="AD60" s="312"/>
      <c r="AG60" s="313">
        <f t="shared" si="3"/>
        <v>0</v>
      </c>
      <c r="AH60" s="313">
        <f t="shared" si="4"/>
        <v>0</v>
      </c>
      <c r="AI60" s="313">
        <f t="shared" si="4"/>
        <v>0</v>
      </c>
      <c r="AJ60" s="313">
        <f t="shared" si="4"/>
        <v>0</v>
      </c>
      <c r="AK60" s="313">
        <f t="shared" si="4"/>
        <v>0</v>
      </c>
      <c r="AL60" s="313">
        <f t="shared" si="6"/>
        <v>0</v>
      </c>
      <c r="AM60" s="313">
        <f t="shared" si="6"/>
        <v>0</v>
      </c>
      <c r="AN60" s="313">
        <f t="shared" si="6"/>
        <v>0</v>
      </c>
      <c r="AO60" s="313">
        <f t="shared" si="6"/>
        <v>0</v>
      </c>
      <c r="AP60" s="313">
        <f t="shared" si="5"/>
        <v>0</v>
      </c>
      <c r="AQ60" s="313">
        <f t="shared" si="1"/>
        <v>0</v>
      </c>
      <c r="AR60" s="313">
        <f t="shared" si="1"/>
        <v>0</v>
      </c>
      <c r="AS60" s="313">
        <f t="shared" si="1"/>
        <v>0</v>
      </c>
      <c r="AT60" s="313">
        <f t="shared" si="2"/>
        <v>0</v>
      </c>
    </row>
    <row r="61" spans="2:46" x14ac:dyDescent="0.2">
      <c r="B61" s="328"/>
      <c r="C61" s="329"/>
      <c r="D61" s="310"/>
      <c r="E61" s="309"/>
      <c r="F61" s="309"/>
      <c r="G61" s="309"/>
      <c r="H61" s="309"/>
      <c r="I61" s="309"/>
      <c r="J61" s="309"/>
      <c r="K61" s="309"/>
      <c r="L61" s="309"/>
      <c r="M61" s="314"/>
      <c r="N61" s="314"/>
      <c r="O61" s="314"/>
      <c r="P61" s="314"/>
      <c r="Q61" s="329"/>
      <c r="R61" s="312"/>
      <c r="S61" s="312"/>
      <c r="T61" s="312"/>
      <c r="U61" s="312"/>
      <c r="V61" s="312"/>
      <c r="W61" s="312"/>
      <c r="X61" s="312"/>
      <c r="Y61" s="312"/>
      <c r="Z61" s="312"/>
      <c r="AA61" s="312"/>
      <c r="AB61" s="312"/>
      <c r="AC61" s="312"/>
      <c r="AD61" s="312"/>
      <c r="AG61" s="313">
        <f t="shared" si="3"/>
        <v>0</v>
      </c>
      <c r="AH61" s="313">
        <f t="shared" si="4"/>
        <v>0</v>
      </c>
      <c r="AI61" s="313">
        <f t="shared" si="4"/>
        <v>0</v>
      </c>
      <c r="AJ61" s="313">
        <f t="shared" si="4"/>
        <v>0</v>
      </c>
      <c r="AK61" s="313">
        <f t="shared" si="4"/>
        <v>0</v>
      </c>
      <c r="AL61" s="313">
        <f t="shared" si="6"/>
        <v>0</v>
      </c>
      <c r="AM61" s="313">
        <f t="shared" si="6"/>
        <v>0</v>
      </c>
      <c r="AN61" s="313">
        <f t="shared" si="6"/>
        <v>0</v>
      </c>
      <c r="AO61" s="313">
        <f t="shared" si="6"/>
        <v>0</v>
      </c>
      <c r="AP61" s="313">
        <f t="shared" si="5"/>
        <v>0</v>
      </c>
      <c r="AQ61" s="313">
        <f t="shared" si="1"/>
        <v>0</v>
      </c>
      <c r="AR61" s="313">
        <f t="shared" si="1"/>
        <v>0</v>
      </c>
      <c r="AS61" s="313">
        <f t="shared" si="1"/>
        <v>0</v>
      </c>
      <c r="AT61" s="313">
        <f t="shared" si="2"/>
        <v>0</v>
      </c>
    </row>
    <row r="62" spans="2:46" x14ac:dyDescent="0.2">
      <c r="B62" s="328"/>
      <c r="C62" s="329"/>
      <c r="D62" s="310"/>
      <c r="E62" s="309"/>
      <c r="F62" s="309"/>
      <c r="G62" s="309"/>
      <c r="H62" s="309"/>
      <c r="I62" s="309"/>
      <c r="J62" s="309"/>
      <c r="K62" s="309"/>
      <c r="L62" s="309"/>
      <c r="M62" s="314"/>
      <c r="N62" s="314"/>
      <c r="O62" s="314"/>
      <c r="P62" s="314"/>
      <c r="Q62" s="329"/>
      <c r="R62" s="312"/>
      <c r="S62" s="312"/>
      <c r="T62" s="312"/>
      <c r="U62" s="312"/>
      <c r="V62" s="312"/>
      <c r="W62" s="312"/>
      <c r="X62" s="312"/>
      <c r="Y62" s="312"/>
      <c r="Z62" s="312"/>
      <c r="AA62" s="312"/>
      <c r="AB62" s="312"/>
      <c r="AC62" s="312"/>
      <c r="AD62" s="312"/>
      <c r="AG62" s="313">
        <f t="shared" si="3"/>
        <v>0</v>
      </c>
      <c r="AH62" s="313">
        <f t="shared" si="4"/>
        <v>0</v>
      </c>
      <c r="AI62" s="313">
        <f t="shared" si="4"/>
        <v>0</v>
      </c>
      <c r="AJ62" s="313">
        <f t="shared" si="4"/>
        <v>0</v>
      </c>
      <c r="AK62" s="313">
        <f t="shared" si="4"/>
        <v>0</v>
      </c>
      <c r="AL62" s="313">
        <f t="shared" si="6"/>
        <v>0</v>
      </c>
      <c r="AM62" s="313">
        <f t="shared" si="6"/>
        <v>0</v>
      </c>
      <c r="AN62" s="313">
        <f t="shared" si="6"/>
        <v>0</v>
      </c>
      <c r="AO62" s="313">
        <f t="shared" si="6"/>
        <v>0</v>
      </c>
      <c r="AP62" s="313">
        <f t="shared" si="5"/>
        <v>0</v>
      </c>
      <c r="AQ62" s="313">
        <f t="shared" si="1"/>
        <v>0</v>
      </c>
      <c r="AR62" s="313">
        <f t="shared" si="1"/>
        <v>0</v>
      </c>
      <c r="AS62" s="313">
        <f t="shared" si="1"/>
        <v>0</v>
      </c>
      <c r="AT62" s="313">
        <f t="shared" si="2"/>
        <v>0</v>
      </c>
    </row>
    <row r="63" spans="2:46" x14ac:dyDescent="0.2">
      <c r="B63" s="328"/>
      <c r="C63" s="329"/>
      <c r="D63" s="310"/>
      <c r="E63" s="309"/>
      <c r="F63" s="309"/>
      <c r="G63" s="309"/>
      <c r="H63" s="309"/>
      <c r="I63" s="309"/>
      <c r="J63" s="309"/>
      <c r="K63" s="309"/>
      <c r="L63" s="309"/>
      <c r="M63" s="314"/>
      <c r="N63" s="314"/>
      <c r="O63" s="314"/>
      <c r="P63" s="314"/>
      <c r="Q63" s="329"/>
      <c r="R63" s="312"/>
      <c r="S63" s="312"/>
      <c r="T63" s="312"/>
      <c r="U63" s="312"/>
      <c r="V63" s="312"/>
      <c r="W63" s="312"/>
      <c r="X63" s="312"/>
      <c r="Y63" s="312"/>
      <c r="Z63" s="312"/>
      <c r="AA63" s="312"/>
      <c r="AB63" s="312"/>
      <c r="AC63" s="312"/>
      <c r="AD63" s="312"/>
      <c r="AG63" s="313">
        <f t="shared" si="3"/>
        <v>0</v>
      </c>
      <c r="AH63" s="313">
        <f t="shared" si="4"/>
        <v>0</v>
      </c>
      <c r="AI63" s="313">
        <f t="shared" si="4"/>
        <v>0</v>
      </c>
      <c r="AJ63" s="313">
        <f t="shared" si="4"/>
        <v>0</v>
      </c>
      <c r="AK63" s="313">
        <f t="shared" si="4"/>
        <v>0</v>
      </c>
      <c r="AL63" s="313">
        <f t="shared" si="6"/>
        <v>0</v>
      </c>
      <c r="AM63" s="313">
        <f t="shared" si="6"/>
        <v>0</v>
      </c>
      <c r="AN63" s="313">
        <f t="shared" si="6"/>
        <v>0</v>
      </c>
      <c r="AO63" s="313">
        <f t="shared" si="6"/>
        <v>0</v>
      </c>
      <c r="AP63" s="313">
        <f t="shared" si="5"/>
        <v>0</v>
      </c>
      <c r="AQ63" s="313">
        <f t="shared" si="1"/>
        <v>0</v>
      </c>
      <c r="AR63" s="313">
        <f t="shared" si="1"/>
        <v>0</v>
      </c>
      <c r="AS63" s="313">
        <f t="shared" si="1"/>
        <v>0</v>
      </c>
      <c r="AT63" s="313">
        <f t="shared" si="2"/>
        <v>0</v>
      </c>
    </row>
    <row r="64" spans="2:46" x14ac:dyDescent="0.2">
      <c r="B64" s="328"/>
      <c r="C64" s="329"/>
      <c r="D64" s="310"/>
      <c r="E64" s="309"/>
      <c r="F64" s="309"/>
      <c r="G64" s="309"/>
      <c r="H64" s="309"/>
      <c r="I64" s="309"/>
      <c r="J64" s="309"/>
      <c r="K64" s="309"/>
      <c r="L64" s="309"/>
      <c r="M64" s="314"/>
      <c r="N64" s="314"/>
      <c r="O64" s="314"/>
      <c r="P64" s="314"/>
      <c r="Q64" s="329"/>
      <c r="R64" s="312"/>
      <c r="S64" s="312"/>
      <c r="T64" s="312"/>
      <c r="U64" s="312"/>
      <c r="V64" s="312"/>
      <c r="W64" s="312"/>
      <c r="X64" s="312"/>
      <c r="Y64" s="312"/>
      <c r="Z64" s="312"/>
      <c r="AA64" s="312"/>
      <c r="AB64" s="312"/>
      <c r="AC64" s="312"/>
      <c r="AD64" s="312"/>
      <c r="AG64" s="313">
        <f t="shared" si="3"/>
        <v>0</v>
      </c>
      <c r="AH64" s="313">
        <f t="shared" si="4"/>
        <v>0</v>
      </c>
      <c r="AI64" s="313">
        <f t="shared" si="4"/>
        <v>0</v>
      </c>
      <c r="AJ64" s="313">
        <f t="shared" si="4"/>
        <v>0</v>
      </c>
      <c r="AK64" s="313">
        <f t="shared" si="4"/>
        <v>0</v>
      </c>
      <c r="AL64" s="313">
        <f t="shared" si="6"/>
        <v>0</v>
      </c>
      <c r="AM64" s="313">
        <f t="shared" si="6"/>
        <v>0</v>
      </c>
      <c r="AN64" s="313">
        <f t="shared" si="6"/>
        <v>0</v>
      </c>
      <c r="AO64" s="313">
        <f t="shared" si="6"/>
        <v>0</v>
      </c>
      <c r="AP64" s="313">
        <f t="shared" si="5"/>
        <v>0</v>
      </c>
      <c r="AQ64" s="313">
        <f t="shared" si="1"/>
        <v>0</v>
      </c>
      <c r="AR64" s="313">
        <f t="shared" si="1"/>
        <v>0</v>
      </c>
      <c r="AS64" s="313">
        <f t="shared" si="1"/>
        <v>0</v>
      </c>
      <c r="AT64" s="313">
        <f t="shared" si="2"/>
        <v>0</v>
      </c>
    </row>
    <row r="65" spans="2:46" x14ac:dyDescent="0.2">
      <c r="B65" s="328"/>
      <c r="C65" s="329"/>
      <c r="D65" s="310"/>
      <c r="E65" s="309"/>
      <c r="F65" s="309"/>
      <c r="G65" s="309"/>
      <c r="H65" s="309"/>
      <c r="I65" s="309"/>
      <c r="J65" s="309"/>
      <c r="K65" s="309"/>
      <c r="L65" s="309"/>
      <c r="M65" s="314"/>
      <c r="N65" s="314"/>
      <c r="O65" s="314"/>
      <c r="P65" s="314"/>
      <c r="Q65" s="329"/>
      <c r="R65" s="312"/>
      <c r="S65" s="312"/>
      <c r="T65" s="312"/>
      <c r="U65" s="312"/>
      <c r="V65" s="312"/>
      <c r="W65" s="312"/>
      <c r="X65" s="312"/>
      <c r="Y65" s="312"/>
      <c r="Z65" s="312"/>
      <c r="AA65" s="312"/>
      <c r="AB65" s="312"/>
      <c r="AC65" s="312"/>
      <c r="AD65" s="312"/>
      <c r="AG65" s="313">
        <f t="shared" si="3"/>
        <v>0</v>
      </c>
      <c r="AH65" s="313">
        <f t="shared" si="4"/>
        <v>0</v>
      </c>
      <c r="AI65" s="313">
        <f t="shared" si="4"/>
        <v>0</v>
      </c>
      <c r="AJ65" s="313">
        <f t="shared" si="4"/>
        <v>0</v>
      </c>
      <c r="AK65" s="313">
        <f t="shared" si="4"/>
        <v>0</v>
      </c>
      <c r="AL65" s="313">
        <f t="shared" si="6"/>
        <v>0</v>
      </c>
      <c r="AM65" s="313">
        <f t="shared" si="6"/>
        <v>0</v>
      </c>
      <c r="AN65" s="313">
        <f t="shared" si="6"/>
        <v>0</v>
      </c>
      <c r="AO65" s="313">
        <f t="shared" si="6"/>
        <v>0</v>
      </c>
      <c r="AP65" s="313">
        <f t="shared" si="5"/>
        <v>0</v>
      </c>
      <c r="AQ65" s="313">
        <f t="shared" si="1"/>
        <v>0</v>
      </c>
      <c r="AR65" s="313">
        <f t="shared" si="1"/>
        <v>0</v>
      </c>
      <c r="AS65" s="313">
        <f t="shared" si="1"/>
        <v>0</v>
      </c>
      <c r="AT65" s="313">
        <f t="shared" si="2"/>
        <v>0</v>
      </c>
    </row>
    <row r="66" spans="2:46" x14ac:dyDescent="0.2">
      <c r="B66" s="328"/>
      <c r="C66" s="329"/>
      <c r="D66" s="310"/>
      <c r="E66" s="309"/>
      <c r="F66" s="309"/>
      <c r="G66" s="309"/>
      <c r="H66" s="309"/>
      <c r="I66" s="309"/>
      <c r="J66" s="309"/>
      <c r="K66" s="309"/>
      <c r="L66" s="309"/>
      <c r="M66" s="314"/>
      <c r="N66" s="314"/>
      <c r="O66" s="314"/>
      <c r="P66" s="314"/>
      <c r="Q66" s="329"/>
      <c r="R66" s="312"/>
      <c r="S66" s="312"/>
      <c r="T66" s="312"/>
      <c r="U66" s="312"/>
      <c r="V66" s="312"/>
      <c r="W66" s="312"/>
      <c r="X66" s="312"/>
      <c r="Y66" s="312"/>
      <c r="Z66" s="312"/>
      <c r="AA66" s="312"/>
      <c r="AB66" s="312"/>
      <c r="AC66" s="312"/>
      <c r="AD66" s="312"/>
      <c r="AG66" s="313">
        <f t="shared" si="3"/>
        <v>0</v>
      </c>
      <c r="AH66" s="313">
        <f>E66/100*S66</f>
        <v>0</v>
      </c>
      <c r="AI66" s="313">
        <f t="shared" si="4"/>
        <v>0</v>
      </c>
      <c r="AJ66" s="313">
        <f t="shared" si="4"/>
        <v>0</v>
      </c>
      <c r="AK66" s="313">
        <f t="shared" si="4"/>
        <v>0</v>
      </c>
      <c r="AL66" s="313">
        <f t="shared" si="6"/>
        <v>0</v>
      </c>
      <c r="AM66" s="313">
        <f t="shared" si="6"/>
        <v>0</v>
      </c>
      <c r="AN66" s="313">
        <f t="shared" si="6"/>
        <v>0</v>
      </c>
      <c r="AO66" s="313">
        <f t="shared" si="6"/>
        <v>0</v>
      </c>
      <c r="AP66" s="313">
        <f t="shared" si="5"/>
        <v>0</v>
      </c>
      <c r="AQ66" s="313">
        <f t="shared" si="1"/>
        <v>0</v>
      </c>
      <c r="AR66" s="313">
        <f t="shared" si="1"/>
        <v>0</v>
      </c>
      <c r="AS66" s="313">
        <f t="shared" si="1"/>
        <v>0</v>
      </c>
      <c r="AT66" s="313">
        <f t="shared" si="2"/>
        <v>0</v>
      </c>
    </row>
    <row r="67" spans="2:46" x14ac:dyDescent="0.2">
      <c r="B67" s="328"/>
      <c r="C67" s="329"/>
      <c r="D67" s="310"/>
      <c r="E67" s="309"/>
      <c r="F67" s="309"/>
      <c r="G67" s="309"/>
      <c r="H67" s="309"/>
      <c r="I67" s="309"/>
      <c r="J67" s="309"/>
      <c r="K67" s="309"/>
      <c r="L67" s="309"/>
      <c r="M67" s="314"/>
      <c r="N67" s="314"/>
      <c r="O67" s="314"/>
      <c r="P67" s="314"/>
      <c r="Q67" s="329"/>
      <c r="R67" s="330"/>
      <c r="S67" s="330"/>
      <c r="T67" s="330"/>
      <c r="U67" s="330"/>
      <c r="V67" s="330"/>
      <c r="W67" s="330"/>
      <c r="X67" s="330"/>
      <c r="Y67" s="330"/>
      <c r="Z67" s="330"/>
      <c r="AA67" s="330"/>
      <c r="AB67" s="330"/>
      <c r="AC67" s="330"/>
      <c r="AD67" s="330"/>
      <c r="AG67" s="331">
        <f t="shared" si="3"/>
        <v>0</v>
      </c>
      <c r="AH67" s="331">
        <f t="shared" si="4"/>
        <v>0</v>
      </c>
      <c r="AI67" s="331">
        <f t="shared" si="4"/>
        <v>0</v>
      </c>
      <c r="AJ67" s="331">
        <f t="shared" si="4"/>
        <v>0</v>
      </c>
      <c r="AK67" s="331">
        <f t="shared" si="4"/>
        <v>0</v>
      </c>
      <c r="AL67" s="331">
        <f t="shared" si="6"/>
        <v>0</v>
      </c>
      <c r="AM67" s="331">
        <f t="shared" si="6"/>
        <v>0</v>
      </c>
      <c r="AN67" s="331">
        <f t="shared" si="6"/>
        <v>0</v>
      </c>
      <c r="AO67" s="331">
        <f t="shared" si="6"/>
        <v>0</v>
      </c>
      <c r="AP67" s="331">
        <f t="shared" si="5"/>
        <v>0</v>
      </c>
      <c r="AQ67" s="331">
        <f t="shared" si="1"/>
        <v>0</v>
      </c>
      <c r="AR67" s="331">
        <f t="shared" si="1"/>
        <v>0</v>
      </c>
      <c r="AS67" s="331">
        <f t="shared" si="1"/>
        <v>0</v>
      </c>
      <c r="AT67" s="331">
        <f t="shared" si="2"/>
        <v>0</v>
      </c>
    </row>
    <row r="68" spans="2:46" ht="13.5" thickBot="1" x14ac:dyDescent="0.25">
      <c r="B68" s="332"/>
      <c r="R68" s="333">
        <f t="shared" ref="R68:AD68" si="7">SUM(R8:R67)</f>
        <v>269574422.66666663</v>
      </c>
      <c r="S68" s="333">
        <f t="shared" si="7"/>
        <v>1167120168.3831427</v>
      </c>
      <c r="T68" s="333">
        <f t="shared" si="7"/>
        <v>4747221.5638600718</v>
      </c>
      <c r="U68" s="333">
        <f t="shared" si="7"/>
        <v>949006189.46096992</v>
      </c>
      <c r="V68" s="333">
        <f t="shared" si="7"/>
        <v>1888907711.3941734</v>
      </c>
      <c r="W68" s="333">
        <f t="shared" si="7"/>
        <v>430276.45</v>
      </c>
      <c r="X68" s="333">
        <f t="shared" si="7"/>
        <v>1376970689.4620047</v>
      </c>
      <c r="Y68" s="333">
        <f t="shared" si="7"/>
        <v>2626736760.6074195</v>
      </c>
      <c r="Z68" s="333">
        <f t="shared" si="7"/>
        <v>10180291.71383146</v>
      </c>
      <c r="AA68" s="333">
        <f t="shared" si="7"/>
        <v>446621172.27487212</v>
      </c>
      <c r="AB68" s="333">
        <f t="shared" si="7"/>
        <v>141234863.07752579</v>
      </c>
      <c r="AC68" s="333">
        <f t="shared" si="7"/>
        <v>0</v>
      </c>
      <c r="AD68" s="333">
        <f t="shared" si="7"/>
        <v>0</v>
      </c>
      <c r="AE68" s="334"/>
      <c r="AF68" s="335"/>
      <c r="AG68" s="333">
        <f t="shared" ref="AG68:AS68" si="8">SUM(AG8:AG67)</f>
        <v>0</v>
      </c>
      <c r="AH68" s="333">
        <f t="shared" si="8"/>
        <v>21346360.611315582</v>
      </c>
      <c r="AI68" s="333">
        <f t="shared" si="8"/>
        <v>73486.989808553917</v>
      </c>
      <c r="AJ68" s="333">
        <f t="shared" si="8"/>
        <v>10498641.076439323</v>
      </c>
      <c r="AK68" s="333">
        <f t="shared" si="8"/>
        <v>28576691.292759873</v>
      </c>
      <c r="AL68" s="333">
        <f t="shared" si="8"/>
        <v>6824.1844970000002</v>
      </c>
      <c r="AM68" s="333">
        <f t="shared" si="8"/>
        <v>12324386.902929826</v>
      </c>
      <c r="AN68" s="333">
        <f t="shared" si="8"/>
        <v>0</v>
      </c>
      <c r="AO68" s="333">
        <f t="shared" si="8"/>
        <v>139164.58772807606</v>
      </c>
      <c r="AP68" s="333">
        <f t="shared" si="8"/>
        <v>1705942475.244216</v>
      </c>
      <c r="AQ68" s="333">
        <f t="shared" si="8"/>
        <v>704420069.66155958</v>
      </c>
      <c r="AR68" s="333">
        <f t="shared" si="8"/>
        <v>0</v>
      </c>
      <c r="AS68" s="333">
        <f t="shared" si="8"/>
        <v>0</v>
      </c>
      <c r="AT68" s="333">
        <f t="shared" si="2"/>
        <v>2483328100.5512538</v>
      </c>
    </row>
    <row r="69" spans="2:46" ht="13.5" thickTop="1" x14ac:dyDescent="0.2">
      <c r="B69" s="332"/>
    </row>
    <row r="70" spans="2:46" x14ac:dyDescent="0.2">
      <c r="B70" s="332"/>
    </row>
    <row r="71" spans="2:46" x14ac:dyDescent="0.2">
      <c r="B71" s="332"/>
    </row>
    <row r="72" spans="2:46" x14ac:dyDescent="0.2">
      <c r="B72" s="332"/>
    </row>
    <row r="73" spans="2:46" x14ac:dyDescent="0.2">
      <c r="B73" s="332"/>
    </row>
    <row r="74" spans="2:46" x14ac:dyDescent="0.2">
      <c r="B74" s="332"/>
    </row>
    <row r="75" spans="2:46" x14ac:dyDescent="0.2">
      <c r="B75" s="332"/>
    </row>
    <row r="76" spans="2:46" x14ac:dyDescent="0.2">
      <c r="B76" s="332"/>
    </row>
    <row r="77" spans="2:46" x14ac:dyDescent="0.2">
      <c r="B77" s="332"/>
    </row>
    <row r="78" spans="2:46" x14ac:dyDescent="0.2">
      <c r="B78" s="498" t="s">
        <v>190</v>
      </c>
      <c r="C78" s="499"/>
      <c r="D78" s="499"/>
      <c r="E78" s="500"/>
      <c r="F78" s="501"/>
    </row>
    <row r="79" spans="2:46" x14ac:dyDescent="0.2">
      <c r="B79" s="502" t="s">
        <v>698</v>
      </c>
      <c r="C79" s="503"/>
      <c r="D79" s="503"/>
      <c r="E79" s="504"/>
      <c r="F79" s="505"/>
    </row>
    <row r="80" spans="2:46" x14ac:dyDescent="0.2">
      <c r="B80" s="332"/>
    </row>
    <row r="81" spans="2:2" s="304" customFormat="1" x14ac:dyDescent="0.2">
      <c r="B81" s="332"/>
    </row>
    <row r="82" spans="2:2" s="304" customFormat="1" x14ac:dyDescent="0.2">
      <c r="B82" s="332"/>
    </row>
    <row r="83" spans="2:2" s="304" customFormat="1" x14ac:dyDescent="0.2">
      <c r="B83" s="332"/>
    </row>
    <row r="84" spans="2:2" s="304" customFormat="1" x14ac:dyDescent="0.2">
      <c r="B84" s="332"/>
    </row>
    <row r="85" spans="2:2" s="304" customFormat="1" x14ac:dyDescent="0.2">
      <c r="B85" s="332"/>
    </row>
    <row r="86" spans="2:2" s="304" customFormat="1" x14ac:dyDescent="0.2">
      <c r="B86" s="332"/>
    </row>
    <row r="87" spans="2:2" s="304" customFormat="1" x14ac:dyDescent="0.2">
      <c r="B87" s="332"/>
    </row>
    <row r="88" spans="2:2" s="304" customFormat="1" x14ac:dyDescent="0.2">
      <c r="B88" s="332"/>
    </row>
    <row r="89" spans="2:2" s="304" customFormat="1" x14ac:dyDescent="0.2">
      <c r="B89" s="332"/>
    </row>
    <row r="90" spans="2:2" s="304" customFormat="1" x14ac:dyDescent="0.2">
      <c r="B90" s="332"/>
    </row>
    <row r="91" spans="2:2" s="304" customFormat="1" x14ac:dyDescent="0.2">
      <c r="B91" s="332"/>
    </row>
    <row r="92" spans="2:2" s="304" customFormat="1" x14ac:dyDescent="0.2">
      <c r="B92" s="332"/>
    </row>
    <row r="93" spans="2:2" s="304" customFormat="1" x14ac:dyDescent="0.2">
      <c r="B93" s="332"/>
    </row>
    <row r="94" spans="2:2" s="304" customFormat="1" x14ac:dyDescent="0.2">
      <c r="B94" s="332"/>
    </row>
    <row r="95" spans="2:2" s="304" customFormat="1" x14ac:dyDescent="0.2">
      <c r="B95" s="332"/>
    </row>
    <row r="96" spans="2:2" s="304" customFormat="1" x14ac:dyDescent="0.2">
      <c r="B96" s="332"/>
    </row>
    <row r="97" spans="2:2" s="304" customFormat="1" x14ac:dyDescent="0.2">
      <c r="B97" s="332"/>
    </row>
    <row r="98" spans="2:2" s="304" customFormat="1" x14ac:dyDescent="0.2">
      <c r="B98" s="332"/>
    </row>
    <row r="99" spans="2:2" s="304" customFormat="1" x14ac:dyDescent="0.2">
      <c r="B99" s="332"/>
    </row>
    <row r="100" spans="2:2" s="304" customFormat="1" x14ac:dyDescent="0.2">
      <c r="B100" s="332"/>
    </row>
    <row r="101" spans="2:2" s="304" customFormat="1" x14ac:dyDescent="0.2">
      <c r="B101" s="332"/>
    </row>
    <row r="102" spans="2:2" s="304" customFormat="1" x14ac:dyDescent="0.2">
      <c r="B102" s="332"/>
    </row>
    <row r="103" spans="2:2" s="304" customFormat="1" x14ac:dyDescent="0.2">
      <c r="B103" s="332"/>
    </row>
    <row r="104" spans="2:2" s="304" customFormat="1" x14ac:dyDescent="0.2">
      <c r="B104" s="332"/>
    </row>
    <row r="105" spans="2:2" s="304" customFormat="1" x14ac:dyDescent="0.2">
      <c r="B105" s="332"/>
    </row>
    <row r="106" spans="2:2" s="304" customFormat="1" x14ac:dyDescent="0.2">
      <c r="B106" s="332"/>
    </row>
    <row r="107" spans="2:2" s="304" customFormat="1" x14ac:dyDescent="0.2">
      <c r="B107" s="332"/>
    </row>
  </sheetData>
  <mergeCells count="1">
    <mergeCell ref="B5:H5"/>
  </mergeCells>
  <pageMargins left="0.74803149606299213" right="0.74803149606299213" top="0.98425196850393704" bottom="0.98425196850393704" header="0.51181102362204722" footer="0.51181102362204722"/>
  <pageSetup paperSize="8" scale="33" fitToHeight="0" orientation="landscape" r:id="rId1"/>
  <headerFooter alignWithMargins="0">
    <oddFooter>&amp;L&amp;D&amp;C&amp;A&amp;RPage &amp;P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81"/>
  <sheetViews>
    <sheetView showGridLines="0" view="pageBreakPreview" topLeftCell="A19" zoomScaleNormal="100" zoomScaleSheetLayoutView="100" workbookViewId="0">
      <selection activeCell="B9" sqref="B9:D9"/>
    </sheetView>
  </sheetViews>
  <sheetFormatPr defaultColWidth="9.140625" defaultRowHeight="12.75" x14ac:dyDescent="0.2"/>
  <cols>
    <col min="1" max="1" width="13.42578125" style="304" customWidth="1"/>
    <col min="2" max="2" width="35.140625" style="339" bestFit="1" customWidth="1"/>
    <col min="3" max="3" width="12.140625" style="339" customWidth="1"/>
    <col min="4" max="4" width="16" style="339" customWidth="1"/>
    <col min="5" max="5" width="11.140625" style="339" customWidth="1"/>
    <col min="6" max="6" width="13.7109375" style="339" customWidth="1"/>
    <col min="7" max="13" width="10.5703125" style="304" customWidth="1"/>
    <col min="14" max="14" width="10.5703125" style="339" customWidth="1"/>
    <col min="15" max="16384" width="9.140625" style="339"/>
  </cols>
  <sheetData>
    <row r="1" spans="1:41" s="304" customFormat="1" ht="20.25" x14ac:dyDescent="0.3">
      <c r="A1" s="293"/>
      <c r="B1" s="288" t="str">
        <f>Cover!E22</f>
        <v>United Energy</v>
      </c>
    </row>
    <row r="2" spans="1:41" s="304" customFormat="1" ht="20.25" x14ac:dyDescent="0.3">
      <c r="A2" s="293"/>
      <c r="B2" s="290" t="s">
        <v>632</v>
      </c>
    </row>
    <row r="3" spans="1:41" s="304" customFormat="1" ht="20.25" x14ac:dyDescent="0.3">
      <c r="A3" s="293"/>
      <c r="B3" s="288">
        <f>Cover!E26</f>
        <v>2014</v>
      </c>
    </row>
    <row r="4" spans="1:41" s="304" customFormat="1" ht="14.25" x14ac:dyDescent="0.2">
      <c r="A4" s="293"/>
      <c r="B4" s="336"/>
    </row>
    <row r="5" spans="1:41" s="304" customFormat="1" ht="69.75" customHeight="1" x14ac:dyDescent="0.2">
      <c r="A5" s="293"/>
      <c r="B5" s="815" t="s">
        <v>737</v>
      </c>
      <c r="C5" s="816"/>
      <c r="D5" s="816"/>
      <c r="E5" s="816"/>
      <c r="F5" s="817"/>
    </row>
    <row r="6" spans="1:41" s="304" customFormat="1" ht="15" thickBot="1" x14ac:dyDescent="0.25">
      <c r="A6" s="293"/>
      <c r="B6" s="336"/>
    </row>
    <row r="7" spans="1:41" x14ac:dyDescent="0.2">
      <c r="B7" s="871" t="s">
        <v>633</v>
      </c>
      <c r="C7" s="872"/>
      <c r="D7" s="872"/>
      <c r="E7" s="337"/>
      <c r="F7" s="338" t="s">
        <v>634</v>
      </c>
      <c r="N7" s="304"/>
      <c r="O7" s="304"/>
      <c r="P7" s="304"/>
      <c r="Q7" s="304"/>
      <c r="R7" s="304"/>
      <c r="S7" s="304"/>
      <c r="T7" s="304"/>
      <c r="U7" s="304"/>
      <c r="V7" s="304"/>
      <c r="W7" s="304"/>
      <c r="X7" s="304"/>
      <c r="Y7" s="304"/>
      <c r="Z7" s="304"/>
      <c r="AA7" s="304"/>
      <c r="AB7" s="304"/>
      <c r="AC7" s="304"/>
      <c r="AD7" s="304"/>
      <c r="AE7" s="304"/>
      <c r="AF7" s="304"/>
      <c r="AG7" s="304"/>
      <c r="AH7" s="304"/>
      <c r="AI7" s="304"/>
      <c r="AJ7" s="304"/>
      <c r="AK7" s="304"/>
      <c r="AL7" s="304"/>
      <c r="AM7" s="304"/>
      <c r="AN7" s="304"/>
      <c r="AO7" s="304"/>
    </row>
    <row r="8" spans="1:41" x14ac:dyDescent="0.2">
      <c r="B8" s="873" t="s">
        <v>910</v>
      </c>
      <c r="C8" s="874"/>
      <c r="D8" s="875"/>
      <c r="E8" s="379"/>
      <c r="F8" s="606">
        <v>23498067.910000004</v>
      </c>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4"/>
      <c r="AN8" s="304"/>
      <c r="AO8" s="304"/>
    </row>
    <row r="9" spans="1:41" x14ac:dyDescent="0.2">
      <c r="B9" s="873" t="s">
        <v>911</v>
      </c>
      <c r="C9" s="874"/>
      <c r="D9" s="875"/>
      <c r="E9" s="379"/>
      <c r="F9" s="606">
        <v>65754420.8406872</v>
      </c>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304"/>
    </row>
    <row r="10" spans="1:41" x14ac:dyDescent="0.2">
      <c r="B10" s="873" t="s">
        <v>912</v>
      </c>
      <c r="C10" s="874"/>
      <c r="D10" s="875"/>
      <c r="E10" s="379"/>
      <c r="F10" s="606">
        <v>5143596</v>
      </c>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304"/>
    </row>
    <row r="11" spans="1:41" x14ac:dyDescent="0.2">
      <c r="B11" s="870"/>
      <c r="C11" s="870"/>
      <c r="D11" s="870"/>
      <c r="E11" s="380"/>
      <c r="F11" s="606">
        <v>0</v>
      </c>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304"/>
      <c r="AK11" s="304"/>
      <c r="AL11" s="304"/>
      <c r="AM11" s="304"/>
      <c r="AN11" s="304"/>
      <c r="AO11" s="304"/>
    </row>
    <row r="12" spans="1:41" ht="13.5" thickBot="1" x14ac:dyDescent="0.25">
      <c r="B12" s="877"/>
      <c r="C12" s="878"/>
      <c r="D12" s="878"/>
      <c r="E12" s="366" t="s">
        <v>114</v>
      </c>
      <c r="F12" s="607">
        <f>SUM(F8:F11)</f>
        <v>94396084.750687212</v>
      </c>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4"/>
      <c r="AM12" s="304"/>
      <c r="AN12" s="304"/>
      <c r="AO12" s="304"/>
    </row>
    <row r="13" spans="1:41" ht="13.5" thickBot="1" x14ac:dyDescent="0.25">
      <c r="B13" s="367"/>
      <c r="C13" s="367"/>
      <c r="D13" s="367"/>
      <c r="E13" s="367"/>
      <c r="F13" s="367"/>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4"/>
      <c r="AM13" s="304"/>
      <c r="AN13" s="304"/>
      <c r="AO13" s="304"/>
    </row>
    <row r="14" spans="1:41" x14ac:dyDescent="0.2">
      <c r="B14" s="879" t="s">
        <v>635</v>
      </c>
      <c r="C14" s="880"/>
      <c r="D14" s="880"/>
      <c r="E14" s="368"/>
      <c r="F14" s="369" t="s">
        <v>634</v>
      </c>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4"/>
      <c r="AN14" s="304"/>
      <c r="AO14" s="304"/>
    </row>
    <row r="15" spans="1:41" x14ac:dyDescent="0.2">
      <c r="B15" s="870" t="s">
        <v>913</v>
      </c>
      <c r="C15" s="870"/>
      <c r="D15" s="870"/>
      <c r="E15" s="380"/>
      <c r="F15" s="608">
        <v>8703935.0099999998</v>
      </c>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304"/>
    </row>
    <row r="16" spans="1:41" x14ac:dyDescent="0.2">
      <c r="B16" s="870" t="s">
        <v>914</v>
      </c>
      <c r="C16" s="870"/>
      <c r="D16" s="870"/>
      <c r="E16" s="380"/>
      <c r="F16" s="608">
        <v>2904792.5419867756</v>
      </c>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4"/>
      <c r="AL16" s="304"/>
      <c r="AM16" s="304"/>
      <c r="AN16" s="304"/>
      <c r="AO16" s="304"/>
    </row>
    <row r="17" spans="2:41" s="339" customFormat="1" x14ac:dyDescent="0.2">
      <c r="B17" s="870"/>
      <c r="C17" s="870"/>
      <c r="D17" s="870"/>
      <c r="E17" s="380"/>
      <c r="F17" s="608">
        <v>0</v>
      </c>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row>
    <row r="18" spans="2:41" s="339" customFormat="1" x14ac:dyDescent="0.2">
      <c r="B18" s="870"/>
      <c r="C18" s="870"/>
      <c r="D18" s="870"/>
      <c r="E18" s="380"/>
      <c r="F18" s="608">
        <v>0</v>
      </c>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row>
    <row r="19" spans="2:41" s="339" customFormat="1" ht="13.5" thickBot="1" x14ac:dyDescent="0.25">
      <c r="B19" s="877"/>
      <c r="C19" s="878"/>
      <c r="D19" s="878"/>
      <c r="E19" s="366" t="s">
        <v>114</v>
      </c>
      <c r="F19" s="609">
        <f>SUM(F15:F18)</f>
        <v>11608727.551986776</v>
      </c>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row>
    <row r="20" spans="2:41" s="339" customFormat="1" x14ac:dyDescent="0.2">
      <c r="B20" s="367"/>
      <c r="C20" s="367"/>
      <c r="D20" s="367"/>
      <c r="E20" s="367"/>
      <c r="F20" s="367"/>
      <c r="G20" s="304"/>
      <c r="H20" s="304"/>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row>
    <row r="21" spans="2:41" s="339" customFormat="1" x14ac:dyDescent="0.2">
      <c r="B21" s="370" t="s">
        <v>636</v>
      </c>
      <c r="C21" s="370"/>
      <c r="D21" s="370"/>
      <c r="E21" s="370"/>
      <c r="F21" s="371" t="s">
        <v>634</v>
      </c>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row>
    <row r="22" spans="2:41" s="339" customFormat="1" x14ac:dyDescent="0.2">
      <c r="B22" s="881" t="s">
        <v>503</v>
      </c>
      <c r="C22" s="883" t="s">
        <v>637</v>
      </c>
      <c r="D22" s="883"/>
      <c r="E22" s="883"/>
      <c r="F22" s="883"/>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4"/>
    </row>
    <row r="23" spans="2:41" s="339" customFormat="1" ht="25.5" x14ac:dyDescent="0.2">
      <c r="B23" s="882"/>
      <c r="C23" s="372" t="s">
        <v>638</v>
      </c>
      <c r="D23" s="372" t="s">
        <v>639</v>
      </c>
      <c r="E23" s="372" t="s">
        <v>640</v>
      </c>
      <c r="F23" s="372" t="s">
        <v>114</v>
      </c>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4"/>
      <c r="AM23" s="304"/>
      <c r="AN23" s="304"/>
      <c r="AO23" s="304"/>
    </row>
    <row r="24" spans="2:41" s="339" customFormat="1" x14ac:dyDescent="0.2">
      <c r="B24" s="377" t="s">
        <v>915</v>
      </c>
      <c r="C24" s="377"/>
      <c r="D24" s="377"/>
      <c r="E24" s="377"/>
      <c r="F24" s="610">
        <v>338214</v>
      </c>
      <c r="G24" s="342"/>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04"/>
      <c r="AM24" s="304"/>
      <c r="AN24" s="304"/>
      <c r="AO24" s="304"/>
    </row>
    <row r="25" spans="2:41" s="339" customFormat="1" x14ac:dyDescent="0.2">
      <c r="B25" s="377" t="s">
        <v>916</v>
      </c>
      <c r="C25" s="377"/>
      <c r="D25" s="377"/>
      <c r="E25" s="377"/>
      <c r="F25" s="610">
        <v>584186</v>
      </c>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304"/>
    </row>
    <row r="26" spans="2:41" s="339" customFormat="1" x14ac:dyDescent="0.2">
      <c r="B26" s="377"/>
      <c r="C26" s="377"/>
      <c r="D26" s="377"/>
      <c r="E26" s="377"/>
      <c r="F26" s="610">
        <f>SUM(C26:E26)</f>
        <v>0</v>
      </c>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304"/>
    </row>
    <row r="27" spans="2:41" s="339" customFormat="1" x14ac:dyDescent="0.2">
      <c r="B27" s="377"/>
      <c r="C27" s="377"/>
      <c r="D27" s="377"/>
      <c r="E27" s="377"/>
      <c r="F27" s="610">
        <f>SUM(C27:E27)</f>
        <v>0</v>
      </c>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304"/>
    </row>
    <row r="28" spans="2:41" s="339" customFormat="1" x14ac:dyDescent="0.2">
      <c r="B28" s="377"/>
      <c r="C28" s="377"/>
      <c r="D28" s="377"/>
      <c r="E28" s="377"/>
      <c r="F28" s="610">
        <f>SUM(C28:E28)</f>
        <v>0</v>
      </c>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4"/>
      <c r="AM28" s="304"/>
      <c r="AN28" s="304"/>
      <c r="AO28" s="304"/>
    </row>
    <row r="29" spans="2:41" s="339" customFormat="1" ht="13.5" thickBot="1" x14ac:dyDescent="0.25">
      <c r="B29" s="373" t="s">
        <v>114</v>
      </c>
      <c r="C29" s="374"/>
      <c r="D29" s="374"/>
      <c r="E29" s="375"/>
      <c r="F29" s="609">
        <f>SUM(F24:F28)</f>
        <v>922400</v>
      </c>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4"/>
      <c r="AM29" s="304"/>
      <c r="AN29" s="304"/>
      <c r="AO29" s="304"/>
    </row>
    <row r="30" spans="2:41" s="339" customFormat="1" x14ac:dyDescent="0.2">
      <c r="B30" s="367"/>
      <c r="C30" s="367"/>
      <c r="D30" s="367"/>
      <c r="E30" s="367"/>
      <c r="F30" s="367"/>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M30" s="304"/>
      <c r="AN30" s="304"/>
      <c r="AO30" s="304"/>
    </row>
    <row r="31" spans="2:41" s="339" customFormat="1" x14ac:dyDescent="0.2">
      <c r="B31" s="884" t="s">
        <v>641</v>
      </c>
      <c r="C31" s="885"/>
      <c r="D31" s="885"/>
      <c r="E31" s="376"/>
      <c r="F31" s="370" t="s">
        <v>634</v>
      </c>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row>
    <row r="32" spans="2:41" s="339" customFormat="1" x14ac:dyDescent="0.2">
      <c r="B32" s="885" t="s">
        <v>642</v>
      </c>
      <c r="C32" s="885"/>
      <c r="D32" s="885"/>
      <c r="E32" s="376"/>
      <c r="F32" s="376"/>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4"/>
      <c r="AM32" s="304"/>
      <c r="AN32" s="304"/>
      <c r="AO32" s="304"/>
    </row>
    <row r="33" spans="2:41" s="339" customFormat="1" x14ac:dyDescent="0.2">
      <c r="B33" s="870"/>
      <c r="C33" s="876"/>
      <c r="D33" s="876"/>
      <c r="E33" s="380"/>
      <c r="F33" s="608">
        <v>0</v>
      </c>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304"/>
    </row>
    <row r="34" spans="2:41" s="339" customFormat="1" x14ac:dyDescent="0.2">
      <c r="B34" s="377" t="s">
        <v>917</v>
      </c>
      <c r="C34" s="380"/>
      <c r="D34" s="380"/>
      <c r="E34" s="380"/>
      <c r="F34" s="608">
        <v>1784.19</v>
      </c>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row>
    <row r="35" spans="2:41" s="339" customFormat="1" x14ac:dyDescent="0.2">
      <c r="B35" s="377"/>
      <c r="C35" s="380"/>
      <c r="D35" s="380"/>
      <c r="E35" s="380"/>
      <c r="F35" s="608">
        <v>0</v>
      </c>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4"/>
    </row>
    <row r="36" spans="2:41" s="339" customFormat="1" x14ac:dyDescent="0.2">
      <c r="B36" s="377"/>
      <c r="C36" s="380"/>
      <c r="D36" s="380"/>
      <c r="E36" s="380"/>
      <c r="F36" s="608">
        <v>0</v>
      </c>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row>
    <row r="37" spans="2:41" s="339" customFormat="1" x14ac:dyDescent="0.2">
      <c r="B37" s="870"/>
      <c r="C37" s="870"/>
      <c r="D37" s="870"/>
      <c r="E37" s="380"/>
      <c r="F37" s="608">
        <v>0</v>
      </c>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304"/>
      <c r="AO37" s="304"/>
    </row>
    <row r="38" spans="2:41" s="339" customFormat="1" x14ac:dyDescent="0.2">
      <c r="B38" s="888" t="s">
        <v>114</v>
      </c>
      <c r="C38" s="888"/>
      <c r="D38" s="888"/>
      <c r="E38" s="888"/>
      <c r="F38" s="610">
        <f>SUM(F33:F37)</f>
        <v>1784.19</v>
      </c>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row>
    <row r="39" spans="2:41" s="339" customFormat="1" x14ac:dyDescent="0.2">
      <c r="B39" s="889"/>
      <c r="C39" s="890"/>
      <c r="D39" s="890"/>
      <c r="E39" s="343"/>
      <c r="F39" s="343"/>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row>
    <row r="40" spans="2:41" s="339" customFormat="1" x14ac:dyDescent="0.2">
      <c r="B40" s="890" t="s">
        <v>643</v>
      </c>
      <c r="C40" s="890"/>
      <c r="D40" s="890"/>
      <c r="E40" s="343"/>
      <c r="F40" s="343"/>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304"/>
      <c r="AM40" s="304"/>
      <c r="AN40" s="304"/>
      <c r="AO40" s="304"/>
    </row>
    <row r="41" spans="2:41" s="339" customFormat="1" x14ac:dyDescent="0.2">
      <c r="B41" s="891"/>
      <c r="C41" s="892"/>
      <c r="D41" s="892"/>
      <c r="E41" s="379"/>
      <c r="F41" s="608">
        <v>0</v>
      </c>
      <c r="G41" s="304"/>
      <c r="H41" s="304"/>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4"/>
    </row>
    <row r="42" spans="2:41" s="339" customFormat="1" x14ac:dyDescent="0.2">
      <c r="B42" s="378"/>
      <c r="C42" s="379"/>
      <c r="D42" s="379"/>
      <c r="E42" s="379"/>
      <c r="F42" s="608">
        <v>0</v>
      </c>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row>
    <row r="43" spans="2:41" s="339" customFormat="1" x14ac:dyDescent="0.2">
      <c r="B43" s="378"/>
      <c r="C43" s="379"/>
      <c r="D43" s="379"/>
      <c r="E43" s="379"/>
      <c r="F43" s="608">
        <v>0</v>
      </c>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4"/>
      <c r="AN43" s="304"/>
      <c r="AO43" s="304"/>
    </row>
    <row r="44" spans="2:41" s="339" customFormat="1" x14ac:dyDescent="0.2">
      <c r="B44" s="378"/>
      <c r="C44" s="379"/>
      <c r="D44" s="379"/>
      <c r="E44" s="379"/>
      <c r="F44" s="608">
        <v>0</v>
      </c>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c r="AO44" s="304"/>
    </row>
    <row r="45" spans="2:41" s="339" customFormat="1" x14ac:dyDescent="0.2">
      <c r="B45" s="891"/>
      <c r="C45" s="892"/>
      <c r="D45" s="892"/>
      <c r="E45" s="379"/>
      <c r="F45" s="608">
        <v>0</v>
      </c>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304"/>
      <c r="AK45" s="304"/>
      <c r="AL45" s="304"/>
      <c r="AM45" s="304"/>
      <c r="AN45" s="304"/>
      <c r="AO45" s="304"/>
    </row>
    <row r="46" spans="2:41" s="339" customFormat="1" x14ac:dyDescent="0.2">
      <c r="B46" s="893" t="s">
        <v>114</v>
      </c>
      <c r="C46" s="890"/>
      <c r="D46" s="890"/>
      <c r="E46" s="890"/>
      <c r="F46" s="610">
        <f>SUM(F41:F45)</f>
        <v>0</v>
      </c>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c r="AH46" s="304"/>
      <c r="AI46" s="304"/>
      <c r="AJ46" s="304"/>
      <c r="AK46" s="304"/>
      <c r="AL46" s="304"/>
      <c r="AM46" s="304"/>
      <c r="AN46" s="304"/>
      <c r="AO46" s="304"/>
    </row>
    <row r="47" spans="2:41" s="339" customFormat="1" x14ac:dyDescent="0.2">
      <c r="B47" s="894" t="s">
        <v>644</v>
      </c>
      <c r="C47" s="890"/>
      <c r="D47" s="890"/>
      <c r="E47" s="343"/>
      <c r="F47" s="610">
        <f>F46+F38</f>
        <v>1784.19</v>
      </c>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c r="AN47" s="304"/>
      <c r="AO47" s="304"/>
    </row>
    <row r="48" spans="2:41" s="339" customFormat="1" x14ac:dyDescent="0.2">
      <c r="B48" s="304"/>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c r="AK48" s="304"/>
      <c r="AL48" s="304"/>
      <c r="AM48" s="304"/>
      <c r="AN48" s="304"/>
      <c r="AO48" s="304"/>
    </row>
    <row r="49" spans="1:41" s="347" customFormat="1" x14ac:dyDescent="0.2">
      <c r="A49" s="344"/>
      <c r="B49" s="895" t="s">
        <v>645</v>
      </c>
      <c r="C49" s="896"/>
      <c r="D49" s="345"/>
      <c r="E49" s="345"/>
      <c r="F49" s="346"/>
      <c r="G49" s="344"/>
      <c r="H49" s="344"/>
      <c r="I49" s="344"/>
      <c r="J49" s="344"/>
      <c r="K49" s="344"/>
      <c r="L49" s="344"/>
      <c r="M49" s="344"/>
      <c r="N49" s="344"/>
      <c r="O49" s="344"/>
      <c r="P49" s="344"/>
      <c r="Q49" s="344"/>
      <c r="R49" s="344"/>
      <c r="S49" s="344"/>
      <c r="T49" s="344"/>
      <c r="U49" s="344"/>
      <c r="V49" s="344"/>
      <c r="W49" s="344"/>
      <c r="X49" s="344"/>
      <c r="Y49" s="344"/>
      <c r="Z49" s="344"/>
      <c r="AA49" s="344"/>
      <c r="AB49" s="344"/>
      <c r="AC49" s="344"/>
      <c r="AD49" s="344"/>
      <c r="AE49" s="344"/>
      <c r="AF49" s="344"/>
      <c r="AG49" s="344"/>
      <c r="AH49" s="344"/>
      <c r="AI49" s="344"/>
      <c r="AJ49" s="344"/>
      <c r="AK49" s="344"/>
      <c r="AL49" s="344"/>
      <c r="AM49" s="344"/>
      <c r="AN49" s="344"/>
      <c r="AO49" s="344"/>
    </row>
    <row r="50" spans="1:41" s="347" customFormat="1" ht="36" customHeight="1" x14ac:dyDescent="0.2">
      <c r="A50" s="344"/>
      <c r="B50" s="287" t="s">
        <v>646</v>
      </c>
      <c r="C50" s="706" t="s">
        <v>647</v>
      </c>
      <c r="D50" s="897"/>
      <c r="E50" s="897"/>
      <c r="F50" s="845"/>
      <c r="G50" s="344"/>
      <c r="H50" s="344"/>
      <c r="I50" s="344"/>
      <c r="J50" s="344"/>
      <c r="K50" s="344"/>
      <c r="L50" s="344"/>
      <c r="M50" s="344"/>
      <c r="N50" s="344"/>
      <c r="O50" s="344"/>
      <c r="P50" s="344"/>
      <c r="Q50" s="344"/>
      <c r="R50" s="344"/>
      <c r="S50" s="344"/>
      <c r="T50" s="344"/>
      <c r="U50" s="344"/>
      <c r="V50" s="344"/>
      <c r="W50" s="344"/>
      <c r="X50" s="344"/>
      <c r="Y50" s="344"/>
      <c r="Z50" s="344"/>
      <c r="AA50" s="344"/>
      <c r="AB50" s="344"/>
      <c r="AC50" s="344"/>
      <c r="AD50" s="344"/>
      <c r="AE50" s="344"/>
      <c r="AF50" s="344"/>
      <c r="AG50" s="344"/>
      <c r="AH50" s="344"/>
      <c r="AI50" s="344"/>
      <c r="AJ50" s="344"/>
      <c r="AK50" s="344"/>
      <c r="AL50" s="344"/>
      <c r="AM50" s="344"/>
      <c r="AN50" s="344"/>
      <c r="AO50" s="344"/>
    </row>
    <row r="51" spans="1:41" s="347" customFormat="1" ht="55.5" customHeight="1" x14ac:dyDescent="0.2">
      <c r="A51" s="344"/>
      <c r="B51" s="287" t="s">
        <v>648</v>
      </c>
      <c r="C51" s="706" t="s">
        <v>649</v>
      </c>
      <c r="D51" s="897"/>
      <c r="E51" s="897"/>
      <c r="F51" s="845"/>
      <c r="G51" s="344"/>
      <c r="H51" s="344"/>
      <c r="I51" s="344"/>
      <c r="J51" s="344"/>
      <c r="K51" s="344"/>
      <c r="L51" s="344"/>
      <c r="M51" s="344"/>
      <c r="N51" s="344"/>
      <c r="O51" s="344"/>
      <c r="P51" s="344"/>
      <c r="Q51" s="344"/>
      <c r="R51" s="344"/>
      <c r="S51" s="344"/>
      <c r="T51" s="344"/>
      <c r="U51" s="344"/>
      <c r="V51" s="344"/>
      <c r="W51" s="344"/>
      <c r="X51" s="344"/>
      <c r="Y51" s="344"/>
      <c r="Z51" s="344"/>
      <c r="AA51" s="344"/>
      <c r="AB51" s="344"/>
      <c r="AC51" s="344"/>
      <c r="AD51" s="344"/>
      <c r="AE51" s="344"/>
      <c r="AF51" s="344"/>
      <c r="AG51" s="344"/>
      <c r="AH51" s="344"/>
      <c r="AI51" s="344"/>
      <c r="AJ51" s="344"/>
      <c r="AK51" s="344"/>
      <c r="AL51" s="344"/>
      <c r="AM51" s="344"/>
      <c r="AN51" s="344"/>
      <c r="AO51" s="344"/>
    </row>
    <row r="52" spans="1:41" s="347" customFormat="1" ht="43.5" customHeight="1" x14ac:dyDescent="0.2">
      <c r="A52" s="344"/>
      <c r="B52" s="88" t="s">
        <v>650</v>
      </c>
      <c r="C52" s="709" t="s">
        <v>651</v>
      </c>
      <c r="D52" s="886"/>
      <c r="E52" s="886"/>
      <c r="F52" s="887"/>
      <c r="G52" s="344"/>
      <c r="H52" s="344"/>
      <c r="I52" s="344"/>
      <c r="J52" s="344"/>
      <c r="K52" s="344"/>
      <c r="L52" s="344"/>
      <c r="M52" s="344"/>
      <c r="N52" s="344"/>
      <c r="O52" s="344"/>
      <c r="P52" s="344"/>
      <c r="Q52" s="344"/>
      <c r="R52" s="344"/>
      <c r="S52" s="344"/>
      <c r="T52" s="344"/>
      <c r="U52" s="344"/>
      <c r="V52" s="344"/>
      <c r="W52" s="344"/>
      <c r="X52" s="344"/>
      <c r="Y52" s="344"/>
      <c r="Z52" s="344"/>
      <c r="AA52" s="344"/>
      <c r="AB52" s="344"/>
      <c r="AC52" s="344"/>
      <c r="AD52" s="344"/>
      <c r="AE52" s="344"/>
      <c r="AF52" s="344"/>
      <c r="AG52" s="344"/>
      <c r="AH52" s="344"/>
      <c r="AI52" s="344"/>
      <c r="AJ52" s="344"/>
      <c r="AK52" s="344"/>
      <c r="AL52" s="344"/>
      <c r="AM52" s="344"/>
      <c r="AN52" s="344"/>
      <c r="AO52" s="344"/>
    </row>
    <row r="53" spans="1:41" x14ac:dyDescent="0.2">
      <c r="B53" s="304"/>
      <c r="C53" s="304"/>
      <c r="D53" s="304"/>
      <c r="E53" s="304"/>
      <c r="F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c r="AN53" s="304"/>
      <c r="AO53" s="304"/>
    </row>
    <row r="54" spans="1:41" x14ac:dyDescent="0.2">
      <c r="B54" s="304"/>
      <c r="C54" s="304"/>
      <c r="D54" s="304"/>
      <c r="E54" s="304"/>
      <c r="F54" s="304"/>
      <c r="N54" s="304"/>
      <c r="O54" s="304"/>
      <c r="P54" s="304"/>
      <c r="Q54" s="304"/>
      <c r="R54" s="304"/>
      <c r="S54" s="304"/>
      <c r="T54" s="304"/>
      <c r="U54" s="304"/>
      <c r="V54" s="304"/>
      <c r="W54" s="304"/>
      <c r="X54" s="304"/>
      <c r="Y54" s="304"/>
      <c r="Z54" s="304"/>
      <c r="AA54" s="304"/>
      <c r="AB54" s="304"/>
      <c r="AC54" s="304"/>
      <c r="AD54" s="304"/>
      <c r="AE54" s="304"/>
      <c r="AF54" s="304"/>
      <c r="AG54" s="304"/>
      <c r="AH54" s="304"/>
      <c r="AI54" s="304"/>
      <c r="AJ54" s="304"/>
      <c r="AK54" s="304"/>
      <c r="AL54" s="304"/>
      <c r="AM54" s="304"/>
      <c r="AN54" s="304"/>
      <c r="AO54" s="304"/>
    </row>
    <row r="55" spans="1:41" x14ac:dyDescent="0.2">
      <c r="B55" s="304"/>
      <c r="C55" s="304"/>
      <c r="D55" s="304"/>
      <c r="E55" s="304"/>
      <c r="F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c r="AN55" s="304"/>
      <c r="AO55" s="304"/>
    </row>
    <row r="56" spans="1:41" x14ac:dyDescent="0.2">
      <c r="B56" s="304"/>
      <c r="C56" s="304"/>
      <c r="D56" s="304"/>
      <c r="E56" s="304"/>
      <c r="F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304"/>
      <c r="AM56" s="304"/>
      <c r="AN56" s="304"/>
      <c r="AO56" s="304"/>
    </row>
    <row r="57" spans="1:41" x14ac:dyDescent="0.2">
      <c r="B57" s="304"/>
      <c r="C57" s="304"/>
      <c r="D57" s="304"/>
      <c r="E57" s="304"/>
      <c r="F57" s="304"/>
      <c r="N57" s="304"/>
      <c r="O57" s="304"/>
      <c r="P57" s="304"/>
      <c r="Q57" s="304"/>
      <c r="R57" s="304"/>
      <c r="S57" s="304"/>
      <c r="T57" s="304"/>
      <c r="U57" s="304"/>
      <c r="V57" s="304"/>
      <c r="W57" s="304"/>
      <c r="X57" s="304"/>
      <c r="Y57" s="304"/>
      <c r="Z57" s="304"/>
      <c r="AA57" s="304"/>
      <c r="AB57" s="304"/>
      <c r="AC57" s="304"/>
      <c r="AD57" s="304"/>
      <c r="AE57" s="304"/>
      <c r="AF57" s="304"/>
      <c r="AG57" s="304"/>
      <c r="AH57" s="304"/>
      <c r="AI57" s="304"/>
      <c r="AJ57" s="304"/>
      <c r="AK57" s="304"/>
      <c r="AL57" s="304"/>
      <c r="AM57" s="304"/>
      <c r="AN57" s="304"/>
      <c r="AO57" s="304"/>
    </row>
    <row r="58" spans="1:41" x14ac:dyDescent="0.2">
      <c r="B58" s="304"/>
      <c r="C58" s="304"/>
      <c r="D58" s="304"/>
      <c r="E58" s="304"/>
      <c r="F58" s="304"/>
      <c r="N58" s="304"/>
      <c r="O58" s="304"/>
      <c r="P58" s="304"/>
      <c r="Q58" s="304"/>
      <c r="R58" s="304"/>
      <c r="S58" s="304"/>
      <c r="T58" s="304"/>
      <c r="U58" s="304"/>
      <c r="V58" s="304"/>
      <c r="W58" s="304"/>
      <c r="X58" s="304"/>
      <c r="Y58" s="304"/>
      <c r="Z58" s="304"/>
      <c r="AA58" s="304"/>
      <c r="AB58" s="304"/>
      <c r="AC58" s="304"/>
      <c r="AD58" s="304"/>
      <c r="AE58" s="304"/>
      <c r="AF58" s="304"/>
      <c r="AG58" s="304"/>
      <c r="AH58" s="304"/>
      <c r="AI58" s="304"/>
      <c r="AJ58" s="304"/>
      <c r="AK58" s="304"/>
      <c r="AL58" s="304"/>
      <c r="AM58" s="304"/>
      <c r="AN58" s="304"/>
      <c r="AO58" s="304"/>
    </row>
    <row r="59" spans="1:41" x14ac:dyDescent="0.2">
      <c r="B59" s="304"/>
      <c r="C59" s="304"/>
      <c r="D59" s="304"/>
      <c r="E59" s="304"/>
      <c r="F59" s="304"/>
      <c r="N59" s="304"/>
      <c r="O59" s="304"/>
      <c r="P59" s="304"/>
      <c r="Q59" s="304"/>
      <c r="R59" s="304"/>
      <c r="S59" s="304"/>
      <c r="T59" s="304"/>
      <c r="U59" s="304"/>
      <c r="V59" s="304"/>
      <c r="W59" s="304"/>
      <c r="X59" s="304"/>
      <c r="Y59" s="304"/>
      <c r="Z59" s="304"/>
      <c r="AA59" s="304"/>
      <c r="AB59" s="304"/>
      <c r="AC59" s="304"/>
      <c r="AD59" s="304"/>
      <c r="AE59" s="304"/>
      <c r="AF59" s="304"/>
      <c r="AG59" s="304"/>
      <c r="AH59" s="304"/>
      <c r="AI59" s="304"/>
      <c r="AJ59" s="304"/>
      <c r="AK59" s="304"/>
      <c r="AL59" s="304"/>
      <c r="AM59" s="304"/>
      <c r="AN59" s="304"/>
      <c r="AO59" s="304"/>
    </row>
    <row r="60" spans="1:41" x14ac:dyDescent="0.2">
      <c r="B60" s="304"/>
      <c r="C60" s="304"/>
      <c r="D60" s="304"/>
      <c r="E60" s="304"/>
      <c r="F60" s="304"/>
      <c r="N60" s="304"/>
      <c r="O60" s="304"/>
      <c r="P60" s="304"/>
      <c r="Q60" s="304"/>
      <c r="R60" s="304"/>
      <c r="S60" s="304"/>
      <c r="T60" s="304"/>
      <c r="U60" s="304"/>
      <c r="V60" s="304"/>
      <c r="W60" s="304"/>
      <c r="X60" s="304"/>
      <c r="Y60" s="304"/>
      <c r="Z60" s="304"/>
      <c r="AA60" s="304"/>
      <c r="AB60" s="304"/>
      <c r="AC60" s="304"/>
      <c r="AD60" s="304"/>
      <c r="AE60" s="304"/>
      <c r="AF60" s="304"/>
      <c r="AG60" s="304"/>
      <c r="AH60" s="304"/>
      <c r="AI60" s="304"/>
      <c r="AJ60" s="304"/>
      <c r="AK60" s="304"/>
      <c r="AL60" s="304"/>
      <c r="AM60" s="304"/>
      <c r="AN60" s="304"/>
      <c r="AO60" s="304"/>
    </row>
    <row r="61" spans="1:41" x14ac:dyDescent="0.2">
      <c r="B61" s="304"/>
      <c r="C61" s="304"/>
      <c r="D61" s="304"/>
      <c r="E61" s="304"/>
      <c r="F61" s="304"/>
      <c r="N61" s="304"/>
      <c r="O61" s="304"/>
      <c r="P61" s="304"/>
      <c r="Q61" s="304"/>
      <c r="R61" s="304"/>
      <c r="S61" s="304"/>
      <c r="T61" s="304"/>
      <c r="U61" s="304"/>
      <c r="V61" s="304"/>
      <c r="W61" s="304"/>
      <c r="X61" s="304"/>
      <c r="Y61" s="304"/>
      <c r="Z61" s="304"/>
      <c r="AA61" s="304"/>
      <c r="AB61" s="304"/>
      <c r="AC61" s="304"/>
      <c r="AD61" s="304"/>
      <c r="AE61" s="304"/>
      <c r="AF61" s="304"/>
      <c r="AG61" s="304"/>
      <c r="AH61" s="304"/>
      <c r="AI61" s="304"/>
      <c r="AJ61" s="304"/>
      <c r="AK61" s="304"/>
      <c r="AL61" s="304"/>
      <c r="AM61" s="304"/>
      <c r="AN61" s="304"/>
      <c r="AO61" s="304"/>
    </row>
    <row r="62" spans="1:41" x14ac:dyDescent="0.2">
      <c r="B62" s="304"/>
      <c r="C62" s="304"/>
      <c r="D62" s="304"/>
      <c r="E62" s="304"/>
      <c r="F62" s="304"/>
      <c r="N62" s="304"/>
      <c r="O62" s="304"/>
      <c r="P62" s="304"/>
      <c r="Q62" s="304"/>
      <c r="R62" s="304"/>
      <c r="S62" s="304"/>
      <c r="T62" s="304"/>
      <c r="U62" s="304"/>
      <c r="V62" s="304"/>
      <c r="W62" s="304"/>
      <c r="X62" s="304"/>
      <c r="Y62" s="304"/>
      <c r="Z62" s="304"/>
      <c r="AA62" s="304"/>
      <c r="AB62" s="304"/>
      <c r="AC62" s="304"/>
      <c r="AD62" s="304"/>
      <c r="AE62" s="304"/>
      <c r="AF62" s="304"/>
      <c r="AG62" s="304"/>
      <c r="AH62" s="304"/>
      <c r="AI62" s="304"/>
      <c r="AJ62" s="304"/>
      <c r="AK62" s="304"/>
      <c r="AL62" s="304"/>
      <c r="AM62" s="304"/>
      <c r="AN62" s="304"/>
      <c r="AO62" s="304"/>
    </row>
    <row r="63" spans="1:41" x14ac:dyDescent="0.2">
      <c r="B63" s="304"/>
      <c r="C63" s="304"/>
      <c r="D63" s="304"/>
      <c r="E63" s="304"/>
      <c r="F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4"/>
      <c r="AL63" s="304"/>
      <c r="AM63" s="304"/>
      <c r="AN63" s="304"/>
      <c r="AO63" s="304"/>
    </row>
    <row r="64" spans="1:41" x14ac:dyDescent="0.2">
      <c r="B64" s="304"/>
      <c r="C64" s="304"/>
      <c r="D64" s="304"/>
      <c r="E64" s="304"/>
      <c r="F64" s="304"/>
      <c r="N64" s="304"/>
      <c r="O64" s="304"/>
      <c r="P64" s="304"/>
      <c r="Q64" s="304"/>
      <c r="R64" s="304"/>
      <c r="S64" s="304"/>
      <c r="T64" s="304"/>
      <c r="U64" s="304"/>
      <c r="V64" s="304"/>
      <c r="W64" s="304"/>
      <c r="X64" s="304"/>
      <c r="Y64" s="304"/>
      <c r="Z64" s="304"/>
      <c r="AA64" s="304"/>
      <c r="AB64" s="304"/>
      <c r="AC64" s="304"/>
      <c r="AD64" s="304"/>
      <c r="AE64" s="304"/>
      <c r="AF64" s="304"/>
      <c r="AG64" s="304"/>
      <c r="AH64" s="304"/>
      <c r="AI64" s="304"/>
      <c r="AJ64" s="304"/>
      <c r="AK64" s="304"/>
      <c r="AL64" s="304"/>
      <c r="AM64" s="304"/>
      <c r="AN64" s="304"/>
      <c r="AO64" s="304"/>
    </row>
    <row r="65" spans="2:41" s="339" customFormat="1" x14ac:dyDescent="0.2">
      <c r="B65" s="304"/>
      <c r="C65" s="304"/>
      <c r="D65" s="304"/>
      <c r="E65" s="304"/>
      <c r="F65" s="304"/>
      <c r="G65" s="304"/>
      <c r="H65" s="304"/>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4"/>
      <c r="AH65" s="304"/>
      <c r="AI65" s="304"/>
      <c r="AJ65" s="304"/>
      <c r="AK65" s="304"/>
      <c r="AL65" s="304"/>
      <c r="AM65" s="304"/>
      <c r="AN65" s="304"/>
      <c r="AO65" s="304"/>
    </row>
    <row r="66" spans="2:41" s="339" customFormat="1" x14ac:dyDescent="0.2">
      <c r="B66" s="304"/>
      <c r="C66" s="304"/>
      <c r="D66" s="304"/>
      <c r="E66" s="304"/>
      <c r="F66" s="304"/>
      <c r="G66" s="304"/>
      <c r="H66" s="304"/>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4"/>
      <c r="AH66" s="304"/>
      <c r="AI66" s="304"/>
      <c r="AJ66" s="304"/>
      <c r="AK66" s="304"/>
      <c r="AL66" s="304"/>
      <c r="AM66" s="304"/>
      <c r="AN66" s="304"/>
      <c r="AO66" s="304"/>
    </row>
    <row r="67" spans="2:41" s="339" customFormat="1" x14ac:dyDescent="0.2">
      <c r="B67" s="304"/>
      <c r="C67" s="304"/>
      <c r="D67" s="304"/>
      <c r="E67" s="304"/>
      <c r="F67" s="304"/>
      <c r="G67" s="304"/>
      <c r="H67" s="304"/>
      <c r="I67" s="304"/>
      <c r="J67" s="304"/>
      <c r="K67" s="304"/>
      <c r="L67" s="304"/>
      <c r="M67" s="304"/>
      <c r="N67" s="304"/>
      <c r="O67" s="304"/>
      <c r="P67" s="304"/>
      <c r="Q67" s="304"/>
      <c r="R67" s="304"/>
      <c r="S67" s="304"/>
      <c r="T67" s="304"/>
      <c r="U67" s="304"/>
      <c r="V67" s="304"/>
      <c r="W67" s="304"/>
      <c r="X67" s="304"/>
      <c r="Y67" s="304"/>
      <c r="Z67" s="304"/>
      <c r="AA67" s="304"/>
      <c r="AB67" s="304"/>
      <c r="AC67" s="304"/>
      <c r="AD67" s="304"/>
      <c r="AE67" s="304"/>
      <c r="AF67" s="304"/>
      <c r="AG67" s="304"/>
      <c r="AH67" s="304"/>
      <c r="AI67" s="304"/>
      <c r="AJ67" s="304"/>
      <c r="AK67" s="304"/>
      <c r="AL67" s="304"/>
      <c r="AM67" s="304"/>
      <c r="AN67" s="304"/>
      <c r="AO67" s="304"/>
    </row>
    <row r="68" spans="2:41" s="339" customFormat="1" x14ac:dyDescent="0.2">
      <c r="B68" s="304"/>
      <c r="C68" s="304"/>
      <c r="D68" s="304"/>
      <c r="E68" s="304"/>
      <c r="F68" s="304"/>
      <c r="G68" s="304"/>
      <c r="H68" s="304"/>
      <c r="I68" s="304"/>
      <c r="J68" s="304"/>
      <c r="K68" s="304"/>
      <c r="L68" s="304"/>
      <c r="M68" s="304"/>
      <c r="N68" s="304"/>
      <c r="O68" s="304"/>
      <c r="P68" s="304"/>
      <c r="Q68" s="304"/>
      <c r="R68" s="304"/>
      <c r="S68" s="304"/>
      <c r="T68" s="304"/>
      <c r="U68" s="304"/>
      <c r="V68" s="304"/>
      <c r="W68" s="304"/>
      <c r="X68" s="304"/>
      <c r="Y68" s="304"/>
      <c r="Z68" s="304"/>
      <c r="AA68" s="304"/>
      <c r="AB68" s="304"/>
      <c r="AC68" s="304"/>
      <c r="AD68" s="304"/>
      <c r="AE68" s="304"/>
      <c r="AF68" s="304"/>
      <c r="AG68" s="304"/>
      <c r="AH68" s="304"/>
      <c r="AI68" s="304"/>
      <c r="AJ68" s="304"/>
      <c r="AK68" s="304"/>
      <c r="AL68" s="304"/>
      <c r="AM68" s="304"/>
      <c r="AN68" s="304"/>
      <c r="AO68" s="304"/>
    </row>
    <row r="69" spans="2:41" s="339" customFormat="1" x14ac:dyDescent="0.2">
      <c r="B69" s="304"/>
      <c r="C69" s="304"/>
      <c r="D69" s="304"/>
      <c r="E69" s="304"/>
      <c r="F69" s="304"/>
      <c r="G69" s="304"/>
      <c r="H69" s="304"/>
      <c r="I69" s="304"/>
      <c r="J69" s="304"/>
      <c r="K69" s="304"/>
      <c r="L69" s="304"/>
      <c r="M69" s="304"/>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4"/>
      <c r="AN69" s="304"/>
      <c r="AO69" s="304"/>
    </row>
    <row r="70" spans="2:41" s="339" customFormat="1" x14ac:dyDescent="0.2">
      <c r="B70" s="304"/>
      <c r="C70" s="304"/>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4"/>
      <c r="AC70" s="304"/>
      <c r="AD70" s="304"/>
      <c r="AE70" s="304"/>
      <c r="AF70" s="304"/>
      <c r="AG70" s="304"/>
      <c r="AH70" s="304"/>
      <c r="AI70" s="304"/>
      <c r="AJ70" s="304"/>
      <c r="AK70" s="304"/>
      <c r="AL70" s="304"/>
      <c r="AM70" s="304"/>
      <c r="AN70" s="304"/>
      <c r="AO70" s="304"/>
    </row>
    <row r="71" spans="2:41" s="339" customFormat="1" x14ac:dyDescent="0.2">
      <c r="B71" s="304"/>
      <c r="C71" s="304"/>
      <c r="D71" s="304"/>
      <c r="E71" s="304"/>
      <c r="F71" s="304"/>
      <c r="G71" s="304"/>
      <c r="H71" s="304"/>
      <c r="I71" s="304"/>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row>
    <row r="72" spans="2:41" s="339" customFormat="1" x14ac:dyDescent="0.2">
      <c r="B72" s="304"/>
      <c r="C72" s="304"/>
      <c r="D72" s="304"/>
      <c r="E72" s="304"/>
      <c r="F72" s="304"/>
      <c r="G72" s="304"/>
      <c r="H72" s="304"/>
      <c r="I72" s="304"/>
      <c r="J72" s="304"/>
      <c r="K72" s="304"/>
      <c r="L72" s="304"/>
      <c r="M72" s="304"/>
      <c r="N72" s="304"/>
      <c r="O72" s="304"/>
      <c r="P72" s="304"/>
      <c r="Q72" s="304"/>
      <c r="R72" s="304"/>
      <c r="S72" s="304"/>
      <c r="T72" s="304"/>
      <c r="U72" s="304"/>
      <c r="V72" s="304"/>
      <c r="W72" s="304"/>
      <c r="X72" s="304"/>
      <c r="Y72" s="304"/>
      <c r="Z72" s="304"/>
      <c r="AA72" s="304"/>
      <c r="AB72" s="304"/>
      <c r="AC72" s="304"/>
      <c r="AD72" s="304"/>
      <c r="AE72" s="304"/>
      <c r="AF72" s="304"/>
      <c r="AG72" s="304"/>
      <c r="AH72" s="304"/>
      <c r="AI72" s="304"/>
      <c r="AJ72" s="304"/>
      <c r="AK72" s="304"/>
      <c r="AL72" s="304"/>
      <c r="AM72" s="304"/>
      <c r="AN72" s="304"/>
      <c r="AO72" s="304"/>
    </row>
    <row r="73" spans="2:41" s="339" customFormat="1" x14ac:dyDescent="0.2">
      <c r="B73" s="304"/>
      <c r="C73" s="304"/>
      <c r="D73" s="304"/>
      <c r="E73" s="304"/>
      <c r="F73" s="304"/>
      <c r="G73" s="304"/>
      <c r="H73" s="304"/>
      <c r="I73" s="304"/>
      <c r="J73" s="304"/>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4"/>
      <c r="AO73" s="304"/>
    </row>
    <row r="74" spans="2:41" s="339" customFormat="1" x14ac:dyDescent="0.2">
      <c r="B74" s="304"/>
      <c r="C74" s="304"/>
      <c r="D74" s="304"/>
      <c r="E74" s="304"/>
      <c r="F74" s="304"/>
      <c r="G74" s="304"/>
      <c r="H74" s="304"/>
      <c r="I74" s="304"/>
      <c r="J74" s="304"/>
      <c r="K74" s="304"/>
      <c r="L74" s="304"/>
      <c r="M74" s="304"/>
      <c r="N74" s="304"/>
      <c r="O74" s="304"/>
      <c r="P74" s="304"/>
      <c r="Q74" s="304"/>
      <c r="R74" s="304"/>
      <c r="S74" s="304"/>
      <c r="T74" s="304"/>
      <c r="U74" s="304"/>
      <c r="V74" s="304"/>
      <c r="W74" s="304"/>
      <c r="X74" s="304"/>
      <c r="Y74" s="304"/>
      <c r="Z74" s="304"/>
      <c r="AA74" s="304"/>
      <c r="AB74" s="304"/>
      <c r="AC74" s="304"/>
      <c r="AD74" s="304"/>
      <c r="AE74" s="304"/>
      <c r="AF74" s="304"/>
      <c r="AG74" s="304"/>
      <c r="AH74" s="304"/>
      <c r="AI74" s="304"/>
      <c r="AJ74" s="304"/>
      <c r="AK74" s="304"/>
      <c r="AL74" s="304"/>
      <c r="AM74" s="304"/>
      <c r="AN74" s="304"/>
      <c r="AO74" s="304"/>
    </row>
    <row r="75" spans="2:41" s="339" customFormat="1" x14ac:dyDescent="0.2">
      <c r="B75" s="304"/>
      <c r="C75" s="304"/>
      <c r="D75" s="304"/>
      <c r="E75" s="304"/>
      <c r="F75" s="304"/>
      <c r="G75" s="304"/>
      <c r="H75" s="304"/>
      <c r="I75" s="304"/>
      <c r="J75" s="304"/>
      <c r="K75" s="304"/>
      <c r="L75" s="304"/>
      <c r="M75" s="304"/>
      <c r="N75" s="304"/>
      <c r="O75" s="304"/>
      <c r="P75" s="304"/>
      <c r="Q75" s="304"/>
      <c r="R75" s="304"/>
      <c r="S75" s="304"/>
      <c r="T75" s="304"/>
      <c r="U75" s="304"/>
      <c r="V75" s="304"/>
      <c r="W75" s="304"/>
      <c r="X75" s="304"/>
      <c r="Y75" s="304"/>
      <c r="Z75" s="304"/>
      <c r="AA75" s="304"/>
      <c r="AB75" s="304"/>
      <c r="AC75" s="304"/>
      <c r="AD75" s="304"/>
      <c r="AE75" s="304"/>
      <c r="AF75" s="304"/>
      <c r="AG75" s="304"/>
      <c r="AH75" s="304"/>
      <c r="AI75" s="304"/>
      <c r="AJ75" s="304"/>
      <c r="AK75" s="304"/>
      <c r="AL75" s="304"/>
      <c r="AM75" s="304"/>
      <c r="AN75" s="304"/>
      <c r="AO75" s="304"/>
    </row>
    <row r="76" spans="2:41" s="339" customFormat="1" x14ac:dyDescent="0.2">
      <c r="B76" s="304"/>
      <c r="C76" s="304"/>
      <c r="D76" s="304"/>
      <c r="E76" s="304"/>
      <c r="F76" s="304"/>
      <c r="G76" s="304"/>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4"/>
      <c r="AF76" s="304"/>
      <c r="AG76" s="304"/>
      <c r="AH76" s="304"/>
      <c r="AI76" s="304"/>
      <c r="AJ76" s="304"/>
      <c r="AK76" s="304"/>
      <c r="AL76" s="304"/>
      <c r="AM76" s="304"/>
      <c r="AN76" s="304"/>
      <c r="AO76" s="304"/>
    </row>
    <row r="77" spans="2:41" s="339" customFormat="1" x14ac:dyDescent="0.2">
      <c r="B77" s="304"/>
      <c r="C77" s="304"/>
      <c r="D77" s="304"/>
      <c r="E77" s="304"/>
      <c r="F77" s="304"/>
      <c r="G77" s="304"/>
      <c r="H77" s="304"/>
      <c r="I77" s="304"/>
      <c r="J77" s="304"/>
      <c r="K77" s="304"/>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4"/>
      <c r="AI77" s="304"/>
      <c r="AJ77" s="304"/>
      <c r="AK77" s="304"/>
      <c r="AL77" s="304"/>
      <c r="AM77" s="304"/>
      <c r="AN77" s="304"/>
      <c r="AO77" s="304"/>
    </row>
    <row r="78" spans="2:41" s="339" customFormat="1" x14ac:dyDescent="0.2">
      <c r="B78" s="304"/>
      <c r="C78" s="304"/>
      <c r="D78" s="304"/>
      <c r="E78" s="304"/>
      <c r="F78" s="304"/>
      <c r="G78" s="304"/>
      <c r="H78" s="304"/>
      <c r="I78" s="304"/>
      <c r="J78" s="304"/>
      <c r="K78" s="304"/>
      <c r="L78" s="304"/>
      <c r="M78" s="304"/>
      <c r="N78" s="304"/>
      <c r="O78" s="304"/>
      <c r="P78" s="304"/>
      <c r="Q78" s="304"/>
      <c r="R78" s="304"/>
      <c r="S78" s="304"/>
      <c r="T78" s="304"/>
      <c r="U78" s="304"/>
      <c r="V78" s="304"/>
      <c r="W78" s="304"/>
      <c r="X78" s="304"/>
      <c r="Y78" s="304"/>
      <c r="Z78" s="304"/>
      <c r="AA78" s="304"/>
      <c r="AB78" s="304"/>
      <c r="AC78" s="304"/>
      <c r="AD78" s="304"/>
      <c r="AE78" s="304"/>
      <c r="AF78" s="304"/>
      <c r="AG78" s="304"/>
      <c r="AH78" s="304"/>
      <c r="AI78" s="304"/>
      <c r="AJ78" s="304"/>
      <c r="AK78" s="304"/>
      <c r="AL78" s="304"/>
      <c r="AM78" s="304"/>
      <c r="AN78" s="304"/>
      <c r="AO78" s="304"/>
    </row>
    <row r="79" spans="2:41" s="339" customFormat="1" x14ac:dyDescent="0.2">
      <c r="B79" s="304"/>
      <c r="C79" s="304"/>
      <c r="D79" s="304"/>
      <c r="E79" s="304"/>
      <c r="F79" s="304"/>
      <c r="G79" s="304"/>
      <c r="H79" s="304"/>
      <c r="I79" s="304"/>
      <c r="J79" s="304"/>
      <c r="K79" s="304"/>
      <c r="L79" s="304"/>
      <c r="M79" s="304"/>
      <c r="N79" s="304"/>
      <c r="O79" s="304"/>
      <c r="P79" s="304"/>
      <c r="Q79" s="304"/>
      <c r="R79" s="304"/>
      <c r="S79" s="304"/>
      <c r="T79" s="304"/>
      <c r="U79" s="304"/>
      <c r="V79" s="304"/>
      <c r="W79" s="304"/>
      <c r="X79" s="304"/>
      <c r="Y79" s="304"/>
      <c r="Z79" s="304"/>
      <c r="AA79" s="304"/>
      <c r="AB79" s="304"/>
      <c r="AC79" s="304"/>
      <c r="AD79" s="304"/>
      <c r="AE79" s="304"/>
      <c r="AF79" s="304"/>
      <c r="AG79" s="304"/>
      <c r="AH79" s="304"/>
      <c r="AI79" s="304"/>
      <c r="AJ79" s="304"/>
      <c r="AK79" s="304"/>
      <c r="AL79" s="304"/>
      <c r="AM79" s="304"/>
      <c r="AN79" s="304"/>
      <c r="AO79" s="304"/>
    </row>
    <row r="80" spans="2:41" s="339" customFormat="1" x14ac:dyDescent="0.2">
      <c r="B80" s="304"/>
      <c r="C80" s="304"/>
      <c r="D80" s="304"/>
      <c r="E80" s="304"/>
      <c r="F80" s="304"/>
      <c r="G80" s="304"/>
      <c r="H80" s="304"/>
      <c r="I80" s="304"/>
      <c r="J80" s="304"/>
      <c r="K80" s="304"/>
      <c r="L80" s="304"/>
      <c r="M80" s="304"/>
      <c r="N80" s="304"/>
      <c r="O80" s="304"/>
      <c r="P80" s="304"/>
      <c r="Q80" s="304"/>
      <c r="R80" s="304"/>
      <c r="S80" s="304"/>
      <c r="T80" s="304"/>
      <c r="U80" s="304"/>
      <c r="V80" s="304"/>
      <c r="W80" s="304"/>
      <c r="X80" s="304"/>
      <c r="Y80" s="304"/>
      <c r="Z80" s="304"/>
      <c r="AA80" s="304"/>
      <c r="AB80" s="304"/>
      <c r="AC80" s="304"/>
      <c r="AD80" s="304"/>
      <c r="AE80" s="304"/>
      <c r="AF80" s="304"/>
      <c r="AG80" s="304"/>
      <c r="AH80" s="304"/>
      <c r="AI80" s="304"/>
      <c r="AJ80" s="304"/>
      <c r="AK80" s="304"/>
      <c r="AL80" s="304"/>
      <c r="AM80" s="304"/>
      <c r="AN80" s="304"/>
      <c r="AO80" s="304"/>
    </row>
    <row r="81" spans="2:41" s="339" customFormat="1" x14ac:dyDescent="0.2">
      <c r="B81" s="304"/>
      <c r="C81" s="304"/>
      <c r="D81" s="304"/>
      <c r="E81" s="304"/>
      <c r="F81" s="304"/>
      <c r="G81" s="304"/>
      <c r="H81" s="304"/>
      <c r="I81" s="304"/>
      <c r="J81" s="304"/>
      <c r="K81" s="304"/>
      <c r="L81" s="304"/>
      <c r="M81" s="304"/>
      <c r="N81" s="304"/>
      <c r="O81" s="304"/>
      <c r="P81" s="304"/>
      <c r="Q81" s="304"/>
      <c r="R81" s="304"/>
      <c r="S81" s="304"/>
      <c r="T81" s="304"/>
      <c r="U81" s="304"/>
      <c r="V81" s="304"/>
      <c r="W81" s="304"/>
      <c r="X81" s="304"/>
      <c r="Y81" s="304"/>
      <c r="Z81" s="304"/>
      <c r="AA81" s="304"/>
      <c r="AB81" s="304"/>
      <c r="AC81" s="304"/>
      <c r="AD81" s="304"/>
      <c r="AE81" s="304"/>
      <c r="AF81" s="304"/>
      <c r="AG81" s="304"/>
      <c r="AH81" s="304"/>
      <c r="AI81" s="304"/>
      <c r="AJ81" s="304"/>
      <c r="AK81" s="304"/>
      <c r="AL81" s="304"/>
      <c r="AM81" s="304"/>
      <c r="AN81" s="304"/>
      <c r="AO81" s="304"/>
    </row>
    <row r="82" spans="2:41" s="339" customFormat="1" x14ac:dyDescent="0.2">
      <c r="B82" s="304"/>
      <c r="C82" s="304"/>
      <c r="D82" s="304"/>
      <c r="E82" s="304"/>
      <c r="F82" s="304"/>
      <c r="G82" s="304"/>
      <c r="H82" s="304"/>
      <c r="I82" s="304"/>
      <c r="J82" s="304"/>
      <c r="K82" s="304"/>
      <c r="L82" s="304"/>
      <c r="M82" s="304"/>
      <c r="N82" s="304"/>
      <c r="O82" s="304"/>
      <c r="P82" s="304"/>
      <c r="Q82" s="304"/>
      <c r="R82" s="304"/>
      <c r="S82" s="304"/>
      <c r="T82" s="304"/>
      <c r="U82" s="304"/>
      <c r="V82" s="304"/>
      <c r="W82" s="304"/>
      <c r="X82" s="304"/>
      <c r="Y82" s="304"/>
      <c r="Z82" s="304"/>
      <c r="AA82" s="304"/>
      <c r="AB82" s="304"/>
      <c r="AC82" s="304"/>
      <c r="AD82" s="304"/>
      <c r="AE82" s="304"/>
      <c r="AF82" s="304"/>
      <c r="AG82" s="304"/>
      <c r="AH82" s="304"/>
      <c r="AI82" s="304"/>
      <c r="AJ82" s="304"/>
      <c r="AK82" s="304"/>
      <c r="AL82" s="304"/>
      <c r="AM82" s="304"/>
      <c r="AN82" s="304"/>
      <c r="AO82" s="304"/>
    </row>
    <row r="83" spans="2:41" s="339" customFormat="1" x14ac:dyDescent="0.2">
      <c r="B83" s="304"/>
      <c r="C83" s="304"/>
      <c r="D83" s="304"/>
      <c r="E83" s="304"/>
      <c r="F83" s="304"/>
      <c r="G83" s="304"/>
      <c r="H83" s="304"/>
      <c r="I83" s="304"/>
      <c r="J83" s="304"/>
      <c r="K83" s="304"/>
      <c r="L83" s="304"/>
      <c r="M83" s="304"/>
      <c r="N83" s="304"/>
      <c r="O83" s="304"/>
      <c r="P83" s="304"/>
      <c r="Q83" s="304"/>
      <c r="R83" s="304"/>
      <c r="S83" s="304"/>
      <c r="T83" s="304"/>
      <c r="U83" s="304"/>
      <c r="V83" s="304"/>
      <c r="W83" s="304"/>
      <c r="X83" s="304"/>
      <c r="Y83" s="304"/>
      <c r="Z83" s="304"/>
      <c r="AA83" s="304"/>
      <c r="AB83" s="304"/>
      <c r="AC83" s="304"/>
      <c r="AD83" s="304"/>
      <c r="AE83" s="304"/>
      <c r="AF83" s="304"/>
      <c r="AG83" s="304"/>
      <c r="AH83" s="304"/>
      <c r="AI83" s="304"/>
      <c r="AJ83" s="304"/>
      <c r="AK83" s="304"/>
      <c r="AL83" s="304"/>
      <c r="AM83" s="304"/>
      <c r="AN83" s="304"/>
      <c r="AO83" s="304"/>
    </row>
    <row r="84" spans="2:41" s="339" customFormat="1" x14ac:dyDescent="0.2">
      <c r="B84" s="304"/>
      <c r="C84" s="304"/>
      <c r="D84" s="304"/>
      <c r="E84" s="304"/>
      <c r="F84" s="304"/>
      <c r="G84" s="304"/>
      <c r="H84" s="304"/>
      <c r="I84" s="304"/>
      <c r="J84" s="304"/>
      <c r="K84" s="304"/>
      <c r="L84" s="304"/>
      <c r="M84" s="304"/>
      <c r="N84" s="304"/>
      <c r="O84" s="304"/>
      <c r="P84" s="304"/>
      <c r="Q84" s="304"/>
      <c r="R84" s="304"/>
      <c r="S84" s="304"/>
      <c r="T84" s="304"/>
      <c r="U84" s="304"/>
      <c r="V84" s="304"/>
      <c r="W84" s="304"/>
      <c r="X84" s="304"/>
      <c r="Y84" s="304"/>
      <c r="Z84" s="304"/>
      <c r="AA84" s="304"/>
      <c r="AB84" s="304"/>
      <c r="AC84" s="304"/>
      <c r="AD84" s="304"/>
      <c r="AE84" s="304"/>
      <c r="AF84" s="304"/>
      <c r="AG84" s="304"/>
      <c r="AH84" s="304"/>
      <c r="AI84" s="304"/>
      <c r="AJ84" s="304"/>
      <c r="AK84" s="304"/>
      <c r="AL84" s="304"/>
      <c r="AM84" s="304"/>
      <c r="AN84" s="304"/>
      <c r="AO84" s="304"/>
    </row>
    <row r="85" spans="2:41" s="339" customFormat="1" x14ac:dyDescent="0.2">
      <c r="B85" s="304"/>
      <c r="C85" s="304"/>
      <c r="D85" s="304"/>
      <c r="E85" s="304"/>
      <c r="F85" s="304"/>
      <c r="G85" s="304"/>
      <c r="H85" s="304"/>
      <c r="I85" s="304"/>
      <c r="J85" s="304"/>
      <c r="K85" s="304"/>
      <c r="L85" s="304"/>
      <c r="M85" s="304"/>
      <c r="N85" s="304"/>
      <c r="O85" s="304"/>
      <c r="P85" s="304"/>
      <c r="Q85" s="304"/>
      <c r="R85" s="304"/>
      <c r="S85" s="304"/>
      <c r="T85" s="304"/>
      <c r="U85" s="304"/>
      <c r="V85" s="304"/>
      <c r="W85" s="304"/>
      <c r="X85" s="304"/>
      <c r="Y85" s="304"/>
      <c r="Z85" s="304"/>
      <c r="AA85" s="304"/>
      <c r="AB85" s="304"/>
      <c r="AC85" s="304"/>
      <c r="AD85" s="304"/>
      <c r="AE85" s="304"/>
      <c r="AF85" s="304"/>
      <c r="AG85" s="304"/>
      <c r="AH85" s="304"/>
      <c r="AI85" s="304"/>
      <c r="AJ85" s="304"/>
      <c r="AK85" s="304"/>
      <c r="AL85" s="304"/>
      <c r="AM85" s="304"/>
      <c r="AN85" s="304"/>
      <c r="AO85" s="304"/>
    </row>
    <row r="86" spans="2:41" s="339" customFormat="1" x14ac:dyDescent="0.2">
      <c r="B86" s="304"/>
      <c r="C86" s="304"/>
      <c r="D86" s="304"/>
      <c r="E86" s="304"/>
      <c r="F86" s="304"/>
      <c r="G86" s="304"/>
      <c r="H86" s="304"/>
      <c r="I86" s="304"/>
      <c r="J86" s="304"/>
      <c r="K86" s="304"/>
      <c r="L86" s="304"/>
      <c r="M86" s="304"/>
      <c r="N86" s="304"/>
      <c r="O86" s="304"/>
      <c r="P86" s="304"/>
      <c r="Q86" s="304"/>
      <c r="R86" s="304"/>
      <c r="S86" s="304"/>
      <c r="T86" s="304"/>
      <c r="U86" s="304"/>
      <c r="V86" s="304"/>
      <c r="W86" s="304"/>
      <c r="X86" s="304"/>
      <c r="Y86" s="304"/>
      <c r="Z86" s="304"/>
      <c r="AA86" s="304"/>
      <c r="AB86" s="304"/>
      <c r="AC86" s="304"/>
      <c r="AD86" s="304"/>
      <c r="AE86" s="304"/>
      <c r="AF86" s="304"/>
      <c r="AG86" s="304"/>
      <c r="AH86" s="304"/>
      <c r="AI86" s="304"/>
      <c r="AJ86" s="304"/>
      <c r="AK86" s="304"/>
      <c r="AL86" s="304"/>
      <c r="AM86" s="304"/>
      <c r="AN86" s="304"/>
      <c r="AO86" s="304"/>
    </row>
    <row r="87" spans="2:41" s="339" customFormat="1" x14ac:dyDescent="0.2">
      <c r="B87" s="304"/>
      <c r="C87" s="304"/>
      <c r="D87" s="304"/>
      <c r="E87" s="304"/>
      <c r="F87" s="304"/>
      <c r="G87" s="304"/>
      <c r="H87" s="304"/>
      <c r="I87" s="304"/>
      <c r="J87" s="304"/>
      <c r="K87" s="304"/>
      <c r="L87" s="304"/>
      <c r="M87" s="304"/>
      <c r="N87" s="304"/>
      <c r="O87" s="304"/>
      <c r="P87" s="304"/>
      <c r="Q87" s="304"/>
      <c r="R87" s="304"/>
      <c r="S87" s="304"/>
      <c r="T87" s="304"/>
      <c r="U87" s="304"/>
      <c r="V87" s="304"/>
      <c r="W87" s="304"/>
      <c r="X87" s="304"/>
      <c r="Y87" s="304"/>
      <c r="Z87" s="304"/>
      <c r="AA87" s="304"/>
      <c r="AB87" s="304"/>
      <c r="AC87" s="304"/>
      <c r="AD87" s="304"/>
      <c r="AE87" s="304"/>
      <c r="AF87" s="304"/>
      <c r="AG87" s="304"/>
      <c r="AH87" s="304"/>
      <c r="AI87" s="304"/>
      <c r="AJ87" s="304"/>
      <c r="AK87" s="304"/>
      <c r="AL87" s="304"/>
      <c r="AM87" s="304"/>
      <c r="AN87" s="304"/>
      <c r="AO87" s="304"/>
    </row>
    <row r="88" spans="2:41" s="339" customFormat="1" x14ac:dyDescent="0.2">
      <c r="B88" s="304"/>
      <c r="C88" s="304"/>
      <c r="D88" s="304"/>
      <c r="E88" s="304"/>
      <c r="F88" s="304"/>
      <c r="G88" s="304"/>
      <c r="H88" s="304"/>
      <c r="I88" s="304"/>
      <c r="J88" s="304"/>
      <c r="K88" s="304"/>
      <c r="L88" s="304"/>
      <c r="M88" s="304"/>
      <c r="N88" s="304"/>
      <c r="O88" s="304"/>
      <c r="P88" s="304"/>
      <c r="Q88" s="304"/>
      <c r="R88" s="304"/>
      <c r="S88" s="304"/>
      <c r="T88" s="304"/>
      <c r="U88" s="304"/>
      <c r="V88" s="304"/>
      <c r="W88" s="304"/>
      <c r="X88" s="304"/>
      <c r="Y88" s="304"/>
      <c r="Z88" s="304"/>
      <c r="AA88" s="304"/>
      <c r="AB88" s="304"/>
      <c r="AC88" s="304"/>
      <c r="AD88" s="304"/>
      <c r="AE88" s="304"/>
      <c r="AF88" s="304"/>
      <c r="AG88" s="304"/>
      <c r="AH88" s="304"/>
      <c r="AI88" s="304"/>
      <c r="AJ88" s="304"/>
      <c r="AK88" s="304"/>
      <c r="AL88" s="304"/>
      <c r="AM88" s="304"/>
      <c r="AN88" s="304"/>
      <c r="AO88" s="304"/>
    </row>
    <row r="89" spans="2:41" s="339" customFormat="1" x14ac:dyDescent="0.2">
      <c r="B89" s="304"/>
      <c r="C89" s="304"/>
      <c r="D89" s="304"/>
      <c r="E89" s="304"/>
      <c r="F89" s="304"/>
      <c r="G89" s="304"/>
      <c r="H89" s="304"/>
      <c r="I89" s="304"/>
      <c r="J89" s="304"/>
      <c r="K89" s="304"/>
      <c r="L89" s="304"/>
      <c r="M89" s="304"/>
      <c r="N89" s="304"/>
      <c r="O89" s="304"/>
      <c r="P89" s="304"/>
      <c r="Q89" s="304"/>
      <c r="R89" s="304"/>
      <c r="S89" s="304"/>
      <c r="T89" s="304"/>
      <c r="U89" s="304"/>
      <c r="V89" s="304"/>
      <c r="W89" s="304"/>
      <c r="X89" s="304"/>
      <c r="Y89" s="304"/>
      <c r="Z89" s="304"/>
      <c r="AA89" s="304"/>
      <c r="AB89" s="304"/>
      <c r="AC89" s="304"/>
      <c r="AD89" s="304"/>
      <c r="AE89" s="304"/>
      <c r="AF89" s="304"/>
      <c r="AG89" s="304"/>
      <c r="AH89" s="304"/>
      <c r="AI89" s="304"/>
      <c r="AJ89" s="304"/>
      <c r="AK89" s="304"/>
      <c r="AL89" s="304"/>
      <c r="AM89" s="304"/>
      <c r="AN89" s="304"/>
      <c r="AO89" s="304"/>
    </row>
    <row r="90" spans="2:41" s="339" customFormat="1" x14ac:dyDescent="0.2">
      <c r="B90" s="304"/>
      <c r="C90" s="304"/>
      <c r="D90" s="304"/>
      <c r="E90" s="304"/>
      <c r="F90" s="304"/>
      <c r="G90" s="304"/>
      <c r="H90" s="304"/>
      <c r="I90" s="304"/>
      <c r="J90" s="304"/>
      <c r="K90" s="304"/>
      <c r="L90" s="304"/>
      <c r="M90" s="304"/>
      <c r="N90" s="304"/>
      <c r="O90" s="304"/>
      <c r="P90" s="304"/>
      <c r="Q90" s="304"/>
      <c r="R90" s="304"/>
      <c r="S90" s="304"/>
      <c r="T90" s="304"/>
      <c r="U90" s="304"/>
      <c r="V90" s="304"/>
      <c r="W90" s="304"/>
      <c r="X90" s="304"/>
      <c r="Y90" s="304"/>
      <c r="Z90" s="304"/>
      <c r="AA90" s="304"/>
      <c r="AB90" s="304"/>
      <c r="AC90" s="304"/>
      <c r="AD90" s="304"/>
      <c r="AE90" s="304"/>
      <c r="AF90" s="304"/>
      <c r="AG90" s="304"/>
      <c r="AH90" s="304"/>
      <c r="AI90" s="304"/>
      <c r="AJ90" s="304"/>
      <c r="AK90" s="304"/>
      <c r="AL90" s="304"/>
      <c r="AM90" s="304"/>
      <c r="AN90" s="304"/>
      <c r="AO90" s="304"/>
    </row>
    <row r="91" spans="2:41" s="339" customFormat="1" x14ac:dyDescent="0.2">
      <c r="B91" s="304"/>
      <c r="C91" s="304"/>
      <c r="D91" s="304"/>
      <c r="E91" s="304"/>
      <c r="F91" s="304"/>
      <c r="G91" s="304"/>
      <c r="H91" s="304"/>
      <c r="I91" s="304"/>
      <c r="J91" s="304"/>
      <c r="K91" s="304"/>
      <c r="L91" s="304"/>
      <c r="M91" s="304"/>
      <c r="N91" s="304"/>
      <c r="O91" s="304"/>
      <c r="P91" s="304"/>
      <c r="Q91" s="304"/>
      <c r="R91" s="304"/>
      <c r="S91" s="304"/>
      <c r="T91" s="304"/>
      <c r="U91" s="304"/>
      <c r="V91" s="304"/>
      <c r="W91" s="304"/>
      <c r="X91" s="304"/>
      <c r="Y91" s="304"/>
      <c r="Z91" s="304"/>
      <c r="AA91" s="304"/>
      <c r="AB91" s="304"/>
      <c r="AC91" s="304"/>
      <c r="AD91" s="304"/>
      <c r="AE91" s="304"/>
      <c r="AF91" s="304"/>
      <c r="AG91" s="304"/>
      <c r="AH91" s="304"/>
      <c r="AI91" s="304"/>
      <c r="AJ91" s="304"/>
      <c r="AK91" s="304"/>
      <c r="AL91" s="304"/>
      <c r="AM91" s="304"/>
      <c r="AN91" s="304"/>
      <c r="AO91" s="304"/>
    </row>
    <row r="92" spans="2:41" s="339" customFormat="1" x14ac:dyDescent="0.2">
      <c r="B92" s="304"/>
      <c r="C92" s="304"/>
      <c r="D92" s="304"/>
      <c r="E92" s="304"/>
      <c r="F92" s="304"/>
      <c r="G92" s="304"/>
      <c r="H92" s="304"/>
      <c r="I92" s="304"/>
      <c r="J92" s="304"/>
      <c r="K92" s="304"/>
      <c r="L92" s="304"/>
      <c r="M92" s="304"/>
      <c r="N92" s="304"/>
      <c r="O92" s="304"/>
      <c r="P92" s="304"/>
      <c r="Q92" s="304"/>
      <c r="R92" s="304"/>
      <c r="S92" s="304"/>
      <c r="T92" s="304"/>
      <c r="U92" s="304"/>
      <c r="V92" s="304"/>
      <c r="W92" s="304"/>
      <c r="X92" s="304"/>
      <c r="Y92" s="304"/>
      <c r="Z92" s="304"/>
      <c r="AA92" s="304"/>
      <c r="AB92" s="304"/>
      <c r="AC92" s="304"/>
      <c r="AD92" s="304"/>
      <c r="AE92" s="304"/>
      <c r="AF92" s="304"/>
      <c r="AG92" s="304"/>
      <c r="AH92" s="304"/>
      <c r="AI92" s="304"/>
      <c r="AJ92" s="304"/>
      <c r="AK92" s="304"/>
      <c r="AL92" s="304"/>
      <c r="AM92" s="304"/>
      <c r="AN92" s="304"/>
      <c r="AO92" s="304"/>
    </row>
    <row r="93" spans="2:41" s="339" customFormat="1" x14ac:dyDescent="0.2">
      <c r="B93" s="304"/>
      <c r="C93" s="304"/>
      <c r="D93" s="304"/>
      <c r="E93" s="304"/>
      <c r="F93" s="304"/>
      <c r="G93" s="304"/>
      <c r="H93" s="304"/>
      <c r="I93" s="304"/>
      <c r="J93" s="304"/>
      <c r="K93" s="304"/>
      <c r="L93" s="304"/>
      <c r="M93" s="304"/>
      <c r="N93" s="304"/>
      <c r="O93" s="304"/>
      <c r="P93" s="304"/>
      <c r="Q93" s="304"/>
      <c r="R93" s="304"/>
      <c r="S93" s="304"/>
      <c r="T93" s="304"/>
      <c r="U93" s="304"/>
      <c r="V93" s="304"/>
      <c r="W93" s="304"/>
      <c r="X93" s="304"/>
      <c r="Y93" s="304"/>
      <c r="Z93" s="304"/>
      <c r="AA93" s="304"/>
      <c r="AB93" s="304"/>
      <c r="AC93" s="304"/>
      <c r="AD93" s="304"/>
      <c r="AE93" s="304"/>
      <c r="AF93" s="304"/>
      <c r="AG93" s="304"/>
      <c r="AH93" s="304"/>
      <c r="AI93" s="304"/>
      <c r="AJ93" s="304"/>
      <c r="AK93" s="304"/>
      <c r="AL93" s="304"/>
      <c r="AM93" s="304"/>
      <c r="AN93" s="304"/>
      <c r="AO93" s="304"/>
    </row>
    <row r="94" spans="2:41" s="339" customFormat="1" x14ac:dyDescent="0.2">
      <c r="B94" s="304"/>
      <c r="C94" s="304"/>
      <c r="D94" s="304"/>
      <c r="E94" s="304"/>
      <c r="F94" s="304"/>
      <c r="G94" s="304"/>
      <c r="H94" s="304"/>
      <c r="I94" s="304"/>
      <c r="J94" s="304"/>
      <c r="K94" s="304"/>
      <c r="L94" s="304"/>
      <c r="M94" s="304"/>
      <c r="N94" s="304"/>
      <c r="O94" s="304"/>
      <c r="P94" s="304"/>
      <c r="Q94" s="304"/>
      <c r="R94" s="304"/>
      <c r="S94" s="304"/>
      <c r="T94" s="304"/>
      <c r="U94" s="304"/>
      <c r="V94" s="304"/>
      <c r="W94" s="304"/>
      <c r="X94" s="304"/>
      <c r="Y94" s="304"/>
      <c r="Z94" s="304"/>
      <c r="AA94" s="304"/>
      <c r="AB94" s="304"/>
      <c r="AC94" s="304"/>
      <c r="AD94" s="304"/>
      <c r="AE94" s="304"/>
      <c r="AF94" s="304"/>
      <c r="AG94" s="304"/>
      <c r="AH94" s="304"/>
      <c r="AI94" s="304"/>
      <c r="AJ94" s="304"/>
      <c r="AK94" s="304"/>
      <c r="AL94" s="304"/>
      <c r="AM94" s="304"/>
      <c r="AN94" s="304"/>
      <c r="AO94" s="304"/>
    </row>
    <row r="95" spans="2:41" s="339" customFormat="1" x14ac:dyDescent="0.2">
      <c r="B95" s="304"/>
      <c r="C95" s="304"/>
      <c r="D95" s="304"/>
      <c r="E95" s="304"/>
      <c r="F95" s="304"/>
      <c r="G95" s="304"/>
      <c r="H95" s="304"/>
      <c r="I95" s="304"/>
      <c r="J95" s="304"/>
      <c r="K95" s="304"/>
      <c r="L95" s="304"/>
      <c r="M95" s="304"/>
      <c r="N95" s="304"/>
      <c r="O95" s="304"/>
      <c r="P95" s="304"/>
      <c r="Q95" s="304"/>
      <c r="R95" s="304"/>
      <c r="S95" s="304"/>
      <c r="T95" s="304"/>
      <c r="U95" s="304"/>
      <c r="V95" s="304"/>
      <c r="W95" s="304"/>
      <c r="X95" s="304"/>
      <c r="Y95" s="304"/>
      <c r="Z95" s="304"/>
      <c r="AA95" s="304"/>
      <c r="AB95" s="304"/>
      <c r="AC95" s="304"/>
      <c r="AD95" s="304"/>
      <c r="AE95" s="304"/>
      <c r="AF95" s="304"/>
      <c r="AG95" s="304"/>
      <c r="AH95" s="304"/>
      <c r="AI95" s="304"/>
      <c r="AJ95" s="304"/>
      <c r="AK95" s="304"/>
      <c r="AL95" s="304"/>
      <c r="AM95" s="304"/>
      <c r="AN95" s="304"/>
      <c r="AO95" s="304"/>
    </row>
    <row r="96" spans="2:41" s="339" customFormat="1" x14ac:dyDescent="0.2">
      <c r="B96" s="304"/>
      <c r="C96" s="304"/>
      <c r="D96" s="304"/>
      <c r="E96" s="304"/>
      <c r="F96" s="304"/>
      <c r="G96" s="304"/>
      <c r="H96" s="304"/>
      <c r="I96" s="304"/>
      <c r="J96" s="304"/>
      <c r="K96" s="304"/>
      <c r="L96" s="304"/>
      <c r="M96" s="304"/>
      <c r="N96" s="304"/>
      <c r="O96" s="304"/>
      <c r="P96" s="304"/>
      <c r="Q96" s="304"/>
      <c r="R96" s="304"/>
      <c r="S96" s="304"/>
      <c r="T96" s="304"/>
      <c r="U96" s="304"/>
      <c r="V96" s="304"/>
      <c r="W96" s="304"/>
      <c r="X96" s="304"/>
      <c r="Y96" s="304"/>
      <c r="Z96" s="304"/>
      <c r="AA96" s="304"/>
      <c r="AB96" s="304"/>
      <c r="AC96" s="304"/>
      <c r="AD96" s="304"/>
      <c r="AE96" s="304"/>
      <c r="AF96" s="304"/>
      <c r="AG96" s="304"/>
      <c r="AH96" s="304"/>
      <c r="AI96" s="304"/>
      <c r="AJ96" s="304"/>
      <c r="AK96" s="304"/>
      <c r="AL96" s="304"/>
      <c r="AM96" s="304"/>
      <c r="AN96" s="304"/>
      <c r="AO96" s="304"/>
    </row>
    <row r="97" spans="2:41" s="339" customFormat="1" x14ac:dyDescent="0.2">
      <c r="B97" s="304"/>
      <c r="C97" s="304"/>
      <c r="D97" s="304"/>
      <c r="E97" s="304"/>
      <c r="F97" s="304"/>
      <c r="G97" s="304"/>
      <c r="H97" s="304"/>
      <c r="I97" s="304"/>
      <c r="J97" s="304"/>
      <c r="K97" s="304"/>
      <c r="L97" s="304"/>
      <c r="M97" s="304"/>
      <c r="N97" s="304"/>
      <c r="O97" s="304"/>
      <c r="P97" s="304"/>
      <c r="Q97" s="304"/>
      <c r="R97" s="304"/>
      <c r="S97" s="304"/>
      <c r="T97" s="304"/>
      <c r="U97" s="304"/>
      <c r="V97" s="304"/>
      <c r="W97" s="304"/>
      <c r="X97" s="304"/>
      <c r="Y97" s="304"/>
      <c r="Z97" s="304"/>
      <c r="AA97" s="304"/>
      <c r="AB97" s="304"/>
      <c r="AC97" s="304"/>
      <c r="AD97" s="304"/>
      <c r="AE97" s="304"/>
      <c r="AF97" s="304"/>
      <c r="AG97" s="304"/>
      <c r="AH97" s="304"/>
      <c r="AI97" s="304"/>
      <c r="AJ97" s="304"/>
      <c r="AK97" s="304"/>
      <c r="AL97" s="304"/>
      <c r="AM97" s="304"/>
      <c r="AN97" s="304"/>
      <c r="AO97" s="304"/>
    </row>
    <row r="98" spans="2:41" s="339" customFormat="1" x14ac:dyDescent="0.2">
      <c r="B98" s="304"/>
      <c r="C98" s="304"/>
      <c r="D98" s="304"/>
      <c r="E98" s="304"/>
      <c r="F98" s="304"/>
      <c r="G98" s="304"/>
      <c r="H98" s="304"/>
      <c r="I98" s="304"/>
      <c r="J98" s="304"/>
      <c r="K98" s="304"/>
      <c r="L98" s="304"/>
      <c r="M98" s="304"/>
    </row>
    <row r="99" spans="2:41" s="339" customFormat="1" x14ac:dyDescent="0.2">
      <c r="B99" s="304"/>
      <c r="C99" s="304"/>
      <c r="D99" s="304"/>
      <c r="E99" s="304"/>
      <c r="F99" s="304"/>
      <c r="G99" s="304"/>
      <c r="H99" s="304"/>
      <c r="I99" s="304"/>
      <c r="J99" s="304"/>
      <c r="K99" s="304"/>
      <c r="L99" s="304"/>
      <c r="M99" s="304"/>
    </row>
    <row r="100" spans="2:41" s="339" customFormat="1" x14ac:dyDescent="0.2">
      <c r="B100" s="304"/>
      <c r="C100" s="304"/>
      <c r="D100" s="304"/>
      <c r="E100" s="304"/>
      <c r="F100" s="304"/>
      <c r="G100" s="304"/>
      <c r="H100" s="304"/>
      <c r="I100" s="304"/>
      <c r="J100" s="304"/>
      <c r="K100" s="304"/>
      <c r="L100" s="304"/>
      <c r="M100" s="304"/>
    </row>
    <row r="101" spans="2:41" s="339" customFormat="1" x14ac:dyDescent="0.2">
      <c r="B101" s="304"/>
      <c r="C101" s="304"/>
      <c r="D101" s="304"/>
      <c r="E101" s="304"/>
      <c r="F101" s="304"/>
      <c r="G101" s="304"/>
      <c r="H101" s="304"/>
      <c r="I101" s="304"/>
      <c r="J101" s="304"/>
      <c r="K101" s="304"/>
      <c r="L101" s="304"/>
      <c r="M101" s="304"/>
    </row>
    <row r="102" spans="2:41" s="339" customFormat="1" x14ac:dyDescent="0.2">
      <c r="B102" s="304"/>
      <c r="C102" s="304"/>
      <c r="D102" s="304"/>
      <c r="E102" s="304"/>
      <c r="F102" s="304"/>
      <c r="G102" s="304"/>
      <c r="H102" s="304"/>
      <c r="I102" s="304"/>
      <c r="J102" s="304"/>
      <c r="K102" s="304"/>
      <c r="L102" s="304"/>
      <c r="M102" s="304"/>
    </row>
    <row r="103" spans="2:41" s="339" customFormat="1" x14ac:dyDescent="0.2">
      <c r="B103" s="304"/>
      <c r="C103" s="304"/>
      <c r="D103" s="304"/>
      <c r="E103" s="304"/>
      <c r="F103" s="304"/>
      <c r="G103" s="304"/>
      <c r="H103" s="304"/>
      <c r="I103" s="304"/>
      <c r="J103" s="304"/>
      <c r="K103" s="304"/>
      <c r="L103" s="304"/>
      <c r="M103" s="304"/>
    </row>
    <row r="104" spans="2:41" s="339" customFormat="1" x14ac:dyDescent="0.2">
      <c r="B104" s="304"/>
      <c r="C104" s="304"/>
      <c r="D104" s="304"/>
      <c r="E104" s="304"/>
      <c r="F104" s="304"/>
      <c r="G104" s="304"/>
      <c r="H104" s="304"/>
      <c r="I104" s="304"/>
      <c r="J104" s="304"/>
      <c r="K104" s="304"/>
      <c r="L104" s="304"/>
      <c r="M104" s="304"/>
    </row>
    <row r="105" spans="2:41" s="339" customFormat="1" x14ac:dyDescent="0.2">
      <c r="B105" s="304"/>
      <c r="C105" s="304"/>
      <c r="D105" s="304"/>
      <c r="E105" s="304"/>
      <c r="F105" s="304"/>
      <c r="G105" s="304"/>
      <c r="H105" s="304"/>
      <c r="I105" s="304"/>
      <c r="J105" s="304"/>
      <c r="K105" s="304"/>
      <c r="L105" s="304"/>
      <c r="M105" s="304"/>
    </row>
    <row r="106" spans="2:41" s="339" customFormat="1" x14ac:dyDescent="0.2">
      <c r="B106" s="304"/>
      <c r="C106" s="304"/>
      <c r="D106" s="304"/>
      <c r="E106" s="304"/>
      <c r="F106" s="304"/>
      <c r="G106" s="304"/>
      <c r="H106" s="304"/>
      <c r="I106" s="304"/>
      <c r="J106" s="304"/>
      <c r="K106" s="304"/>
      <c r="L106" s="304"/>
      <c r="M106" s="304"/>
    </row>
    <row r="107" spans="2:41" s="339" customFormat="1" x14ac:dyDescent="0.2">
      <c r="B107" s="304"/>
      <c r="C107" s="304"/>
      <c r="D107" s="304"/>
      <c r="E107" s="304"/>
      <c r="F107" s="304"/>
      <c r="G107" s="304"/>
      <c r="H107" s="304"/>
      <c r="I107" s="304"/>
      <c r="J107" s="304"/>
      <c r="K107" s="304"/>
      <c r="L107" s="304"/>
      <c r="M107" s="304"/>
    </row>
    <row r="108" spans="2:41" s="339" customFormat="1" x14ac:dyDescent="0.2">
      <c r="B108" s="304"/>
      <c r="C108" s="304"/>
      <c r="D108" s="304"/>
      <c r="E108" s="304"/>
      <c r="F108" s="304"/>
      <c r="G108" s="304"/>
      <c r="H108" s="304"/>
      <c r="I108" s="304"/>
      <c r="J108" s="304"/>
      <c r="K108" s="304"/>
      <c r="L108" s="304"/>
      <c r="M108" s="304"/>
    </row>
    <row r="109" spans="2:41" s="339" customFormat="1" x14ac:dyDescent="0.2">
      <c r="B109" s="304"/>
      <c r="C109" s="304"/>
      <c r="D109" s="304"/>
      <c r="E109" s="304"/>
      <c r="F109" s="304"/>
      <c r="G109" s="304"/>
      <c r="H109" s="304"/>
      <c r="I109" s="304"/>
      <c r="J109" s="304"/>
      <c r="K109" s="304"/>
      <c r="L109" s="304"/>
      <c r="M109" s="304"/>
    </row>
    <row r="110" spans="2:41" s="339" customFormat="1" x14ac:dyDescent="0.2">
      <c r="B110" s="304"/>
      <c r="C110" s="304"/>
      <c r="D110" s="304"/>
      <c r="E110" s="304"/>
      <c r="F110" s="304"/>
      <c r="G110" s="304"/>
      <c r="H110" s="304"/>
      <c r="I110" s="304"/>
      <c r="J110" s="304"/>
      <c r="K110" s="304"/>
      <c r="L110" s="304"/>
      <c r="M110" s="304"/>
    </row>
    <row r="111" spans="2:41" s="339" customFormat="1" x14ac:dyDescent="0.2">
      <c r="B111" s="304"/>
      <c r="C111" s="304"/>
      <c r="D111" s="304"/>
      <c r="E111" s="304"/>
      <c r="F111" s="304"/>
      <c r="G111" s="304"/>
      <c r="H111" s="304"/>
      <c r="I111" s="304"/>
      <c r="J111" s="304"/>
      <c r="K111" s="304"/>
      <c r="L111" s="304"/>
      <c r="M111" s="304"/>
    </row>
    <row r="112" spans="2:41" s="339" customFormat="1" x14ac:dyDescent="0.2">
      <c r="B112" s="304"/>
      <c r="C112" s="304"/>
      <c r="D112" s="304"/>
      <c r="E112" s="304"/>
      <c r="F112" s="304"/>
      <c r="G112" s="304"/>
      <c r="H112" s="304"/>
      <c r="I112" s="304"/>
      <c r="J112" s="304"/>
      <c r="K112" s="304"/>
      <c r="L112" s="304"/>
      <c r="M112" s="304"/>
    </row>
    <row r="113" spans="2:6" s="339" customFormat="1" x14ac:dyDescent="0.2">
      <c r="B113" s="304"/>
      <c r="C113" s="304"/>
      <c r="D113" s="304"/>
      <c r="E113" s="304"/>
      <c r="F113" s="304"/>
    </row>
    <row r="114" spans="2:6" s="339" customFormat="1" x14ac:dyDescent="0.2">
      <c r="B114" s="304"/>
      <c r="C114" s="304"/>
      <c r="D114" s="304"/>
      <c r="E114" s="304"/>
      <c r="F114" s="304"/>
    </row>
    <row r="115" spans="2:6" s="339" customFormat="1" x14ac:dyDescent="0.2">
      <c r="B115" s="304"/>
      <c r="C115" s="304"/>
      <c r="D115" s="304"/>
      <c r="E115" s="304"/>
      <c r="F115" s="304"/>
    </row>
    <row r="116" spans="2:6" s="339" customFormat="1" x14ac:dyDescent="0.2">
      <c r="B116" s="304"/>
      <c r="C116" s="304"/>
      <c r="D116" s="304"/>
      <c r="E116" s="304"/>
      <c r="F116" s="304"/>
    </row>
    <row r="117" spans="2:6" s="339" customFormat="1" x14ac:dyDescent="0.2">
      <c r="B117" s="304"/>
      <c r="C117" s="304"/>
      <c r="D117" s="304"/>
      <c r="E117" s="304"/>
      <c r="F117" s="304"/>
    </row>
    <row r="118" spans="2:6" s="339" customFormat="1" x14ac:dyDescent="0.2">
      <c r="B118" s="304"/>
      <c r="C118" s="304"/>
      <c r="D118" s="304"/>
      <c r="E118" s="304"/>
      <c r="F118" s="304"/>
    </row>
    <row r="119" spans="2:6" s="339" customFormat="1" x14ac:dyDescent="0.2">
      <c r="B119" s="304"/>
      <c r="C119" s="304"/>
      <c r="D119" s="304"/>
      <c r="E119" s="304"/>
      <c r="F119" s="304"/>
    </row>
    <row r="120" spans="2:6" s="339" customFormat="1" x14ac:dyDescent="0.2">
      <c r="B120" s="304"/>
      <c r="C120" s="304"/>
      <c r="D120" s="304"/>
      <c r="E120" s="304"/>
      <c r="F120" s="304"/>
    </row>
    <row r="121" spans="2:6" s="339" customFormat="1" x14ac:dyDescent="0.2">
      <c r="B121" s="304"/>
      <c r="C121" s="304"/>
      <c r="D121" s="304"/>
      <c r="E121" s="304"/>
      <c r="F121" s="304"/>
    </row>
    <row r="122" spans="2:6" s="339" customFormat="1" x14ac:dyDescent="0.2">
      <c r="B122" s="304"/>
      <c r="C122" s="304"/>
      <c r="D122" s="304"/>
      <c r="E122" s="304"/>
      <c r="F122" s="304"/>
    </row>
    <row r="123" spans="2:6" s="339" customFormat="1" x14ac:dyDescent="0.2">
      <c r="B123" s="304"/>
      <c r="C123" s="304"/>
      <c r="D123" s="304"/>
      <c r="E123" s="304"/>
      <c r="F123" s="304"/>
    </row>
    <row r="124" spans="2:6" s="339" customFormat="1" x14ac:dyDescent="0.2">
      <c r="B124" s="304"/>
      <c r="C124" s="304"/>
      <c r="D124" s="304"/>
      <c r="E124" s="304"/>
      <c r="F124" s="304"/>
    </row>
    <row r="125" spans="2:6" s="339" customFormat="1" x14ac:dyDescent="0.2">
      <c r="B125" s="304"/>
      <c r="C125" s="304"/>
      <c r="D125" s="304"/>
      <c r="E125" s="304"/>
      <c r="F125" s="304"/>
    </row>
    <row r="126" spans="2:6" s="339" customFormat="1" x14ac:dyDescent="0.2">
      <c r="B126" s="304"/>
      <c r="C126" s="304"/>
      <c r="D126" s="304"/>
      <c r="E126" s="304"/>
      <c r="F126" s="304"/>
    </row>
    <row r="127" spans="2:6" s="339" customFormat="1" x14ac:dyDescent="0.2">
      <c r="B127" s="304"/>
      <c r="C127" s="304"/>
      <c r="D127" s="304"/>
      <c r="E127" s="304"/>
      <c r="F127" s="304"/>
    </row>
    <row r="128" spans="2:6" s="339" customFormat="1" x14ac:dyDescent="0.2">
      <c r="B128" s="304"/>
      <c r="C128" s="304"/>
      <c r="D128" s="304"/>
      <c r="E128" s="304"/>
      <c r="F128" s="304"/>
    </row>
    <row r="129" spans="2:6" s="339" customFormat="1" x14ac:dyDescent="0.2">
      <c r="B129" s="304"/>
      <c r="C129" s="304"/>
      <c r="D129" s="304"/>
      <c r="E129" s="304"/>
      <c r="F129" s="304"/>
    </row>
    <row r="130" spans="2:6" s="339" customFormat="1" x14ac:dyDescent="0.2">
      <c r="B130" s="304"/>
      <c r="C130" s="304"/>
      <c r="D130" s="304"/>
      <c r="E130" s="304"/>
      <c r="F130" s="304"/>
    </row>
    <row r="131" spans="2:6" s="339" customFormat="1" x14ac:dyDescent="0.2">
      <c r="B131" s="304"/>
      <c r="C131" s="304"/>
      <c r="D131" s="304"/>
      <c r="E131" s="304"/>
      <c r="F131" s="304"/>
    </row>
    <row r="132" spans="2:6" s="339" customFormat="1" x14ac:dyDescent="0.2">
      <c r="B132" s="304"/>
      <c r="C132" s="304"/>
      <c r="D132" s="304"/>
      <c r="E132" s="304"/>
      <c r="F132" s="304"/>
    </row>
    <row r="133" spans="2:6" s="339" customFormat="1" x14ac:dyDescent="0.2">
      <c r="B133" s="304"/>
      <c r="C133" s="304"/>
      <c r="D133" s="304"/>
      <c r="E133" s="304"/>
      <c r="F133" s="304"/>
    </row>
    <row r="134" spans="2:6" s="339" customFormat="1" x14ac:dyDescent="0.2">
      <c r="B134" s="304"/>
      <c r="C134" s="304"/>
      <c r="D134" s="304"/>
      <c r="E134" s="304"/>
      <c r="F134" s="304"/>
    </row>
    <row r="135" spans="2:6" s="339" customFormat="1" x14ac:dyDescent="0.2">
      <c r="B135" s="304"/>
      <c r="C135" s="304"/>
      <c r="D135" s="304"/>
      <c r="E135" s="304"/>
      <c r="F135" s="304"/>
    </row>
    <row r="136" spans="2:6" s="339" customFormat="1" x14ac:dyDescent="0.2">
      <c r="B136" s="304"/>
      <c r="C136" s="304"/>
      <c r="D136" s="304"/>
      <c r="E136" s="304"/>
      <c r="F136" s="304"/>
    </row>
    <row r="137" spans="2:6" s="339" customFormat="1" x14ac:dyDescent="0.2">
      <c r="B137" s="304"/>
      <c r="C137" s="304"/>
      <c r="D137" s="304"/>
      <c r="E137" s="304"/>
      <c r="F137" s="304"/>
    </row>
    <row r="138" spans="2:6" s="339" customFormat="1" x14ac:dyDescent="0.2">
      <c r="B138" s="304"/>
      <c r="C138" s="304"/>
      <c r="D138" s="304"/>
      <c r="E138" s="304"/>
      <c r="F138" s="304"/>
    </row>
    <row r="139" spans="2:6" s="339" customFormat="1" x14ac:dyDescent="0.2">
      <c r="B139" s="304"/>
      <c r="C139" s="304"/>
      <c r="D139" s="304"/>
      <c r="E139" s="304"/>
      <c r="F139" s="304"/>
    </row>
    <row r="140" spans="2:6" s="339" customFormat="1" x14ac:dyDescent="0.2">
      <c r="B140" s="304"/>
      <c r="C140" s="304"/>
      <c r="D140" s="304"/>
      <c r="E140" s="304"/>
      <c r="F140" s="304"/>
    </row>
    <row r="141" spans="2:6" s="339" customFormat="1" x14ac:dyDescent="0.2">
      <c r="B141" s="304"/>
      <c r="C141" s="304"/>
      <c r="D141" s="304"/>
      <c r="E141" s="304"/>
      <c r="F141" s="304"/>
    </row>
    <row r="142" spans="2:6" s="339" customFormat="1" x14ac:dyDescent="0.2">
      <c r="B142" s="304"/>
      <c r="C142" s="304"/>
      <c r="D142" s="304"/>
      <c r="E142" s="304"/>
      <c r="F142" s="304"/>
    </row>
    <row r="143" spans="2:6" s="339" customFormat="1" x14ac:dyDescent="0.2">
      <c r="B143" s="304"/>
      <c r="C143" s="304"/>
      <c r="D143" s="304"/>
      <c r="E143" s="304"/>
      <c r="F143" s="304"/>
    </row>
    <row r="144" spans="2:6" s="339" customFormat="1" x14ac:dyDescent="0.2">
      <c r="B144" s="304"/>
      <c r="C144" s="304"/>
      <c r="D144" s="304"/>
      <c r="E144" s="304"/>
      <c r="F144" s="304"/>
    </row>
    <row r="145" spans="2:6" s="339" customFormat="1" x14ac:dyDescent="0.2">
      <c r="B145" s="304"/>
      <c r="C145" s="304"/>
      <c r="D145" s="304"/>
      <c r="E145" s="304"/>
      <c r="F145" s="304"/>
    </row>
    <row r="146" spans="2:6" s="339" customFormat="1" x14ac:dyDescent="0.2">
      <c r="B146" s="304"/>
      <c r="C146" s="304"/>
      <c r="D146" s="304"/>
      <c r="E146" s="304"/>
      <c r="F146" s="304"/>
    </row>
    <row r="147" spans="2:6" s="339" customFormat="1" x14ac:dyDescent="0.2">
      <c r="B147" s="304"/>
      <c r="C147" s="304"/>
      <c r="D147" s="304"/>
      <c r="E147" s="304"/>
      <c r="F147" s="304"/>
    </row>
    <row r="148" spans="2:6" s="339" customFormat="1" x14ac:dyDescent="0.2">
      <c r="B148" s="304"/>
      <c r="C148" s="304"/>
      <c r="D148" s="304"/>
      <c r="E148" s="304"/>
      <c r="F148" s="304"/>
    </row>
    <row r="149" spans="2:6" s="339" customFormat="1" x14ac:dyDescent="0.2">
      <c r="B149" s="304"/>
      <c r="C149" s="304"/>
      <c r="D149" s="304"/>
      <c r="E149" s="304"/>
      <c r="F149" s="304"/>
    </row>
    <row r="150" spans="2:6" s="339" customFormat="1" x14ac:dyDescent="0.2">
      <c r="B150" s="304"/>
      <c r="C150" s="304"/>
      <c r="D150" s="304"/>
      <c r="E150" s="304"/>
      <c r="F150" s="304"/>
    </row>
    <row r="151" spans="2:6" s="339" customFormat="1" x14ac:dyDescent="0.2">
      <c r="B151" s="304"/>
      <c r="C151" s="304"/>
      <c r="D151" s="304"/>
      <c r="E151" s="304"/>
      <c r="F151" s="304"/>
    </row>
    <row r="152" spans="2:6" s="339" customFormat="1" x14ac:dyDescent="0.2">
      <c r="B152" s="304"/>
      <c r="C152" s="304"/>
      <c r="D152" s="304"/>
      <c r="E152" s="304"/>
      <c r="F152" s="304"/>
    </row>
    <row r="153" spans="2:6" s="339" customFormat="1" x14ac:dyDescent="0.2">
      <c r="B153" s="304"/>
      <c r="C153" s="304"/>
      <c r="D153" s="304"/>
      <c r="E153" s="304"/>
      <c r="F153" s="304"/>
    </row>
    <row r="154" spans="2:6" s="339" customFormat="1" x14ac:dyDescent="0.2">
      <c r="B154" s="304"/>
      <c r="C154" s="304"/>
      <c r="D154" s="304"/>
      <c r="E154" s="304"/>
      <c r="F154" s="304"/>
    </row>
    <row r="155" spans="2:6" s="339" customFormat="1" x14ac:dyDescent="0.2">
      <c r="B155" s="304"/>
      <c r="C155" s="304"/>
      <c r="D155" s="304"/>
      <c r="E155" s="304"/>
      <c r="F155" s="304"/>
    </row>
    <row r="156" spans="2:6" s="339" customFormat="1" x14ac:dyDescent="0.2">
      <c r="B156" s="304"/>
      <c r="C156" s="304"/>
      <c r="D156" s="304"/>
      <c r="E156" s="304"/>
      <c r="F156" s="304"/>
    </row>
    <row r="157" spans="2:6" s="339" customFormat="1" x14ac:dyDescent="0.2">
      <c r="B157" s="304"/>
      <c r="C157" s="304"/>
      <c r="D157" s="304"/>
      <c r="E157" s="304"/>
      <c r="F157" s="304"/>
    </row>
    <row r="158" spans="2:6" s="339" customFormat="1" x14ac:dyDescent="0.2">
      <c r="B158" s="304"/>
      <c r="C158" s="304"/>
      <c r="D158" s="304"/>
      <c r="E158" s="304"/>
      <c r="F158" s="304"/>
    </row>
    <row r="159" spans="2:6" s="339" customFormat="1" x14ac:dyDescent="0.2">
      <c r="B159" s="304"/>
      <c r="C159" s="304"/>
      <c r="D159" s="304"/>
      <c r="E159" s="304"/>
      <c r="F159" s="304"/>
    </row>
    <row r="160" spans="2:6" s="339" customFormat="1" x14ac:dyDescent="0.2">
      <c r="B160" s="304"/>
      <c r="C160" s="304"/>
      <c r="D160" s="304"/>
      <c r="E160" s="304"/>
      <c r="F160" s="304"/>
    </row>
    <row r="161" spans="2:6" s="339" customFormat="1" x14ac:dyDescent="0.2">
      <c r="B161" s="304"/>
      <c r="C161" s="304"/>
      <c r="D161" s="304"/>
      <c r="E161" s="304"/>
      <c r="F161" s="304"/>
    </row>
    <row r="162" spans="2:6" s="339" customFormat="1" x14ac:dyDescent="0.2">
      <c r="B162" s="304"/>
      <c r="C162" s="304"/>
      <c r="D162" s="304"/>
      <c r="E162" s="304"/>
      <c r="F162" s="304"/>
    </row>
    <row r="163" spans="2:6" s="339" customFormat="1" x14ac:dyDescent="0.2">
      <c r="B163" s="304"/>
      <c r="C163" s="304"/>
      <c r="D163" s="304"/>
      <c r="E163" s="304"/>
      <c r="F163" s="304"/>
    </row>
    <row r="164" spans="2:6" s="339" customFormat="1" x14ac:dyDescent="0.2">
      <c r="B164" s="304"/>
      <c r="C164" s="304"/>
      <c r="D164" s="304"/>
      <c r="E164" s="304"/>
      <c r="F164" s="304"/>
    </row>
    <row r="165" spans="2:6" s="339" customFormat="1" x14ac:dyDescent="0.2">
      <c r="B165" s="304"/>
      <c r="C165" s="304"/>
      <c r="D165" s="304"/>
      <c r="E165" s="304"/>
      <c r="F165" s="304"/>
    </row>
    <row r="166" spans="2:6" s="339" customFormat="1" x14ac:dyDescent="0.2">
      <c r="B166" s="304"/>
      <c r="C166" s="304"/>
      <c r="D166" s="304"/>
      <c r="E166" s="304"/>
      <c r="F166" s="304"/>
    </row>
    <row r="167" spans="2:6" s="339" customFormat="1" x14ac:dyDescent="0.2">
      <c r="B167" s="304"/>
      <c r="C167" s="304"/>
      <c r="D167" s="304"/>
      <c r="E167" s="304"/>
      <c r="F167" s="304"/>
    </row>
    <row r="168" spans="2:6" s="339" customFormat="1" x14ac:dyDescent="0.2">
      <c r="B168" s="304"/>
      <c r="C168" s="304"/>
      <c r="D168" s="304"/>
      <c r="E168" s="304"/>
      <c r="F168" s="304"/>
    </row>
    <row r="169" spans="2:6" s="339" customFormat="1" x14ac:dyDescent="0.2">
      <c r="B169" s="304"/>
      <c r="C169" s="304"/>
      <c r="D169" s="304"/>
      <c r="E169" s="304"/>
      <c r="F169" s="304"/>
    </row>
    <row r="170" spans="2:6" s="339" customFormat="1" x14ac:dyDescent="0.2">
      <c r="B170" s="304"/>
      <c r="C170" s="304"/>
      <c r="D170" s="304"/>
      <c r="E170" s="304"/>
      <c r="F170" s="304"/>
    </row>
    <row r="171" spans="2:6" s="339" customFormat="1" x14ac:dyDescent="0.2">
      <c r="B171" s="304"/>
      <c r="C171" s="304"/>
      <c r="D171" s="304"/>
      <c r="E171" s="304"/>
      <c r="F171" s="304"/>
    </row>
    <row r="172" spans="2:6" s="339" customFormat="1" x14ac:dyDescent="0.2">
      <c r="B172" s="304"/>
      <c r="C172" s="304"/>
      <c r="D172" s="304"/>
      <c r="E172" s="304"/>
      <c r="F172" s="304"/>
    </row>
    <row r="173" spans="2:6" s="339" customFormat="1" x14ac:dyDescent="0.2">
      <c r="B173" s="304"/>
      <c r="C173" s="304"/>
      <c r="D173" s="304"/>
      <c r="E173" s="304"/>
      <c r="F173" s="304"/>
    </row>
    <row r="174" spans="2:6" s="339" customFormat="1" x14ac:dyDescent="0.2">
      <c r="B174" s="304"/>
      <c r="C174" s="304"/>
      <c r="D174" s="304"/>
      <c r="E174" s="304"/>
      <c r="F174" s="304"/>
    </row>
    <row r="175" spans="2:6" s="339" customFormat="1" x14ac:dyDescent="0.2">
      <c r="B175" s="304"/>
      <c r="C175" s="304"/>
      <c r="D175" s="304"/>
      <c r="E175" s="304"/>
      <c r="F175" s="304"/>
    </row>
    <row r="176" spans="2:6" s="339" customFormat="1" x14ac:dyDescent="0.2">
      <c r="B176" s="304"/>
      <c r="C176" s="304"/>
      <c r="D176" s="304"/>
      <c r="E176" s="304"/>
      <c r="F176" s="304"/>
    </row>
    <row r="177" spans="2:6" s="339" customFormat="1" x14ac:dyDescent="0.2">
      <c r="B177" s="304"/>
      <c r="C177" s="304"/>
      <c r="D177" s="304"/>
      <c r="E177" s="304"/>
      <c r="F177" s="304"/>
    </row>
    <row r="178" spans="2:6" s="339" customFormat="1" x14ac:dyDescent="0.2">
      <c r="B178" s="304"/>
      <c r="C178" s="304"/>
      <c r="D178" s="304"/>
      <c r="E178" s="304"/>
      <c r="F178" s="304"/>
    </row>
    <row r="179" spans="2:6" s="339" customFormat="1" x14ac:dyDescent="0.2">
      <c r="B179" s="304"/>
      <c r="C179" s="304"/>
      <c r="D179" s="304"/>
      <c r="E179" s="304"/>
      <c r="F179" s="304"/>
    </row>
    <row r="180" spans="2:6" s="339" customFormat="1" x14ac:dyDescent="0.2">
      <c r="B180" s="304"/>
      <c r="C180" s="304"/>
      <c r="D180" s="304"/>
      <c r="E180" s="304"/>
      <c r="F180" s="304"/>
    </row>
    <row r="181" spans="2:6" s="339" customFormat="1" x14ac:dyDescent="0.2">
      <c r="B181" s="304"/>
      <c r="C181" s="304"/>
      <c r="D181" s="304"/>
      <c r="E181" s="304"/>
      <c r="F181" s="304"/>
    </row>
  </sheetData>
  <mergeCells count="30">
    <mergeCell ref="C52:F52"/>
    <mergeCell ref="B37:D37"/>
    <mergeCell ref="B38:E38"/>
    <mergeCell ref="B39:D39"/>
    <mergeCell ref="B40:D40"/>
    <mergeCell ref="B41:D41"/>
    <mergeCell ref="B45:D45"/>
    <mergeCell ref="B46:E46"/>
    <mergeCell ref="B47:D47"/>
    <mergeCell ref="B49:C49"/>
    <mergeCell ref="C50:F50"/>
    <mergeCell ref="C51:F51"/>
    <mergeCell ref="B33:D33"/>
    <mergeCell ref="B12:D12"/>
    <mergeCell ref="B14:D14"/>
    <mergeCell ref="B15:D15"/>
    <mergeCell ref="B16:D16"/>
    <mergeCell ref="B17:D17"/>
    <mergeCell ref="B18:D18"/>
    <mergeCell ref="B19:D19"/>
    <mergeCell ref="B22:B23"/>
    <mergeCell ref="C22:F22"/>
    <mergeCell ref="B31:D31"/>
    <mergeCell ref="B32:D32"/>
    <mergeCell ref="B11:D11"/>
    <mergeCell ref="B5:F5"/>
    <mergeCell ref="B7:D7"/>
    <mergeCell ref="B8:D8"/>
    <mergeCell ref="B9:D9"/>
    <mergeCell ref="B10:D10"/>
  </mergeCells>
  <pageMargins left="0.74803149606299213" right="0.74803149606299213" top="0.98425196850393704" bottom="0.98425196850393704" header="0.51181102362204722" footer="0.51181102362204722"/>
  <pageSetup paperSize="8" scale="71" orientation="landscape" r:id="rId1"/>
  <headerFooter alignWithMargins="0">
    <oddFooter>&amp;L&amp;D&amp;C&amp;A&amp;RPage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107"/>
  <sheetViews>
    <sheetView showGridLines="0" view="pageBreakPreview" topLeftCell="J1" zoomScale="60" zoomScaleNormal="100" workbookViewId="0">
      <selection activeCell="C9" sqref="C9"/>
    </sheetView>
  </sheetViews>
  <sheetFormatPr defaultRowHeight="12.75" x14ac:dyDescent="0.2"/>
  <cols>
    <col min="1" max="1" width="14.85546875" style="304" customWidth="1"/>
    <col min="2" max="2" width="52.28515625" style="304" customWidth="1"/>
    <col min="3" max="3" width="1.85546875" style="303" customWidth="1"/>
    <col min="4" max="16" width="10.7109375" style="304" customWidth="1"/>
    <col min="17" max="17" width="1.85546875" style="303" customWidth="1"/>
    <col min="18" max="18" width="29" style="304" bestFit="1" customWidth="1"/>
    <col min="19" max="19" width="16.7109375" style="304" bestFit="1" customWidth="1"/>
    <col min="20" max="20" width="12.42578125" style="304" bestFit="1" customWidth="1"/>
    <col min="21" max="21" width="14.85546875" style="304" bestFit="1" customWidth="1"/>
    <col min="22" max="22" width="16.7109375" style="304" bestFit="1" customWidth="1"/>
    <col min="23" max="23" width="10.5703125" style="304" bestFit="1" customWidth="1"/>
    <col min="24" max="25" width="16.7109375" style="304" bestFit="1" customWidth="1"/>
    <col min="26" max="26" width="13.7109375" style="304" bestFit="1" customWidth="1"/>
    <col min="27" max="28" width="14.85546875" style="304" bestFit="1" customWidth="1"/>
    <col min="29" max="30" width="9.42578125" style="304" bestFit="1" customWidth="1"/>
    <col min="31" max="32" width="1.85546875" style="303" customWidth="1"/>
    <col min="33" max="33" width="33.7109375" style="304" bestFit="1" customWidth="1"/>
    <col min="34" max="37" width="8" style="304" bestFit="1" customWidth="1"/>
    <col min="38" max="38" width="8.7109375" style="304" bestFit="1" customWidth="1"/>
    <col min="39" max="41" width="9.140625" style="304" bestFit="1" customWidth="1"/>
    <col min="42" max="42" width="9" style="304" bestFit="1" customWidth="1"/>
    <col min="43" max="45" width="9.42578125" style="304" bestFit="1" customWidth="1"/>
    <col min="46" max="46" width="14.85546875" style="304" bestFit="1" customWidth="1"/>
    <col min="47" max="16384" width="9.140625" style="304"/>
  </cols>
  <sheetData>
    <row r="1" spans="2:46" ht="20.25" x14ac:dyDescent="0.3">
      <c r="B1" s="288" t="str">
        <f>Cover!E22</f>
        <v>United Energy</v>
      </c>
    </row>
    <row r="2" spans="2:46" ht="60.75" x14ac:dyDescent="0.3">
      <c r="B2" s="348" t="s">
        <v>652</v>
      </c>
    </row>
    <row r="3" spans="2:46" ht="20.25" x14ac:dyDescent="0.3">
      <c r="B3" s="288">
        <f>Cover!E26</f>
        <v>2014</v>
      </c>
    </row>
    <row r="4" spans="2:46" x14ac:dyDescent="0.2">
      <c r="B4" s="305"/>
    </row>
    <row r="5" spans="2:46" ht="47.25" customHeight="1" x14ac:dyDescent="0.2">
      <c r="B5" s="815" t="s">
        <v>737</v>
      </c>
      <c r="C5" s="898"/>
      <c r="D5" s="898"/>
      <c r="E5" s="898"/>
      <c r="F5" s="898"/>
      <c r="G5" s="898"/>
      <c r="H5" s="899"/>
    </row>
    <row r="6" spans="2:46" ht="13.5" thickBot="1" x14ac:dyDescent="0.25">
      <c r="D6" s="305" t="s">
        <v>653</v>
      </c>
      <c r="R6" s="305" t="s">
        <v>587</v>
      </c>
      <c r="AG6" s="305" t="s">
        <v>588</v>
      </c>
    </row>
    <row r="7" spans="2:46" ht="25.5" x14ac:dyDescent="0.2">
      <c r="B7" s="320" t="s">
        <v>654</v>
      </c>
      <c r="C7" s="321"/>
      <c r="D7" s="322" t="s">
        <v>590</v>
      </c>
      <c r="E7" s="323" t="s">
        <v>591</v>
      </c>
      <c r="F7" s="323" t="s">
        <v>592</v>
      </c>
      <c r="G7" s="323" t="s">
        <v>593</v>
      </c>
      <c r="H7" s="323" t="s">
        <v>594</v>
      </c>
      <c r="I7" s="323" t="s">
        <v>595</v>
      </c>
      <c r="J7" s="323" t="s">
        <v>596</v>
      </c>
      <c r="K7" s="323" t="s">
        <v>597</v>
      </c>
      <c r="L7" s="323" t="s">
        <v>598</v>
      </c>
      <c r="M7" s="323" t="s">
        <v>599</v>
      </c>
      <c r="N7" s="323" t="s">
        <v>600</v>
      </c>
      <c r="O7" s="323" t="s">
        <v>601</v>
      </c>
      <c r="P7" s="324" t="s">
        <v>602</v>
      </c>
      <c r="Q7" s="321"/>
      <c r="R7" s="322" t="s">
        <v>603</v>
      </c>
      <c r="S7" s="323" t="s">
        <v>604</v>
      </c>
      <c r="T7" s="323" t="s">
        <v>605</v>
      </c>
      <c r="U7" s="323" t="s">
        <v>606</v>
      </c>
      <c r="V7" s="323" t="s">
        <v>607</v>
      </c>
      <c r="W7" s="323" t="s">
        <v>608</v>
      </c>
      <c r="X7" s="323" t="s">
        <v>609</v>
      </c>
      <c r="Y7" s="323" t="s">
        <v>610</v>
      </c>
      <c r="Z7" s="323" t="s">
        <v>611</v>
      </c>
      <c r="AA7" s="323" t="s">
        <v>612</v>
      </c>
      <c r="AB7" s="323" t="s">
        <v>613</v>
      </c>
      <c r="AC7" s="323" t="s">
        <v>614</v>
      </c>
      <c r="AD7" s="324" t="s">
        <v>615</v>
      </c>
      <c r="AE7" s="321"/>
      <c r="AF7" s="321"/>
      <c r="AG7" s="325" t="s">
        <v>616</v>
      </c>
      <c r="AH7" s="326" t="s">
        <v>617</v>
      </c>
      <c r="AI7" s="326" t="s">
        <v>618</v>
      </c>
      <c r="AJ7" s="326" t="s">
        <v>619</v>
      </c>
      <c r="AK7" s="326" t="s">
        <v>620</v>
      </c>
      <c r="AL7" s="326" t="s">
        <v>621</v>
      </c>
      <c r="AM7" s="326" t="s">
        <v>622</v>
      </c>
      <c r="AN7" s="326" t="s">
        <v>623</v>
      </c>
      <c r="AO7" s="326" t="s">
        <v>624</v>
      </c>
      <c r="AP7" s="326" t="s">
        <v>625</v>
      </c>
      <c r="AQ7" s="326" t="s">
        <v>626</v>
      </c>
      <c r="AR7" s="326" t="s">
        <v>627</v>
      </c>
      <c r="AS7" s="326" t="s">
        <v>628</v>
      </c>
      <c r="AT7" s="327" t="s">
        <v>629</v>
      </c>
    </row>
    <row r="8" spans="2:46" x14ac:dyDescent="0.2">
      <c r="B8" s="328" t="s">
        <v>891</v>
      </c>
      <c r="C8" s="332"/>
      <c r="D8" s="309">
        <v>3.9550000000000001</v>
      </c>
      <c r="E8" s="309">
        <v>0</v>
      </c>
      <c r="F8" s="309">
        <v>0</v>
      </c>
      <c r="G8" s="309">
        <v>0</v>
      </c>
      <c r="H8" s="309">
        <v>0</v>
      </c>
      <c r="I8" s="309">
        <v>0</v>
      </c>
      <c r="J8" s="309">
        <v>0</v>
      </c>
      <c r="K8" s="309">
        <v>0</v>
      </c>
      <c r="L8" s="309">
        <v>0</v>
      </c>
      <c r="M8" s="310">
        <v>0</v>
      </c>
      <c r="N8" s="310">
        <v>0</v>
      </c>
      <c r="O8" s="310">
        <v>0</v>
      </c>
      <c r="P8" s="310">
        <v>0</v>
      </c>
      <c r="Q8" s="329"/>
      <c r="R8" s="312">
        <v>201047461</v>
      </c>
      <c r="S8" s="312">
        <v>965367119.0512085</v>
      </c>
      <c r="T8" s="312">
        <v>0</v>
      </c>
      <c r="U8" s="312">
        <v>0</v>
      </c>
      <c r="V8" s="312">
        <v>1586114632.8052602</v>
      </c>
      <c r="W8" s="312">
        <v>0</v>
      </c>
      <c r="X8" s="312">
        <v>0</v>
      </c>
      <c r="Y8" s="312">
        <v>0</v>
      </c>
      <c r="Z8" s="312">
        <v>0</v>
      </c>
      <c r="AA8" s="312">
        <v>0</v>
      </c>
      <c r="AB8" s="312">
        <v>0</v>
      </c>
      <c r="AC8" s="312">
        <v>0</v>
      </c>
      <c r="AD8" s="312">
        <v>0</v>
      </c>
      <c r="AG8" s="313">
        <f>D8*R8</f>
        <v>795142708.255</v>
      </c>
      <c r="AH8" s="313">
        <f>E8/100*S8</f>
        <v>0</v>
      </c>
      <c r="AI8" s="313">
        <f t="shared" ref="AI8:AO44" si="0">F8/100*T8</f>
        <v>0</v>
      </c>
      <c r="AJ8" s="313">
        <f t="shared" si="0"/>
        <v>0</v>
      </c>
      <c r="AK8" s="313">
        <f t="shared" si="0"/>
        <v>0</v>
      </c>
      <c r="AL8" s="313">
        <f t="shared" si="0"/>
        <v>0</v>
      </c>
      <c r="AM8" s="313">
        <f t="shared" si="0"/>
        <v>0</v>
      </c>
      <c r="AN8" s="313">
        <f t="shared" si="0"/>
        <v>0</v>
      </c>
      <c r="AO8" s="313">
        <f t="shared" si="0"/>
        <v>0</v>
      </c>
      <c r="AP8" s="313">
        <f>M8*AA8</f>
        <v>0</v>
      </c>
      <c r="AQ8" s="313">
        <f t="shared" ref="AQ8:AS67" si="1">N8*AB8</f>
        <v>0</v>
      </c>
      <c r="AR8" s="313">
        <f t="shared" si="1"/>
        <v>0</v>
      </c>
      <c r="AS8" s="313">
        <f t="shared" si="1"/>
        <v>0</v>
      </c>
      <c r="AT8" s="313">
        <f t="shared" ref="AT8:AT68" si="2">SUM(AG8:AS8)</f>
        <v>795142708.255</v>
      </c>
    </row>
    <row r="9" spans="2:46" x14ac:dyDescent="0.2">
      <c r="B9" s="328" t="s">
        <v>892</v>
      </c>
      <c r="C9" s="332"/>
      <c r="D9" s="309">
        <v>3.9550000000000001</v>
      </c>
      <c r="E9" s="309">
        <v>0</v>
      </c>
      <c r="F9" s="309">
        <v>0</v>
      </c>
      <c r="G9" s="309">
        <v>0</v>
      </c>
      <c r="H9" s="309">
        <v>0</v>
      </c>
      <c r="I9" s="309">
        <v>0</v>
      </c>
      <c r="J9" s="309">
        <v>0</v>
      </c>
      <c r="K9" s="309">
        <v>0</v>
      </c>
      <c r="L9" s="309">
        <v>0</v>
      </c>
      <c r="M9" s="309">
        <v>0</v>
      </c>
      <c r="N9" s="309">
        <v>0</v>
      </c>
      <c r="O9" s="309">
        <v>0</v>
      </c>
      <c r="P9" s="309">
        <v>0</v>
      </c>
      <c r="Q9" s="329"/>
      <c r="R9" s="312">
        <v>54976</v>
      </c>
      <c r="S9" s="312">
        <v>436628.82000000041</v>
      </c>
      <c r="T9" s="312">
        <v>0</v>
      </c>
      <c r="U9" s="312">
        <v>27683.312634153313</v>
      </c>
      <c r="V9" s="312">
        <v>327783.3299999999</v>
      </c>
      <c r="W9" s="312">
        <v>430276.45</v>
      </c>
      <c r="X9" s="312">
        <v>44608.503365846685</v>
      </c>
      <c r="Y9" s="312">
        <v>31117.170000000002</v>
      </c>
      <c r="Z9" s="312">
        <v>0</v>
      </c>
      <c r="AA9" s="312">
        <v>0</v>
      </c>
      <c r="AB9" s="312">
        <v>0</v>
      </c>
      <c r="AC9" s="312">
        <v>0</v>
      </c>
      <c r="AD9" s="312">
        <v>0</v>
      </c>
      <c r="AG9" s="313">
        <f t="shared" ref="AG9:AG67" si="3">D9*R9</f>
        <v>217430.08000000002</v>
      </c>
      <c r="AH9" s="313">
        <f t="shared" ref="AH9:AK67" si="4">E9/100*S9</f>
        <v>0</v>
      </c>
      <c r="AI9" s="313">
        <f t="shared" si="0"/>
        <v>0</v>
      </c>
      <c r="AJ9" s="313">
        <f t="shared" si="0"/>
        <v>0</v>
      </c>
      <c r="AK9" s="313">
        <f t="shared" si="0"/>
        <v>0</v>
      </c>
      <c r="AL9" s="313">
        <f t="shared" si="0"/>
        <v>0</v>
      </c>
      <c r="AM9" s="313">
        <f t="shared" si="0"/>
        <v>0</v>
      </c>
      <c r="AN9" s="313">
        <f t="shared" si="0"/>
        <v>0</v>
      </c>
      <c r="AO9" s="313">
        <f t="shared" si="0"/>
        <v>0</v>
      </c>
      <c r="AP9" s="313">
        <f t="shared" ref="AP9:AP67" si="5">M9*AA9</f>
        <v>0</v>
      </c>
      <c r="AQ9" s="313">
        <f t="shared" si="1"/>
        <v>0</v>
      </c>
      <c r="AR9" s="313">
        <f t="shared" si="1"/>
        <v>0</v>
      </c>
      <c r="AS9" s="313">
        <f t="shared" si="1"/>
        <v>0</v>
      </c>
      <c r="AT9" s="313">
        <f t="shared" si="2"/>
        <v>217430.08000000002</v>
      </c>
    </row>
    <row r="10" spans="2:46" x14ac:dyDescent="0.2">
      <c r="B10" s="328" t="s">
        <v>893</v>
      </c>
      <c r="C10" s="332"/>
      <c r="D10" s="309">
        <v>3.9550000000000001</v>
      </c>
      <c r="E10" s="309">
        <v>0</v>
      </c>
      <c r="F10" s="309">
        <v>0</v>
      </c>
      <c r="G10" s="309">
        <v>0</v>
      </c>
      <c r="H10" s="309">
        <v>0</v>
      </c>
      <c r="I10" s="309">
        <v>0</v>
      </c>
      <c r="J10" s="309">
        <v>0</v>
      </c>
      <c r="K10" s="309">
        <v>0</v>
      </c>
      <c r="L10" s="309">
        <v>0</v>
      </c>
      <c r="M10" s="309">
        <v>0</v>
      </c>
      <c r="N10" s="309">
        <v>0</v>
      </c>
      <c r="O10" s="309">
        <v>0</v>
      </c>
      <c r="P10" s="309">
        <v>0</v>
      </c>
      <c r="Q10" s="329"/>
      <c r="R10" s="312">
        <v>0</v>
      </c>
      <c r="S10" s="312">
        <v>0</v>
      </c>
      <c r="T10" s="312">
        <v>0</v>
      </c>
      <c r="U10" s="312">
        <v>0</v>
      </c>
      <c r="V10" s="312">
        <v>0</v>
      </c>
      <c r="W10" s="312">
        <v>0</v>
      </c>
      <c r="X10" s="312">
        <v>0</v>
      </c>
      <c r="Y10" s="312">
        <v>0</v>
      </c>
      <c r="Z10" s="312">
        <v>0</v>
      </c>
      <c r="AA10" s="312">
        <v>0</v>
      </c>
      <c r="AB10" s="312">
        <v>0</v>
      </c>
      <c r="AC10" s="312">
        <v>0</v>
      </c>
      <c r="AD10" s="312">
        <v>0</v>
      </c>
      <c r="AG10" s="313">
        <f t="shared" si="3"/>
        <v>0</v>
      </c>
      <c r="AH10" s="313">
        <f t="shared" si="4"/>
        <v>0</v>
      </c>
      <c r="AI10" s="313">
        <f t="shared" si="0"/>
        <v>0</v>
      </c>
      <c r="AJ10" s="313">
        <f t="shared" si="0"/>
        <v>0</v>
      </c>
      <c r="AK10" s="313">
        <f t="shared" si="0"/>
        <v>0</v>
      </c>
      <c r="AL10" s="313">
        <f t="shared" si="0"/>
        <v>0</v>
      </c>
      <c r="AM10" s="313">
        <f t="shared" si="0"/>
        <v>0</v>
      </c>
      <c r="AN10" s="313">
        <f t="shared" si="0"/>
        <v>0</v>
      </c>
      <c r="AO10" s="313">
        <f t="shared" si="0"/>
        <v>0</v>
      </c>
      <c r="AP10" s="313">
        <f t="shared" si="5"/>
        <v>0</v>
      </c>
      <c r="AQ10" s="313">
        <f t="shared" si="1"/>
        <v>0</v>
      </c>
      <c r="AR10" s="313">
        <f t="shared" si="1"/>
        <v>0</v>
      </c>
      <c r="AS10" s="313">
        <f t="shared" si="1"/>
        <v>0</v>
      </c>
      <c r="AT10" s="313">
        <f t="shared" si="2"/>
        <v>0</v>
      </c>
    </row>
    <row r="11" spans="2:46" x14ac:dyDescent="0.2">
      <c r="B11" s="328" t="s">
        <v>894</v>
      </c>
      <c r="C11" s="332"/>
      <c r="D11" s="309">
        <v>3.9550000000000001</v>
      </c>
      <c r="E11" s="309">
        <v>0</v>
      </c>
      <c r="F11" s="309">
        <v>0</v>
      </c>
      <c r="G11" s="309">
        <v>0</v>
      </c>
      <c r="H11" s="309">
        <v>0</v>
      </c>
      <c r="I11" s="309">
        <v>0</v>
      </c>
      <c r="J11" s="309">
        <v>0</v>
      </c>
      <c r="K11" s="309">
        <v>0</v>
      </c>
      <c r="L11" s="309">
        <v>0</v>
      </c>
      <c r="M11" s="309">
        <v>0</v>
      </c>
      <c r="N11" s="309">
        <v>0</v>
      </c>
      <c r="O11" s="309">
        <v>0</v>
      </c>
      <c r="P11" s="309">
        <v>0</v>
      </c>
      <c r="Q11" s="329"/>
      <c r="R11" s="312">
        <v>1743305</v>
      </c>
      <c r="S11" s="312">
        <v>0</v>
      </c>
      <c r="T11" s="312">
        <v>0</v>
      </c>
      <c r="U11" s="312">
        <v>5043065.4425865337</v>
      </c>
      <c r="V11" s="312">
        <v>0</v>
      </c>
      <c r="W11" s="312">
        <v>0</v>
      </c>
      <c r="X11" s="312">
        <v>8229032.2332155593</v>
      </c>
      <c r="Y11" s="312">
        <v>20447605.576652132</v>
      </c>
      <c r="Z11" s="312">
        <v>0</v>
      </c>
      <c r="AA11" s="312">
        <v>0</v>
      </c>
      <c r="AB11" s="312">
        <v>0</v>
      </c>
      <c r="AC11" s="312">
        <v>0</v>
      </c>
      <c r="AD11" s="312">
        <v>0</v>
      </c>
      <c r="AG11" s="313">
        <f t="shared" si="3"/>
        <v>6894771.2750000004</v>
      </c>
      <c r="AH11" s="313">
        <f t="shared" si="4"/>
        <v>0</v>
      </c>
      <c r="AI11" s="313">
        <f t="shared" si="0"/>
        <v>0</v>
      </c>
      <c r="AJ11" s="313">
        <f t="shared" si="0"/>
        <v>0</v>
      </c>
      <c r="AK11" s="313">
        <f t="shared" si="0"/>
        <v>0</v>
      </c>
      <c r="AL11" s="313">
        <f t="shared" si="0"/>
        <v>0</v>
      </c>
      <c r="AM11" s="313">
        <f t="shared" si="0"/>
        <v>0</v>
      </c>
      <c r="AN11" s="313">
        <f t="shared" si="0"/>
        <v>0</v>
      </c>
      <c r="AO11" s="313">
        <f t="shared" si="0"/>
        <v>0</v>
      </c>
      <c r="AP11" s="313">
        <f t="shared" si="5"/>
        <v>0</v>
      </c>
      <c r="AQ11" s="313">
        <f t="shared" si="1"/>
        <v>0</v>
      </c>
      <c r="AR11" s="313">
        <f t="shared" si="1"/>
        <v>0</v>
      </c>
      <c r="AS11" s="313">
        <f t="shared" si="1"/>
        <v>0</v>
      </c>
      <c r="AT11" s="313">
        <f t="shared" si="2"/>
        <v>6894771.2750000004</v>
      </c>
    </row>
    <row r="12" spans="2:46" x14ac:dyDescent="0.2">
      <c r="B12" s="328" t="s">
        <v>895</v>
      </c>
      <c r="C12" s="332"/>
      <c r="D12" s="309">
        <v>0</v>
      </c>
      <c r="E12" s="309">
        <v>0</v>
      </c>
      <c r="F12" s="309">
        <v>0</v>
      </c>
      <c r="G12" s="309">
        <v>0</v>
      </c>
      <c r="H12" s="309">
        <v>0</v>
      </c>
      <c r="I12" s="309">
        <v>0</v>
      </c>
      <c r="J12" s="309">
        <v>0</v>
      </c>
      <c r="K12" s="309">
        <v>0</v>
      </c>
      <c r="L12" s="309">
        <v>0</v>
      </c>
      <c r="M12" s="309">
        <v>0</v>
      </c>
      <c r="N12" s="309">
        <v>0</v>
      </c>
      <c r="O12" s="309">
        <v>0</v>
      </c>
      <c r="P12" s="309">
        <v>0</v>
      </c>
      <c r="Q12" s="329"/>
      <c r="R12" s="312">
        <v>36698140</v>
      </c>
      <c r="S12" s="312">
        <v>0</v>
      </c>
      <c r="T12" s="312">
        <v>0</v>
      </c>
      <c r="U12" s="312">
        <v>0</v>
      </c>
      <c r="V12" s="312">
        <v>0</v>
      </c>
      <c r="W12" s="312">
        <v>0</v>
      </c>
      <c r="X12" s="312">
        <v>0</v>
      </c>
      <c r="Y12" s="312">
        <v>167237690.29739991</v>
      </c>
      <c r="Z12" s="312">
        <v>0</v>
      </c>
      <c r="AA12" s="312">
        <v>0</v>
      </c>
      <c r="AB12" s="312">
        <v>0</v>
      </c>
      <c r="AC12" s="312">
        <v>0</v>
      </c>
      <c r="AD12" s="312">
        <v>0</v>
      </c>
      <c r="AG12" s="313">
        <f t="shared" si="3"/>
        <v>0</v>
      </c>
      <c r="AH12" s="313">
        <f t="shared" si="4"/>
        <v>0</v>
      </c>
      <c r="AI12" s="313">
        <f t="shared" si="0"/>
        <v>0</v>
      </c>
      <c r="AJ12" s="313">
        <f t="shared" si="0"/>
        <v>0</v>
      </c>
      <c r="AK12" s="313">
        <f t="shared" si="0"/>
        <v>0</v>
      </c>
      <c r="AL12" s="313">
        <f t="shared" si="0"/>
        <v>0</v>
      </c>
      <c r="AM12" s="313">
        <f t="shared" si="0"/>
        <v>0</v>
      </c>
      <c r="AN12" s="313">
        <f t="shared" si="0"/>
        <v>0</v>
      </c>
      <c r="AO12" s="313">
        <f t="shared" si="0"/>
        <v>0</v>
      </c>
      <c r="AP12" s="313">
        <f t="shared" si="5"/>
        <v>0</v>
      </c>
      <c r="AQ12" s="313">
        <f t="shared" si="1"/>
        <v>0</v>
      </c>
      <c r="AR12" s="313">
        <f t="shared" si="1"/>
        <v>0</v>
      </c>
      <c r="AS12" s="313">
        <f t="shared" si="1"/>
        <v>0</v>
      </c>
      <c r="AT12" s="313">
        <f t="shared" si="2"/>
        <v>0</v>
      </c>
    </row>
    <row r="13" spans="2:46" x14ac:dyDescent="0.2">
      <c r="B13" s="328" t="s">
        <v>896</v>
      </c>
      <c r="C13" s="332"/>
      <c r="D13" s="309">
        <v>3.9550000000000001</v>
      </c>
      <c r="E13" s="309">
        <v>0</v>
      </c>
      <c r="F13" s="309">
        <v>0</v>
      </c>
      <c r="G13" s="309">
        <v>0</v>
      </c>
      <c r="H13" s="309">
        <v>0</v>
      </c>
      <c r="I13" s="309">
        <v>0</v>
      </c>
      <c r="J13" s="309">
        <v>0</v>
      </c>
      <c r="K13" s="309">
        <v>0</v>
      </c>
      <c r="L13" s="309">
        <v>0</v>
      </c>
      <c r="M13" s="309">
        <v>0</v>
      </c>
      <c r="N13" s="309">
        <v>0</v>
      </c>
      <c r="O13" s="309">
        <v>0</v>
      </c>
      <c r="P13" s="309">
        <v>0</v>
      </c>
      <c r="Q13" s="329"/>
      <c r="R13" s="312">
        <v>12176357</v>
      </c>
      <c r="S13" s="312">
        <v>200261624.61466938</v>
      </c>
      <c r="T13" s="312">
        <v>0</v>
      </c>
      <c r="U13" s="312">
        <v>0</v>
      </c>
      <c r="V13" s="312">
        <v>301122328.35617799</v>
      </c>
      <c r="W13" s="312">
        <v>0</v>
      </c>
      <c r="X13" s="312">
        <v>0</v>
      </c>
      <c r="Y13" s="312">
        <v>0</v>
      </c>
      <c r="Z13" s="312">
        <v>0</v>
      </c>
      <c r="AA13" s="312">
        <v>0</v>
      </c>
      <c r="AB13" s="312">
        <v>0</v>
      </c>
      <c r="AC13" s="312">
        <v>0</v>
      </c>
      <c r="AD13" s="312">
        <v>0</v>
      </c>
      <c r="AG13" s="313">
        <f t="shared" si="3"/>
        <v>48157491.935000002</v>
      </c>
      <c r="AH13" s="313">
        <f t="shared" si="4"/>
        <v>0</v>
      </c>
      <c r="AI13" s="313">
        <f t="shared" si="0"/>
        <v>0</v>
      </c>
      <c r="AJ13" s="313">
        <f t="shared" si="0"/>
        <v>0</v>
      </c>
      <c r="AK13" s="313">
        <f t="shared" si="0"/>
        <v>0</v>
      </c>
      <c r="AL13" s="313">
        <f t="shared" si="0"/>
        <v>0</v>
      </c>
      <c r="AM13" s="313">
        <f t="shared" si="0"/>
        <v>0</v>
      </c>
      <c r="AN13" s="313">
        <f t="shared" si="0"/>
        <v>0</v>
      </c>
      <c r="AO13" s="313">
        <f t="shared" si="0"/>
        <v>0</v>
      </c>
      <c r="AP13" s="313">
        <f t="shared" si="5"/>
        <v>0</v>
      </c>
      <c r="AQ13" s="313">
        <f t="shared" si="1"/>
        <v>0</v>
      </c>
      <c r="AR13" s="313">
        <f t="shared" si="1"/>
        <v>0</v>
      </c>
      <c r="AS13" s="313">
        <f t="shared" si="1"/>
        <v>0</v>
      </c>
      <c r="AT13" s="313">
        <f t="shared" si="2"/>
        <v>48157491.935000002</v>
      </c>
    </row>
    <row r="14" spans="2:46" x14ac:dyDescent="0.2">
      <c r="B14" s="328" t="s">
        <v>897</v>
      </c>
      <c r="C14" s="332"/>
      <c r="D14" s="309">
        <v>3.9550000000000001</v>
      </c>
      <c r="E14" s="309">
        <v>0</v>
      </c>
      <c r="F14" s="309">
        <v>0</v>
      </c>
      <c r="G14" s="309">
        <v>0</v>
      </c>
      <c r="H14" s="309">
        <v>0</v>
      </c>
      <c r="I14" s="309">
        <v>0</v>
      </c>
      <c r="J14" s="309">
        <v>0</v>
      </c>
      <c r="K14" s="309">
        <v>0</v>
      </c>
      <c r="L14" s="309">
        <v>0</v>
      </c>
      <c r="M14" s="309">
        <v>0</v>
      </c>
      <c r="N14" s="309">
        <v>0</v>
      </c>
      <c r="O14" s="309">
        <v>0</v>
      </c>
      <c r="P14" s="309">
        <v>0</v>
      </c>
      <c r="Q14" s="329"/>
      <c r="R14" s="312">
        <v>5452601</v>
      </c>
      <c r="S14" s="312">
        <v>0</v>
      </c>
      <c r="T14" s="312">
        <v>0</v>
      </c>
      <c r="U14" s="312">
        <v>164709143.31174451</v>
      </c>
      <c r="V14" s="312">
        <v>0</v>
      </c>
      <c r="W14" s="312">
        <v>0</v>
      </c>
      <c r="X14" s="312">
        <v>237639802.99867862</v>
      </c>
      <c r="Y14" s="312">
        <v>246602873.89236239</v>
      </c>
      <c r="Z14" s="312">
        <v>0</v>
      </c>
      <c r="AA14" s="312">
        <v>0</v>
      </c>
      <c r="AB14" s="312">
        <v>0</v>
      </c>
      <c r="AC14" s="312">
        <v>0</v>
      </c>
      <c r="AD14" s="312">
        <v>0</v>
      </c>
      <c r="AG14" s="313">
        <f t="shared" si="3"/>
        <v>21565036.955000002</v>
      </c>
      <c r="AH14" s="313">
        <f t="shared" si="4"/>
        <v>0</v>
      </c>
      <c r="AI14" s="313">
        <f t="shared" si="0"/>
        <v>0</v>
      </c>
      <c r="AJ14" s="313">
        <f t="shared" si="0"/>
        <v>0</v>
      </c>
      <c r="AK14" s="313">
        <f t="shared" si="0"/>
        <v>0</v>
      </c>
      <c r="AL14" s="313">
        <f t="shared" si="0"/>
        <v>0</v>
      </c>
      <c r="AM14" s="313">
        <f t="shared" si="0"/>
        <v>0</v>
      </c>
      <c r="AN14" s="313">
        <f t="shared" si="0"/>
        <v>0</v>
      </c>
      <c r="AO14" s="313">
        <f t="shared" si="0"/>
        <v>0</v>
      </c>
      <c r="AP14" s="313">
        <f t="shared" si="5"/>
        <v>0</v>
      </c>
      <c r="AQ14" s="313">
        <f t="shared" si="1"/>
        <v>0</v>
      </c>
      <c r="AR14" s="313">
        <f t="shared" si="1"/>
        <v>0</v>
      </c>
      <c r="AS14" s="313">
        <f t="shared" si="1"/>
        <v>0</v>
      </c>
      <c r="AT14" s="313">
        <f t="shared" si="2"/>
        <v>21565036.955000002</v>
      </c>
    </row>
    <row r="15" spans="2:46" x14ac:dyDescent="0.2">
      <c r="B15" s="328" t="s">
        <v>898</v>
      </c>
      <c r="C15" s="332"/>
      <c r="D15" s="309">
        <v>3.9550000000000001</v>
      </c>
      <c r="E15" s="309">
        <v>0</v>
      </c>
      <c r="F15" s="309">
        <v>0</v>
      </c>
      <c r="G15" s="309">
        <v>0</v>
      </c>
      <c r="H15" s="309">
        <v>0</v>
      </c>
      <c r="I15" s="309">
        <v>0</v>
      </c>
      <c r="J15" s="309">
        <v>0</v>
      </c>
      <c r="K15" s="309">
        <v>0</v>
      </c>
      <c r="L15" s="309">
        <v>0</v>
      </c>
      <c r="M15" s="309">
        <v>0</v>
      </c>
      <c r="N15" s="309">
        <v>0</v>
      </c>
      <c r="O15" s="309">
        <v>0</v>
      </c>
      <c r="P15" s="309">
        <v>0</v>
      </c>
      <c r="Q15" s="329"/>
      <c r="R15" s="312">
        <v>2301003</v>
      </c>
      <c r="S15" s="312">
        <v>0</v>
      </c>
      <c r="T15" s="312">
        <v>0</v>
      </c>
      <c r="U15" s="312">
        <v>56882828.962034523</v>
      </c>
      <c r="V15" s="312">
        <v>0</v>
      </c>
      <c r="W15" s="312">
        <v>0</v>
      </c>
      <c r="X15" s="312">
        <v>86990575.092016265</v>
      </c>
      <c r="Y15" s="312">
        <v>41489609.284293093</v>
      </c>
      <c r="Z15" s="312">
        <v>0</v>
      </c>
      <c r="AA15" s="312">
        <v>0</v>
      </c>
      <c r="AB15" s="312">
        <v>0</v>
      </c>
      <c r="AC15" s="312">
        <v>0</v>
      </c>
      <c r="AD15" s="312">
        <v>0</v>
      </c>
      <c r="AG15" s="313">
        <f t="shared" si="3"/>
        <v>9100466.8650000002</v>
      </c>
      <c r="AH15" s="313">
        <f t="shared" si="4"/>
        <v>0</v>
      </c>
      <c r="AI15" s="313">
        <f t="shared" si="0"/>
        <v>0</v>
      </c>
      <c r="AJ15" s="313">
        <f t="shared" si="0"/>
        <v>0</v>
      </c>
      <c r="AK15" s="313">
        <f t="shared" si="0"/>
        <v>0</v>
      </c>
      <c r="AL15" s="313">
        <f t="shared" si="0"/>
        <v>0</v>
      </c>
      <c r="AM15" s="313">
        <f t="shared" si="0"/>
        <v>0</v>
      </c>
      <c r="AN15" s="313">
        <f t="shared" si="0"/>
        <v>0</v>
      </c>
      <c r="AO15" s="313">
        <f t="shared" si="0"/>
        <v>0</v>
      </c>
      <c r="AP15" s="313">
        <f t="shared" si="5"/>
        <v>0</v>
      </c>
      <c r="AQ15" s="313">
        <f t="shared" si="1"/>
        <v>0</v>
      </c>
      <c r="AR15" s="313">
        <f t="shared" si="1"/>
        <v>0</v>
      </c>
      <c r="AS15" s="313">
        <f t="shared" si="1"/>
        <v>0</v>
      </c>
      <c r="AT15" s="313">
        <f t="shared" si="2"/>
        <v>9100466.8650000002</v>
      </c>
    </row>
    <row r="16" spans="2:46" x14ac:dyDescent="0.2">
      <c r="B16" s="328" t="s">
        <v>899</v>
      </c>
      <c r="C16" s="332"/>
      <c r="D16" s="309">
        <v>0</v>
      </c>
      <c r="E16" s="309">
        <v>0</v>
      </c>
      <c r="F16" s="309">
        <v>0</v>
      </c>
      <c r="G16" s="309">
        <v>0</v>
      </c>
      <c r="H16" s="309">
        <v>0</v>
      </c>
      <c r="I16" s="309">
        <v>0</v>
      </c>
      <c r="J16" s="309">
        <v>0</v>
      </c>
      <c r="K16" s="309">
        <v>0</v>
      </c>
      <c r="L16" s="309">
        <v>0</v>
      </c>
      <c r="M16" s="309">
        <v>0</v>
      </c>
      <c r="N16" s="309">
        <v>0</v>
      </c>
      <c r="O16" s="309">
        <v>0</v>
      </c>
      <c r="P16" s="309">
        <v>0</v>
      </c>
      <c r="Q16" s="329"/>
      <c r="R16" s="312">
        <v>9348.6666666666661</v>
      </c>
      <c r="S16" s="312">
        <v>0</v>
      </c>
      <c r="T16" s="312">
        <v>0</v>
      </c>
      <c r="U16" s="312">
        <v>11541212.82802742</v>
      </c>
      <c r="V16" s="312">
        <v>0</v>
      </c>
      <c r="W16" s="312">
        <v>0</v>
      </c>
      <c r="X16" s="312">
        <v>18626640.547309805</v>
      </c>
      <c r="Y16" s="312">
        <v>70391657.875786856</v>
      </c>
      <c r="Z16" s="312">
        <v>0</v>
      </c>
      <c r="AA16" s="312">
        <v>0</v>
      </c>
      <c r="AB16" s="312">
        <v>0</v>
      </c>
      <c r="AC16" s="312">
        <v>0</v>
      </c>
      <c r="AD16" s="312">
        <v>0</v>
      </c>
      <c r="AG16" s="313">
        <f t="shared" si="3"/>
        <v>0</v>
      </c>
      <c r="AH16" s="313">
        <f t="shared" si="4"/>
        <v>0</v>
      </c>
      <c r="AI16" s="313">
        <f t="shared" si="0"/>
        <v>0</v>
      </c>
      <c r="AJ16" s="313">
        <f t="shared" si="0"/>
        <v>0</v>
      </c>
      <c r="AK16" s="313">
        <f t="shared" si="0"/>
        <v>0</v>
      </c>
      <c r="AL16" s="313">
        <f t="shared" si="0"/>
        <v>0</v>
      </c>
      <c r="AM16" s="313">
        <f t="shared" si="0"/>
        <v>0</v>
      </c>
      <c r="AN16" s="313">
        <f t="shared" si="0"/>
        <v>0</v>
      </c>
      <c r="AO16" s="313">
        <f t="shared" si="0"/>
        <v>0</v>
      </c>
      <c r="AP16" s="313">
        <f t="shared" si="5"/>
        <v>0</v>
      </c>
      <c r="AQ16" s="313">
        <f t="shared" si="1"/>
        <v>0</v>
      </c>
      <c r="AR16" s="313">
        <f t="shared" si="1"/>
        <v>0</v>
      </c>
      <c r="AS16" s="313">
        <f t="shared" si="1"/>
        <v>0</v>
      </c>
      <c r="AT16" s="313">
        <f t="shared" si="2"/>
        <v>0</v>
      </c>
    </row>
    <row r="17" spans="2:46" x14ac:dyDescent="0.2">
      <c r="B17" s="328" t="s">
        <v>900</v>
      </c>
      <c r="C17" s="332"/>
      <c r="D17" s="309">
        <v>3.9550000000000001</v>
      </c>
      <c r="E17" s="309">
        <v>0</v>
      </c>
      <c r="F17" s="309">
        <v>0</v>
      </c>
      <c r="G17" s="309">
        <v>0</v>
      </c>
      <c r="H17" s="309">
        <v>0</v>
      </c>
      <c r="I17" s="309">
        <v>0</v>
      </c>
      <c r="J17" s="309">
        <v>0</v>
      </c>
      <c r="K17" s="309">
        <v>0</v>
      </c>
      <c r="L17" s="309">
        <v>0</v>
      </c>
      <c r="M17" s="309">
        <v>0</v>
      </c>
      <c r="N17" s="309">
        <v>0</v>
      </c>
      <c r="O17" s="309">
        <v>0</v>
      </c>
      <c r="P17" s="309">
        <v>0</v>
      </c>
      <c r="Q17" s="329"/>
      <c r="R17" s="312">
        <v>3778</v>
      </c>
      <c r="S17" s="312">
        <v>1054795.8972647851</v>
      </c>
      <c r="T17" s="312">
        <v>0</v>
      </c>
      <c r="U17" s="312">
        <v>0</v>
      </c>
      <c r="V17" s="312">
        <v>1342966.9027352151</v>
      </c>
      <c r="W17" s="312">
        <v>0</v>
      </c>
      <c r="X17" s="312">
        <v>0</v>
      </c>
      <c r="Y17" s="312">
        <v>0</v>
      </c>
      <c r="Z17" s="312">
        <v>0</v>
      </c>
      <c r="AA17" s="312">
        <v>0</v>
      </c>
      <c r="AB17" s="312">
        <v>0</v>
      </c>
      <c r="AC17" s="312">
        <v>0</v>
      </c>
      <c r="AD17" s="312">
        <v>0</v>
      </c>
      <c r="AG17" s="313">
        <f t="shared" si="3"/>
        <v>14941.99</v>
      </c>
      <c r="AH17" s="313">
        <f t="shared" si="4"/>
        <v>0</v>
      </c>
      <c r="AI17" s="313">
        <f t="shared" si="0"/>
        <v>0</v>
      </c>
      <c r="AJ17" s="313">
        <f t="shared" si="0"/>
        <v>0</v>
      </c>
      <c r="AK17" s="313">
        <f t="shared" si="0"/>
        <v>0</v>
      </c>
      <c r="AL17" s="313">
        <f t="shared" si="0"/>
        <v>0</v>
      </c>
      <c r="AM17" s="313">
        <f t="shared" si="0"/>
        <v>0</v>
      </c>
      <c r="AN17" s="313">
        <f t="shared" si="0"/>
        <v>0</v>
      </c>
      <c r="AO17" s="313">
        <f t="shared" si="0"/>
        <v>0</v>
      </c>
      <c r="AP17" s="313">
        <f t="shared" si="5"/>
        <v>0</v>
      </c>
      <c r="AQ17" s="313">
        <f t="shared" si="1"/>
        <v>0</v>
      </c>
      <c r="AR17" s="313">
        <f t="shared" si="1"/>
        <v>0</v>
      </c>
      <c r="AS17" s="313">
        <f t="shared" si="1"/>
        <v>0</v>
      </c>
      <c r="AT17" s="313">
        <f t="shared" si="2"/>
        <v>14941.99</v>
      </c>
    </row>
    <row r="18" spans="2:46" x14ac:dyDescent="0.2">
      <c r="B18" s="328" t="s">
        <v>901</v>
      </c>
      <c r="C18" s="332"/>
      <c r="D18" s="309">
        <v>3.9550000000000001</v>
      </c>
      <c r="E18" s="309">
        <v>0</v>
      </c>
      <c r="F18" s="309">
        <v>0</v>
      </c>
      <c r="G18" s="309">
        <v>0</v>
      </c>
      <c r="H18" s="309">
        <v>0</v>
      </c>
      <c r="I18" s="309">
        <v>0</v>
      </c>
      <c r="J18" s="309">
        <v>0</v>
      </c>
      <c r="K18" s="309">
        <v>0</v>
      </c>
      <c r="L18" s="309">
        <v>0</v>
      </c>
      <c r="M18" s="309">
        <v>0</v>
      </c>
      <c r="N18" s="309">
        <v>0</v>
      </c>
      <c r="O18" s="309">
        <v>0</v>
      </c>
      <c r="P18" s="309">
        <v>0</v>
      </c>
      <c r="Q18" s="329"/>
      <c r="R18" s="312">
        <v>30835</v>
      </c>
      <c r="S18" s="312">
        <v>0</v>
      </c>
      <c r="T18" s="312">
        <v>0</v>
      </c>
      <c r="U18" s="312">
        <v>5404221.7242684113</v>
      </c>
      <c r="V18" s="312">
        <v>0</v>
      </c>
      <c r="W18" s="312">
        <v>0</v>
      </c>
      <c r="X18" s="312">
        <v>7612384.0773444921</v>
      </c>
      <c r="Y18" s="312">
        <v>8502577.8090322595</v>
      </c>
      <c r="Z18" s="312">
        <v>0</v>
      </c>
      <c r="AA18" s="312">
        <v>0</v>
      </c>
      <c r="AB18" s="312">
        <v>0</v>
      </c>
      <c r="AC18" s="312">
        <v>0</v>
      </c>
      <c r="AD18" s="312">
        <v>0</v>
      </c>
      <c r="AG18" s="313">
        <f t="shared" si="3"/>
        <v>121952.425</v>
      </c>
      <c r="AH18" s="313">
        <f t="shared" si="4"/>
        <v>0</v>
      </c>
      <c r="AI18" s="313">
        <f t="shared" si="0"/>
        <v>0</v>
      </c>
      <c r="AJ18" s="313">
        <f t="shared" si="0"/>
        <v>0</v>
      </c>
      <c r="AK18" s="313">
        <f t="shared" si="0"/>
        <v>0</v>
      </c>
      <c r="AL18" s="313">
        <f t="shared" si="0"/>
        <v>0</v>
      </c>
      <c r="AM18" s="313">
        <f t="shared" si="0"/>
        <v>0</v>
      </c>
      <c r="AN18" s="313">
        <f t="shared" si="0"/>
        <v>0</v>
      </c>
      <c r="AO18" s="313">
        <f t="shared" si="0"/>
        <v>0</v>
      </c>
      <c r="AP18" s="313">
        <f t="shared" si="5"/>
        <v>0</v>
      </c>
      <c r="AQ18" s="313">
        <f t="shared" si="1"/>
        <v>0</v>
      </c>
      <c r="AR18" s="313">
        <f t="shared" si="1"/>
        <v>0</v>
      </c>
      <c r="AS18" s="313">
        <f t="shared" si="1"/>
        <v>0</v>
      </c>
      <c r="AT18" s="313">
        <f t="shared" si="2"/>
        <v>121952.425</v>
      </c>
    </row>
    <row r="19" spans="2:46" x14ac:dyDescent="0.2">
      <c r="B19" s="328" t="s">
        <v>902</v>
      </c>
      <c r="C19" s="332"/>
      <c r="D19" s="309">
        <v>3.9550000000000001</v>
      </c>
      <c r="E19" s="309">
        <v>0</v>
      </c>
      <c r="F19" s="309">
        <v>0</v>
      </c>
      <c r="G19" s="309">
        <v>0</v>
      </c>
      <c r="H19" s="309">
        <v>0</v>
      </c>
      <c r="I19" s="309">
        <v>0</v>
      </c>
      <c r="J19" s="309">
        <v>0</v>
      </c>
      <c r="K19" s="309">
        <v>0</v>
      </c>
      <c r="L19" s="309">
        <v>0</v>
      </c>
      <c r="M19" s="309">
        <v>0</v>
      </c>
      <c r="N19" s="309">
        <v>0</v>
      </c>
      <c r="O19" s="309">
        <v>0</v>
      </c>
      <c r="P19" s="309">
        <v>0</v>
      </c>
      <c r="Q19" s="329"/>
      <c r="R19" s="312">
        <v>281874</v>
      </c>
      <c r="S19" s="312">
        <v>0</v>
      </c>
      <c r="T19" s="312">
        <v>0</v>
      </c>
      <c r="U19" s="312">
        <v>21812488.250120759</v>
      </c>
      <c r="V19" s="312">
        <v>0</v>
      </c>
      <c r="W19" s="312">
        <v>0</v>
      </c>
      <c r="X19" s="312">
        <v>32155388.056975998</v>
      </c>
      <c r="Y19" s="312">
        <v>45217305.743870974</v>
      </c>
      <c r="Z19" s="312">
        <v>0</v>
      </c>
      <c r="AA19" s="312">
        <v>0</v>
      </c>
      <c r="AB19" s="312">
        <v>4771488.1175258067</v>
      </c>
      <c r="AC19" s="312">
        <v>0</v>
      </c>
      <c r="AD19" s="312">
        <v>0</v>
      </c>
      <c r="AG19" s="313">
        <f t="shared" si="3"/>
        <v>1114811.67</v>
      </c>
      <c r="AH19" s="313">
        <f t="shared" si="4"/>
        <v>0</v>
      </c>
      <c r="AI19" s="313">
        <f t="shared" si="0"/>
        <v>0</v>
      </c>
      <c r="AJ19" s="313">
        <f t="shared" si="0"/>
        <v>0</v>
      </c>
      <c r="AK19" s="313">
        <f t="shared" si="0"/>
        <v>0</v>
      </c>
      <c r="AL19" s="313">
        <f t="shared" si="0"/>
        <v>0</v>
      </c>
      <c r="AM19" s="313">
        <f t="shared" si="0"/>
        <v>0</v>
      </c>
      <c r="AN19" s="313">
        <f t="shared" si="0"/>
        <v>0</v>
      </c>
      <c r="AO19" s="313">
        <f t="shared" si="0"/>
        <v>0</v>
      </c>
      <c r="AP19" s="313">
        <f t="shared" si="5"/>
        <v>0</v>
      </c>
      <c r="AQ19" s="313">
        <f t="shared" si="1"/>
        <v>0</v>
      </c>
      <c r="AR19" s="313">
        <f t="shared" si="1"/>
        <v>0</v>
      </c>
      <c r="AS19" s="313">
        <f t="shared" si="1"/>
        <v>0</v>
      </c>
      <c r="AT19" s="313">
        <f t="shared" si="2"/>
        <v>1114811.67</v>
      </c>
    </row>
    <row r="20" spans="2:46" x14ac:dyDescent="0.2">
      <c r="B20" s="328" t="s">
        <v>903</v>
      </c>
      <c r="C20" s="332"/>
      <c r="D20" s="309">
        <v>3.9550000000000001</v>
      </c>
      <c r="E20" s="309">
        <v>0</v>
      </c>
      <c r="F20" s="309">
        <v>0</v>
      </c>
      <c r="G20" s="309">
        <v>0</v>
      </c>
      <c r="H20" s="309">
        <v>0</v>
      </c>
      <c r="I20" s="309">
        <v>0</v>
      </c>
      <c r="J20" s="309">
        <v>0</v>
      </c>
      <c r="K20" s="309">
        <v>0</v>
      </c>
      <c r="L20" s="309">
        <v>0</v>
      </c>
      <c r="M20" s="309">
        <v>0</v>
      </c>
      <c r="N20" s="309">
        <v>0</v>
      </c>
      <c r="O20" s="309">
        <v>0</v>
      </c>
      <c r="P20" s="309">
        <v>0</v>
      </c>
      <c r="Q20" s="329"/>
      <c r="R20" s="312">
        <v>18604</v>
      </c>
      <c r="S20" s="312">
        <v>0</v>
      </c>
      <c r="T20" s="312">
        <v>0</v>
      </c>
      <c r="U20" s="312">
        <v>907267.13431933359</v>
      </c>
      <c r="V20" s="312">
        <v>0</v>
      </c>
      <c r="W20" s="312">
        <v>0</v>
      </c>
      <c r="X20" s="312">
        <v>1472223.7256806665</v>
      </c>
      <c r="Y20" s="312">
        <v>2437770.9800000004</v>
      </c>
      <c r="Z20" s="312">
        <v>0</v>
      </c>
      <c r="AA20" s="312">
        <v>0</v>
      </c>
      <c r="AB20" s="312">
        <v>168859.98</v>
      </c>
      <c r="AC20" s="312">
        <v>0</v>
      </c>
      <c r="AD20" s="312">
        <v>0</v>
      </c>
      <c r="AG20" s="313">
        <f t="shared" si="3"/>
        <v>73578.820000000007</v>
      </c>
      <c r="AH20" s="313">
        <f t="shared" si="4"/>
        <v>0</v>
      </c>
      <c r="AI20" s="313">
        <f t="shared" si="0"/>
        <v>0</v>
      </c>
      <c r="AJ20" s="313">
        <f t="shared" si="0"/>
        <v>0</v>
      </c>
      <c r="AK20" s="313">
        <f t="shared" si="0"/>
        <v>0</v>
      </c>
      <c r="AL20" s="313">
        <f t="shared" si="0"/>
        <v>0</v>
      </c>
      <c r="AM20" s="313">
        <f t="shared" si="0"/>
        <v>0</v>
      </c>
      <c r="AN20" s="313">
        <f t="shared" si="0"/>
        <v>0</v>
      </c>
      <c r="AO20" s="313">
        <f t="shared" si="0"/>
        <v>0</v>
      </c>
      <c r="AP20" s="313">
        <f t="shared" si="5"/>
        <v>0</v>
      </c>
      <c r="AQ20" s="313">
        <f t="shared" si="1"/>
        <v>0</v>
      </c>
      <c r="AR20" s="313">
        <f t="shared" si="1"/>
        <v>0</v>
      </c>
      <c r="AS20" s="313">
        <f t="shared" si="1"/>
        <v>0</v>
      </c>
      <c r="AT20" s="313">
        <f t="shared" si="2"/>
        <v>73578.820000000007</v>
      </c>
    </row>
    <row r="21" spans="2:46" x14ac:dyDescent="0.2">
      <c r="B21" s="328" t="s">
        <v>904</v>
      </c>
      <c r="C21" s="332"/>
      <c r="D21" s="309">
        <v>3.9550000000000001</v>
      </c>
      <c r="E21" s="309">
        <v>0</v>
      </c>
      <c r="F21" s="309">
        <v>0</v>
      </c>
      <c r="G21" s="309">
        <v>0</v>
      </c>
      <c r="H21" s="309">
        <v>0</v>
      </c>
      <c r="I21" s="309">
        <v>0</v>
      </c>
      <c r="J21" s="309">
        <v>0</v>
      </c>
      <c r="K21" s="309">
        <v>0</v>
      </c>
      <c r="L21" s="309">
        <v>0</v>
      </c>
      <c r="M21" s="309">
        <v>0</v>
      </c>
      <c r="N21" s="309">
        <v>0</v>
      </c>
      <c r="O21" s="309">
        <v>0</v>
      </c>
      <c r="P21" s="309">
        <v>0</v>
      </c>
      <c r="Q21" s="329"/>
      <c r="R21" s="312">
        <v>1219335</v>
      </c>
      <c r="S21" s="312">
        <v>0</v>
      </c>
      <c r="T21" s="312">
        <v>0</v>
      </c>
      <c r="U21" s="312">
        <v>494240970.52178305</v>
      </c>
      <c r="V21" s="312">
        <v>0</v>
      </c>
      <c r="W21" s="312">
        <v>0</v>
      </c>
      <c r="X21" s="312">
        <v>702298662.62259412</v>
      </c>
      <c r="Y21" s="312">
        <v>1338979967.3607838</v>
      </c>
      <c r="Z21" s="312">
        <v>0</v>
      </c>
      <c r="AA21" s="312">
        <v>348436358.47000015</v>
      </c>
      <c r="AB21" s="312">
        <v>102670810.66999999</v>
      </c>
      <c r="AC21" s="312">
        <v>0</v>
      </c>
      <c r="AD21" s="312">
        <v>0</v>
      </c>
      <c r="AG21" s="313">
        <f t="shared" si="3"/>
        <v>4822469.9249999998</v>
      </c>
      <c r="AH21" s="313">
        <f t="shared" si="4"/>
        <v>0</v>
      </c>
      <c r="AI21" s="313">
        <f t="shared" si="0"/>
        <v>0</v>
      </c>
      <c r="AJ21" s="313">
        <f t="shared" si="0"/>
        <v>0</v>
      </c>
      <c r="AK21" s="313">
        <f t="shared" si="0"/>
        <v>0</v>
      </c>
      <c r="AL21" s="313">
        <f t="shared" si="0"/>
        <v>0</v>
      </c>
      <c r="AM21" s="313">
        <f t="shared" si="0"/>
        <v>0</v>
      </c>
      <c r="AN21" s="313">
        <f t="shared" si="0"/>
        <v>0</v>
      </c>
      <c r="AO21" s="313">
        <f t="shared" si="0"/>
        <v>0</v>
      </c>
      <c r="AP21" s="313">
        <f t="shared" si="5"/>
        <v>0</v>
      </c>
      <c r="AQ21" s="313">
        <f t="shared" si="1"/>
        <v>0</v>
      </c>
      <c r="AR21" s="313">
        <f t="shared" si="1"/>
        <v>0</v>
      </c>
      <c r="AS21" s="313">
        <f t="shared" si="1"/>
        <v>0</v>
      </c>
      <c r="AT21" s="313">
        <f t="shared" si="2"/>
        <v>4822469.9249999998</v>
      </c>
    </row>
    <row r="22" spans="2:46" x14ac:dyDescent="0.2">
      <c r="B22" s="328" t="s">
        <v>905</v>
      </c>
      <c r="C22" s="332"/>
      <c r="D22" s="309">
        <v>3.9550000000000001</v>
      </c>
      <c r="E22" s="309">
        <v>0</v>
      </c>
      <c r="F22" s="309">
        <v>0</v>
      </c>
      <c r="G22" s="309">
        <v>0</v>
      </c>
      <c r="H22" s="309">
        <v>0</v>
      </c>
      <c r="I22" s="309">
        <v>0</v>
      </c>
      <c r="J22" s="309">
        <v>0</v>
      </c>
      <c r="K22" s="309">
        <v>0</v>
      </c>
      <c r="L22" s="309">
        <v>0</v>
      </c>
      <c r="M22" s="309">
        <v>0</v>
      </c>
      <c r="N22" s="309">
        <v>0</v>
      </c>
      <c r="O22" s="309">
        <v>0</v>
      </c>
      <c r="P22" s="309">
        <v>0</v>
      </c>
      <c r="Q22" s="329"/>
      <c r="R22" s="312">
        <v>1098</v>
      </c>
      <c r="S22" s="312">
        <v>0</v>
      </c>
      <c r="T22" s="312">
        <v>0</v>
      </c>
      <c r="U22" s="312">
        <v>488062.23000000004</v>
      </c>
      <c r="V22" s="312">
        <v>0</v>
      </c>
      <c r="W22" s="312">
        <v>0</v>
      </c>
      <c r="X22" s="312">
        <v>612249.39</v>
      </c>
      <c r="Y22" s="312">
        <v>2257220.0999999996</v>
      </c>
      <c r="Z22" s="312">
        <v>0</v>
      </c>
      <c r="AA22" s="312">
        <v>358162.51999999996</v>
      </c>
      <c r="AB22" s="312">
        <v>103653.77000000002</v>
      </c>
      <c r="AC22" s="312">
        <v>0</v>
      </c>
      <c r="AD22" s="312">
        <v>0</v>
      </c>
      <c r="AG22" s="313">
        <f t="shared" si="3"/>
        <v>4342.59</v>
      </c>
      <c r="AH22" s="313">
        <f t="shared" si="4"/>
        <v>0</v>
      </c>
      <c r="AI22" s="313">
        <f t="shared" si="0"/>
        <v>0</v>
      </c>
      <c r="AJ22" s="313">
        <f t="shared" si="0"/>
        <v>0</v>
      </c>
      <c r="AK22" s="313">
        <f t="shared" si="0"/>
        <v>0</v>
      </c>
      <c r="AL22" s="313">
        <f t="shared" si="0"/>
        <v>0</v>
      </c>
      <c r="AM22" s="313">
        <f t="shared" si="0"/>
        <v>0</v>
      </c>
      <c r="AN22" s="313">
        <f t="shared" si="0"/>
        <v>0</v>
      </c>
      <c r="AO22" s="313">
        <f t="shared" si="0"/>
        <v>0</v>
      </c>
      <c r="AP22" s="313">
        <f t="shared" si="5"/>
        <v>0</v>
      </c>
      <c r="AQ22" s="313">
        <f t="shared" si="1"/>
        <v>0</v>
      </c>
      <c r="AR22" s="313">
        <f t="shared" si="1"/>
        <v>0</v>
      </c>
      <c r="AS22" s="313">
        <f t="shared" si="1"/>
        <v>0</v>
      </c>
      <c r="AT22" s="313">
        <f t="shared" si="2"/>
        <v>4342.59</v>
      </c>
    </row>
    <row r="23" spans="2:46" x14ac:dyDescent="0.2">
      <c r="B23" s="328" t="s">
        <v>906</v>
      </c>
      <c r="C23" s="332"/>
      <c r="D23" s="309">
        <v>3.9550000000000001</v>
      </c>
      <c r="E23" s="309">
        <v>0</v>
      </c>
      <c r="F23" s="309">
        <v>0</v>
      </c>
      <c r="G23" s="309">
        <v>0</v>
      </c>
      <c r="H23" s="309">
        <v>0</v>
      </c>
      <c r="I23" s="309">
        <v>0</v>
      </c>
      <c r="J23" s="309">
        <v>0</v>
      </c>
      <c r="K23" s="309">
        <v>0</v>
      </c>
      <c r="L23" s="309">
        <v>0</v>
      </c>
      <c r="M23" s="309">
        <v>0</v>
      </c>
      <c r="N23" s="309">
        <v>0</v>
      </c>
      <c r="O23" s="309">
        <v>0</v>
      </c>
      <c r="P23" s="309">
        <v>0</v>
      </c>
      <c r="Q23" s="329"/>
      <c r="R23" s="312">
        <v>29697</v>
      </c>
      <c r="S23" s="312">
        <v>0</v>
      </c>
      <c r="T23" s="312">
        <v>0</v>
      </c>
      <c r="U23" s="312">
        <v>164447651.50999999</v>
      </c>
      <c r="V23" s="312">
        <v>0</v>
      </c>
      <c r="W23" s="312">
        <v>0</v>
      </c>
      <c r="X23" s="312">
        <v>240118353.06999999</v>
      </c>
      <c r="Y23" s="312">
        <v>603092284.71999991</v>
      </c>
      <c r="Z23" s="312">
        <v>0</v>
      </c>
      <c r="AA23" s="312">
        <v>93234089.424871981</v>
      </c>
      <c r="AB23" s="312">
        <v>31027203.960000001</v>
      </c>
      <c r="AC23" s="312">
        <v>0</v>
      </c>
      <c r="AD23" s="312">
        <v>0</v>
      </c>
      <c r="AG23" s="313">
        <f t="shared" si="3"/>
        <v>117451.63500000001</v>
      </c>
      <c r="AH23" s="313">
        <f t="shared" si="4"/>
        <v>0</v>
      </c>
      <c r="AI23" s="313">
        <f t="shared" si="0"/>
        <v>0</v>
      </c>
      <c r="AJ23" s="313">
        <f t="shared" si="0"/>
        <v>0</v>
      </c>
      <c r="AK23" s="313">
        <f t="shared" si="0"/>
        <v>0</v>
      </c>
      <c r="AL23" s="313">
        <f t="shared" si="0"/>
        <v>0</v>
      </c>
      <c r="AM23" s="313">
        <f t="shared" si="0"/>
        <v>0</v>
      </c>
      <c r="AN23" s="313">
        <f t="shared" si="0"/>
        <v>0</v>
      </c>
      <c r="AO23" s="313">
        <f t="shared" si="0"/>
        <v>0</v>
      </c>
      <c r="AP23" s="313">
        <f t="shared" si="5"/>
        <v>0</v>
      </c>
      <c r="AQ23" s="313">
        <f t="shared" si="1"/>
        <v>0</v>
      </c>
      <c r="AR23" s="313">
        <f t="shared" si="1"/>
        <v>0</v>
      </c>
      <c r="AS23" s="313">
        <f t="shared" si="1"/>
        <v>0</v>
      </c>
      <c r="AT23" s="313">
        <f t="shared" si="2"/>
        <v>117451.63500000001</v>
      </c>
    </row>
    <row r="24" spans="2:46" x14ac:dyDescent="0.2">
      <c r="B24" s="328" t="s">
        <v>907</v>
      </c>
      <c r="C24" s="332"/>
      <c r="D24" s="309">
        <v>3.9550000000000001</v>
      </c>
      <c r="E24" s="309">
        <v>0</v>
      </c>
      <c r="F24" s="309">
        <v>0</v>
      </c>
      <c r="G24" s="309">
        <v>0</v>
      </c>
      <c r="H24" s="309">
        <v>0</v>
      </c>
      <c r="I24" s="309">
        <v>0</v>
      </c>
      <c r="J24" s="309">
        <v>0</v>
      </c>
      <c r="K24" s="309">
        <v>0</v>
      </c>
      <c r="L24" s="309">
        <v>0</v>
      </c>
      <c r="M24" s="309">
        <v>0</v>
      </c>
      <c r="N24" s="309">
        <v>0</v>
      </c>
      <c r="O24" s="309">
        <v>0</v>
      </c>
      <c r="P24" s="309">
        <v>0</v>
      </c>
      <c r="Q24" s="329"/>
      <c r="R24" s="312">
        <v>0</v>
      </c>
      <c r="S24" s="312">
        <v>0</v>
      </c>
      <c r="T24" s="312">
        <v>0</v>
      </c>
      <c r="U24" s="312">
        <v>0</v>
      </c>
      <c r="V24" s="312">
        <v>0</v>
      </c>
      <c r="W24" s="312">
        <v>0</v>
      </c>
      <c r="X24" s="312">
        <v>0</v>
      </c>
      <c r="Y24" s="312">
        <v>0</v>
      </c>
      <c r="Z24" s="312">
        <v>0</v>
      </c>
      <c r="AA24" s="312">
        <v>0</v>
      </c>
      <c r="AB24" s="312">
        <v>0</v>
      </c>
      <c r="AC24" s="312">
        <v>0</v>
      </c>
      <c r="AD24" s="312">
        <v>0</v>
      </c>
      <c r="AG24" s="313">
        <f t="shared" si="3"/>
        <v>0</v>
      </c>
      <c r="AH24" s="313">
        <f t="shared" si="4"/>
        <v>0</v>
      </c>
      <c r="AI24" s="313">
        <f t="shared" si="0"/>
        <v>0</v>
      </c>
      <c r="AJ24" s="313">
        <f t="shared" si="0"/>
        <v>0</v>
      </c>
      <c r="AK24" s="313">
        <f t="shared" si="0"/>
        <v>0</v>
      </c>
      <c r="AL24" s="313">
        <f t="shared" si="0"/>
        <v>0</v>
      </c>
      <c r="AM24" s="313">
        <f t="shared" si="0"/>
        <v>0</v>
      </c>
      <c r="AN24" s="313">
        <f t="shared" si="0"/>
        <v>0</v>
      </c>
      <c r="AO24" s="313">
        <f t="shared" si="0"/>
        <v>0</v>
      </c>
      <c r="AP24" s="313">
        <f t="shared" si="5"/>
        <v>0</v>
      </c>
      <c r="AQ24" s="313">
        <f t="shared" si="1"/>
        <v>0</v>
      </c>
      <c r="AR24" s="313">
        <f t="shared" si="1"/>
        <v>0</v>
      </c>
      <c r="AS24" s="313">
        <f t="shared" si="1"/>
        <v>0</v>
      </c>
      <c r="AT24" s="313">
        <f t="shared" si="2"/>
        <v>0</v>
      </c>
    </row>
    <row r="25" spans="2:46" x14ac:dyDescent="0.2">
      <c r="B25" s="328" t="s">
        <v>908</v>
      </c>
      <c r="C25" s="332"/>
      <c r="D25" s="309">
        <v>3.9550000000000001</v>
      </c>
      <c r="E25" s="309">
        <v>0</v>
      </c>
      <c r="F25" s="309">
        <v>0</v>
      </c>
      <c r="G25" s="309">
        <v>0</v>
      </c>
      <c r="H25" s="309">
        <v>0</v>
      </c>
      <c r="I25" s="309">
        <v>0</v>
      </c>
      <c r="J25" s="309">
        <v>0</v>
      </c>
      <c r="K25" s="309">
        <v>0</v>
      </c>
      <c r="L25" s="309">
        <v>0</v>
      </c>
      <c r="M25" s="309">
        <v>0</v>
      </c>
      <c r="N25" s="309">
        <v>0</v>
      </c>
      <c r="O25" s="309">
        <v>0</v>
      </c>
      <c r="P25" s="309">
        <v>0</v>
      </c>
      <c r="Q25" s="329"/>
      <c r="R25" s="312">
        <v>366</v>
      </c>
      <c r="S25" s="312">
        <v>0</v>
      </c>
      <c r="T25" s="312">
        <v>0</v>
      </c>
      <c r="U25" s="312">
        <v>9189767.9100000001</v>
      </c>
      <c r="V25" s="312">
        <v>0</v>
      </c>
      <c r="W25" s="312">
        <v>0</v>
      </c>
      <c r="X25" s="312">
        <v>12905354.459999999</v>
      </c>
      <c r="Y25" s="312">
        <v>17413715.390000001</v>
      </c>
      <c r="Z25" s="312">
        <v>0</v>
      </c>
      <c r="AA25" s="312">
        <v>4592561.8599999994</v>
      </c>
      <c r="AB25" s="312">
        <v>1711862.65</v>
      </c>
      <c r="AC25" s="312">
        <v>0</v>
      </c>
      <c r="AD25" s="312">
        <v>0</v>
      </c>
      <c r="AG25" s="313">
        <f t="shared" si="3"/>
        <v>1447.53</v>
      </c>
      <c r="AH25" s="313">
        <f t="shared" si="4"/>
        <v>0</v>
      </c>
      <c r="AI25" s="313">
        <f t="shared" si="0"/>
        <v>0</v>
      </c>
      <c r="AJ25" s="313">
        <f t="shared" si="0"/>
        <v>0</v>
      </c>
      <c r="AK25" s="313">
        <f t="shared" si="0"/>
        <v>0</v>
      </c>
      <c r="AL25" s="313">
        <f t="shared" si="0"/>
        <v>0</v>
      </c>
      <c r="AM25" s="313">
        <f t="shared" si="0"/>
        <v>0</v>
      </c>
      <c r="AN25" s="313">
        <f t="shared" si="0"/>
        <v>0</v>
      </c>
      <c r="AO25" s="313">
        <f t="shared" si="0"/>
        <v>0</v>
      </c>
      <c r="AP25" s="313">
        <f t="shared" si="5"/>
        <v>0</v>
      </c>
      <c r="AQ25" s="313">
        <f t="shared" si="1"/>
        <v>0</v>
      </c>
      <c r="AR25" s="313">
        <f t="shared" si="1"/>
        <v>0</v>
      </c>
      <c r="AS25" s="313">
        <f t="shared" si="1"/>
        <v>0</v>
      </c>
      <c r="AT25" s="313">
        <f t="shared" si="2"/>
        <v>1447.53</v>
      </c>
    </row>
    <row r="26" spans="2:46" x14ac:dyDescent="0.2">
      <c r="B26" s="328" t="s">
        <v>804</v>
      </c>
      <c r="C26" s="332"/>
      <c r="D26" s="309">
        <v>3.9550000000000001</v>
      </c>
      <c r="E26" s="309">
        <v>0</v>
      </c>
      <c r="F26" s="309">
        <v>0</v>
      </c>
      <c r="G26" s="309">
        <v>0</v>
      </c>
      <c r="H26" s="309">
        <v>0</v>
      </c>
      <c r="I26" s="309">
        <v>0</v>
      </c>
      <c r="J26" s="309">
        <v>0</v>
      </c>
      <c r="K26" s="309">
        <v>0</v>
      </c>
      <c r="L26" s="309">
        <v>0</v>
      </c>
      <c r="M26" s="309">
        <v>0</v>
      </c>
      <c r="N26" s="309">
        <v>0</v>
      </c>
      <c r="O26" s="309">
        <v>0</v>
      </c>
      <c r="P26" s="309">
        <v>0</v>
      </c>
      <c r="Q26" s="329"/>
      <c r="R26" s="312">
        <v>8430286</v>
      </c>
      <c r="S26" s="312">
        <v>0</v>
      </c>
      <c r="T26" s="312">
        <v>4747221.5638600718</v>
      </c>
      <c r="U26" s="312">
        <v>10802676.556375906</v>
      </c>
      <c r="V26" s="312">
        <v>0</v>
      </c>
      <c r="W26" s="312">
        <v>0</v>
      </c>
      <c r="X26" s="312">
        <v>22386608.158898875</v>
      </c>
      <c r="Y26" s="312">
        <v>55415465.929238312</v>
      </c>
      <c r="Z26" s="312">
        <v>10180291.71383146</v>
      </c>
      <c r="AA26" s="312">
        <v>0</v>
      </c>
      <c r="AB26" s="312">
        <v>0</v>
      </c>
      <c r="AC26" s="312">
        <v>0</v>
      </c>
      <c r="AD26" s="312">
        <v>0</v>
      </c>
      <c r="AG26" s="313">
        <f t="shared" si="3"/>
        <v>33341781.129999999</v>
      </c>
      <c r="AH26" s="313">
        <f t="shared" si="4"/>
        <v>0</v>
      </c>
      <c r="AI26" s="313">
        <f t="shared" si="0"/>
        <v>0</v>
      </c>
      <c r="AJ26" s="313">
        <f t="shared" si="0"/>
        <v>0</v>
      </c>
      <c r="AK26" s="313">
        <f t="shared" si="0"/>
        <v>0</v>
      </c>
      <c r="AL26" s="313">
        <f t="shared" si="0"/>
        <v>0</v>
      </c>
      <c r="AM26" s="313">
        <f t="shared" si="0"/>
        <v>0</v>
      </c>
      <c r="AN26" s="313">
        <f t="shared" si="0"/>
        <v>0</v>
      </c>
      <c r="AO26" s="313">
        <f t="shared" si="0"/>
        <v>0</v>
      </c>
      <c r="AP26" s="313">
        <f t="shared" si="5"/>
        <v>0</v>
      </c>
      <c r="AQ26" s="313">
        <f t="shared" si="1"/>
        <v>0</v>
      </c>
      <c r="AR26" s="313">
        <f t="shared" si="1"/>
        <v>0</v>
      </c>
      <c r="AS26" s="313">
        <f t="shared" si="1"/>
        <v>0</v>
      </c>
      <c r="AT26" s="313">
        <f t="shared" si="2"/>
        <v>33341781.129999999</v>
      </c>
    </row>
    <row r="27" spans="2:46" x14ac:dyDescent="0.2">
      <c r="B27" s="328" t="s">
        <v>805</v>
      </c>
      <c r="C27" s="332"/>
      <c r="D27" s="309">
        <v>3.9550000000000001</v>
      </c>
      <c r="E27" s="309">
        <v>0</v>
      </c>
      <c r="F27" s="309">
        <v>0</v>
      </c>
      <c r="G27" s="309">
        <v>0</v>
      </c>
      <c r="H27" s="309">
        <v>0</v>
      </c>
      <c r="I27" s="309">
        <v>0</v>
      </c>
      <c r="J27" s="309">
        <v>0</v>
      </c>
      <c r="K27" s="309">
        <v>0</v>
      </c>
      <c r="L27" s="309">
        <v>0</v>
      </c>
      <c r="M27" s="309">
        <v>0</v>
      </c>
      <c r="N27" s="309">
        <v>0</v>
      </c>
      <c r="O27" s="309">
        <v>0</v>
      </c>
      <c r="P27" s="309">
        <v>0</v>
      </c>
      <c r="Q27" s="329"/>
      <c r="R27" s="312">
        <v>0</v>
      </c>
      <c r="S27" s="312">
        <v>0</v>
      </c>
      <c r="T27" s="312">
        <v>0</v>
      </c>
      <c r="U27" s="312">
        <v>0</v>
      </c>
      <c r="V27" s="312">
        <v>0</v>
      </c>
      <c r="W27" s="312">
        <v>0</v>
      </c>
      <c r="X27" s="312">
        <v>0</v>
      </c>
      <c r="Y27" s="312">
        <v>0</v>
      </c>
      <c r="Z27" s="312">
        <v>0</v>
      </c>
      <c r="AA27" s="312">
        <v>0</v>
      </c>
      <c r="AB27" s="312">
        <v>0</v>
      </c>
      <c r="AC27" s="312">
        <v>0</v>
      </c>
      <c r="AD27" s="312">
        <v>0</v>
      </c>
      <c r="AG27" s="313">
        <f t="shared" si="3"/>
        <v>0</v>
      </c>
      <c r="AH27" s="313">
        <f t="shared" si="4"/>
        <v>0</v>
      </c>
      <c r="AI27" s="313">
        <f t="shared" si="0"/>
        <v>0</v>
      </c>
      <c r="AJ27" s="313">
        <f t="shared" si="0"/>
        <v>0</v>
      </c>
      <c r="AK27" s="313">
        <f t="shared" si="0"/>
        <v>0</v>
      </c>
      <c r="AL27" s="313">
        <f t="shared" si="0"/>
        <v>0</v>
      </c>
      <c r="AM27" s="313">
        <f t="shared" si="0"/>
        <v>0</v>
      </c>
      <c r="AN27" s="313">
        <f t="shared" si="0"/>
        <v>0</v>
      </c>
      <c r="AO27" s="313">
        <f t="shared" si="0"/>
        <v>0</v>
      </c>
      <c r="AP27" s="313">
        <f t="shared" si="5"/>
        <v>0</v>
      </c>
      <c r="AQ27" s="313">
        <f t="shared" si="1"/>
        <v>0</v>
      </c>
      <c r="AR27" s="313">
        <f t="shared" si="1"/>
        <v>0</v>
      </c>
      <c r="AS27" s="313">
        <f t="shared" si="1"/>
        <v>0</v>
      </c>
      <c r="AT27" s="313">
        <f t="shared" si="2"/>
        <v>0</v>
      </c>
    </row>
    <row r="28" spans="2:46" x14ac:dyDescent="0.2">
      <c r="B28" s="328" t="s">
        <v>807</v>
      </c>
      <c r="C28" s="332"/>
      <c r="D28" s="309">
        <v>3.9550000000000001</v>
      </c>
      <c r="E28" s="309">
        <v>0</v>
      </c>
      <c r="F28" s="309">
        <v>0</v>
      </c>
      <c r="G28" s="309">
        <v>0</v>
      </c>
      <c r="H28" s="309">
        <v>0</v>
      </c>
      <c r="I28" s="309">
        <v>0</v>
      </c>
      <c r="J28" s="309">
        <v>0</v>
      </c>
      <c r="K28" s="309">
        <v>0</v>
      </c>
      <c r="L28" s="309">
        <v>0</v>
      </c>
      <c r="M28" s="309">
        <v>0</v>
      </c>
      <c r="N28" s="309">
        <v>0</v>
      </c>
      <c r="O28" s="309">
        <v>0</v>
      </c>
      <c r="P28" s="309">
        <v>0</v>
      </c>
      <c r="Q28" s="329"/>
      <c r="R28" s="312">
        <v>75358</v>
      </c>
      <c r="S28" s="312">
        <v>0</v>
      </c>
      <c r="T28" s="312">
        <v>0</v>
      </c>
      <c r="U28" s="312">
        <v>3509149.7670754548</v>
      </c>
      <c r="V28" s="312">
        <v>0</v>
      </c>
      <c r="W28" s="312">
        <v>0</v>
      </c>
      <c r="X28" s="312">
        <v>5878806.5259245448</v>
      </c>
      <c r="Y28" s="312">
        <v>7219898.4780000001</v>
      </c>
      <c r="Z28" s="312">
        <v>0</v>
      </c>
      <c r="AA28" s="312">
        <v>0</v>
      </c>
      <c r="AB28" s="312">
        <v>780983.92999999993</v>
      </c>
      <c r="AC28" s="312">
        <v>0</v>
      </c>
      <c r="AD28" s="312">
        <v>0</v>
      </c>
      <c r="AG28" s="313">
        <f t="shared" si="3"/>
        <v>298040.89</v>
      </c>
      <c r="AH28" s="313">
        <f t="shared" si="4"/>
        <v>0</v>
      </c>
      <c r="AI28" s="313">
        <f t="shared" si="0"/>
        <v>0</v>
      </c>
      <c r="AJ28" s="313">
        <f t="shared" si="0"/>
        <v>0</v>
      </c>
      <c r="AK28" s="313">
        <f t="shared" si="0"/>
        <v>0</v>
      </c>
      <c r="AL28" s="313">
        <f t="shared" si="0"/>
        <v>0</v>
      </c>
      <c r="AM28" s="313">
        <f t="shared" si="0"/>
        <v>0</v>
      </c>
      <c r="AN28" s="313">
        <f t="shared" si="0"/>
        <v>0</v>
      </c>
      <c r="AO28" s="313">
        <f t="shared" si="0"/>
        <v>0</v>
      </c>
      <c r="AP28" s="313">
        <f t="shared" si="5"/>
        <v>0</v>
      </c>
      <c r="AQ28" s="313">
        <f t="shared" si="1"/>
        <v>0</v>
      </c>
      <c r="AR28" s="313">
        <f t="shared" si="1"/>
        <v>0</v>
      </c>
      <c r="AS28" s="313">
        <f t="shared" si="1"/>
        <v>0</v>
      </c>
      <c r="AT28" s="313">
        <f t="shared" si="2"/>
        <v>298040.89</v>
      </c>
    </row>
    <row r="29" spans="2:46" x14ac:dyDescent="0.2">
      <c r="B29" s="328" t="s">
        <v>806</v>
      </c>
      <c r="C29" s="332"/>
      <c r="D29" s="309">
        <v>0</v>
      </c>
      <c r="E29" s="309">
        <v>0</v>
      </c>
      <c r="F29" s="309">
        <v>0</v>
      </c>
      <c r="G29" s="309">
        <v>0</v>
      </c>
      <c r="H29" s="309">
        <v>0</v>
      </c>
      <c r="I29" s="309">
        <v>0</v>
      </c>
      <c r="J29" s="309">
        <v>0</v>
      </c>
      <c r="K29" s="309">
        <v>0</v>
      </c>
      <c r="L29" s="309">
        <v>0</v>
      </c>
      <c r="M29" s="309">
        <v>0</v>
      </c>
      <c r="N29" s="309">
        <v>0</v>
      </c>
      <c r="O29" s="309">
        <v>0</v>
      </c>
      <c r="P29" s="309">
        <v>0</v>
      </c>
      <c r="Q29" s="329"/>
      <c r="R29" s="312">
        <v>0</v>
      </c>
      <c r="S29" s="312">
        <v>0</v>
      </c>
      <c r="T29" s="312">
        <v>0</v>
      </c>
      <c r="U29" s="312">
        <v>0</v>
      </c>
      <c r="V29" s="312">
        <v>0</v>
      </c>
      <c r="W29" s="312">
        <v>0</v>
      </c>
      <c r="X29" s="312">
        <v>0</v>
      </c>
      <c r="Y29" s="312">
        <v>0</v>
      </c>
      <c r="Z29" s="312">
        <v>0</v>
      </c>
      <c r="AA29" s="312">
        <v>0</v>
      </c>
      <c r="AB29" s="312">
        <v>0</v>
      </c>
      <c r="AC29" s="312">
        <v>0</v>
      </c>
      <c r="AD29" s="312">
        <v>0</v>
      </c>
      <c r="AG29" s="313">
        <f t="shared" si="3"/>
        <v>0</v>
      </c>
      <c r="AH29" s="313">
        <f t="shared" si="4"/>
        <v>0</v>
      </c>
      <c r="AI29" s="313">
        <f t="shared" si="0"/>
        <v>0</v>
      </c>
      <c r="AJ29" s="313">
        <f t="shared" si="0"/>
        <v>0</v>
      </c>
      <c r="AK29" s="313">
        <f t="shared" si="0"/>
        <v>0</v>
      </c>
      <c r="AL29" s="313">
        <f t="shared" si="0"/>
        <v>0</v>
      </c>
      <c r="AM29" s="313">
        <f t="shared" si="0"/>
        <v>0</v>
      </c>
      <c r="AN29" s="313">
        <f t="shared" si="0"/>
        <v>0</v>
      </c>
      <c r="AO29" s="313">
        <f t="shared" si="0"/>
        <v>0</v>
      </c>
      <c r="AP29" s="313">
        <f t="shared" si="5"/>
        <v>0</v>
      </c>
      <c r="AQ29" s="313">
        <f t="shared" si="1"/>
        <v>0</v>
      </c>
      <c r="AR29" s="313">
        <f t="shared" si="1"/>
        <v>0</v>
      </c>
      <c r="AS29" s="313">
        <f t="shared" si="1"/>
        <v>0</v>
      </c>
      <c r="AT29" s="313">
        <f t="shared" si="2"/>
        <v>0</v>
      </c>
    </row>
    <row r="30" spans="2:46" x14ac:dyDescent="0.2">
      <c r="B30" s="328"/>
      <c r="C30" s="332"/>
      <c r="D30" s="309"/>
      <c r="E30" s="309"/>
      <c r="F30" s="309"/>
      <c r="G30" s="309"/>
      <c r="H30" s="309"/>
      <c r="I30" s="309"/>
      <c r="J30" s="309"/>
      <c r="K30" s="309"/>
      <c r="L30" s="309"/>
      <c r="M30" s="309"/>
      <c r="N30" s="309"/>
      <c r="O30" s="309"/>
      <c r="P30" s="309"/>
      <c r="Q30" s="329"/>
      <c r="R30" s="312"/>
      <c r="S30" s="312"/>
      <c r="T30" s="312"/>
      <c r="U30" s="312"/>
      <c r="V30" s="312"/>
      <c r="W30" s="312"/>
      <c r="X30" s="312"/>
      <c r="Y30" s="312"/>
      <c r="Z30" s="312"/>
      <c r="AA30" s="312"/>
      <c r="AB30" s="312"/>
      <c r="AC30" s="312"/>
      <c r="AD30" s="312"/>
      <c r="AG30" s="313">
        <f t="shared" si="3"/>
        <v>0</v>
      </c>
      <c r="AH30" s="313">
        <f t="shared" si="4"/>
        <v>0</v>
      </c>
      <c r="AI30" s="313">
        <f t="shared" si="0"/>
        <v>0</v>
      </c>
      <c r="AJ30" s="313">
        <f t="shared" si="0"/>
        <v>0</v>
      </c>
      <c r="AK30" s="313">
        <f t="shared" si="0"/>
        <v>0</v>
      </c>
      <c r="AL30" s="313">
        <f t="shared" si="0"/>
        <v>0</v>
      </c>
      <c r="AM30" s="313">
        <f t="shared" si="0"/>
        <v>0</v>
      </c>
      <c r="AN30" s="313">
        <f t="shared" si="0"/>
        <v>0</v>
      </c>
      <c r="AO30" s="313">
        <f t="shared" si="0"/>
        <v>0</v>
      </c>
      <c r="AP30" s="313">
        <f t="shared" si="5"/>
        <v>0</v>
      </c>
      <c r="AQ30" s="313">
        <f t="shared" si="1"/>
        <v>0</v>
      </c>
      <c r="AR30" s="313">
        <f t="shared" si="1"/>
        <v>0</v>
      </c>
      <c r="AS30" s="313">
        <f t="shared" si="1"/>
        <v>0</v>
      </c>
      <c r="AT30" s="313">
        <f t="shared" si="2"/>
        <v>0</v>
      </c>
    </row>
    <row r="31" spans="2:46" x14ac:dyDescent="0.2">
      <c r="B31" s="328"/>
      <c r="C31" s="332"/>
      <c r="D31" s="309"/>
      <c r="E31" s="309"/>
      <c r="F31" s="309"/>
      <c r="G31" s="309"/>
      <c r="H31" s="309"/>
      <c r="I31" s="309"/>
      <c r="J31" s="309"/>
      <c r="K31" s="309"/>
      <c r="L31" s="309"/>
      <c r="M31" s="309"/>
      <c r="N31" s="309"/>
      <c r="O31" s="309"/>
      <c r="P31" s="309"/>
      <c r="Q31" s="329"/>
      <c r="R31" s="312"/>
      <c r="S31" s="312"/>
      <c r="T31" s="312"/>
      <c r="U31" s="312"/>
      <c r="V31" s="312"/>
      <c r="W31" s="312"/>
      <c r="X31" s="312"/>
      <c r="Y31" s="312"/>
      <c r="Z31" s="312"/>
      <c r="AA31" s="312"/>
      <c r="AB31" s="312"/>
      <c r="AC31" s="312"/>
      <c r="AD31" s="312"/>
      <c r="AG31" s="313">
        <f t="shared" si="3"/>
        <v>0</v>
      </c>
      <c r="AH31" s="313">
        <f t="shared" si="4"/>
        <v>0</v>
      </c>
      <c r="AI31" s="313">
        <f t="shared" si="0"/>
        <v>0</v>
      </c>
      <c r="AJ31" s="313">
        <f t="shared" si="0"/>
        <v>0</v>
      </c>
      <c r="AK31" s="313">
        <f t="shared" si="0"/>
        <v>0</v>
      </c>
      <c r="AL31" s="313">
        <f t="shared" si="0"/>
        <v>0</v>
      </c>
      <c r="AM31" s="313">
        <f t="shared" si="0"/>
        <v>0</v>
      </c>
      <c r="AN31" s="313">
        <f t="shared" si="0"/>
        <v>0</v>
      </c>
      <c r="AO31" s="313">
        <f t="shared" si="0"/>
        <v>0</v>
      </c>
      <c r="AP31" s="313">
        <f t="shared" si="5"/>
        <v>0</v>
      </c>
      <c r="AQ31" s="313">
        <f t="shared" si="1"/>
        <v>0</v>
      </c>
      <c r="AR31" s="313">
        <f t="shared" si="1"/>
        <v>0</v>
      </c>
      <c r="AS31" s="313">
        <f t="shared" si="1"/>
        <v>0</v>
      </c>
      <c r="AT31" s="313">
        <f t="shared" si="2"/>
        <v>0</v>
      </c>
    </row>
    <row r="32" spans="2:46" x14ac:dyDescent="0.2">
      <c r="B32" s="328"/>
      <c r="C32" s="332"/>
      <c r="D32" s="309"/>
      <c r="E32" s="309"/>
      <c r="F32" s="309"/>
      <c r="G32" s="309"/>
      <c r="H32" s="309"/>
      <c r="I32" s="309"/>
      <c r="J32" s="309"/>
      <c r="K32" s="309"/>
      <c r="L32" s="309"/>
      <c r="M32" s="309"/>
      <c r="N32" s="309"/>
      <c r="O32" s="309"/>
      <c r="P32" s="309"/>
      <c r="Q32" s="329"/>
      <c r="R32" s="312"/>
      <c r="S32" s="312"/>
      <c r="T32" s="312"/>
      <c r="U32" s="312"/>
      <c r="V32" s="312"/>
      <c r="W32" s="312"/>
      <c r="X32" s="312"/>
      <c r="Y32" s="312"/>
      <c r="Z32" s="312"/>
      <c r="AA32" s="312"/>
      <c r="AB32" s="312"/>
      <c r="AC32" s="312"/>
      <c r="AD32" s="312"/>
      <c r="AG32" s="313">
        <f t="shared" si="3"/>
        <v>0</v>
      </c>
      <c r="AH32" s="313">
        <f t="shared" si="4"/>
        <v>0</v>
      </c>
      <c r="AI32" s="313">
        <f t="shared" si="0"/>
        <v>0</v>
      </c>
      <c r="AJ32" s="313">
        <f t="shared" si="0"/>
        <v>0</v>
      </c>
      <c r="AK32" s="313">
        <f t="shared" si="0"/>
        <v>0</v>
      </c>
      <c r="AL32" s="313">
        <f t="shared" si="0"/>
        <v>0</v>
      </c>
      <c r="AM32" s="313">
        <f t="shared" si="0"/>
        <v>0</v>
      </c>
      <c r="AN32" s="313">
        <f t="shared" si="0"/>
        <v>0</v>
      </c>
      <c r="AO32" s="313">
        <f t="shared" si="0"/>
        <v>0</v>
      </c>
      <c r="AP32" s="313">
        <f t="shared" si="5"/>
        <v>0</v>
      </c>
      <c r="AQ32" s="313">
        <f t="shared" si="1"/>
        <v>0</v>
      </c>
      <c r="AR32" s="313">
        <f t="shared" si="1"/>
        <v>0</v>
      </c>
      <c r="AS32" s="313">
        <f t="shared" si="1"/>
        <v>0</v>
      </c>
      <c r="AT32" s="313">
        <f t="shared" si="2"/>
        <v>0</v>
      </c>
    </row>
    <row r="33" spans="2:46" x14ac:dyDescent="0.2">
      <c r="B33" s="328"/>
      <c r="C33" s="332"/>
      <c r="D33" s="309"/>
      <c r="E33" s="309"/>
      <c r="F33" s="309"/>
      <c r="G33" s="309"/>
      <c r="H33" s="309"/>
      <c r="I33" s="309"/>
      <c r="J33" s="309"/>
      <c r="K33" s="309"/>
      <c r="L33" s="309"/>
      <c r="M33" s="309"/>
      <c r="N33" s="309"/>
      <c r="O33" s="309"/>
      <c r="P33" s="309"/>
      <c r="Q33" s="329"/>
      <c r="R33" s="312"/>
      <c r="S33" s="312"/>
      <c r="T33" s="312"/>
      <c r="U33" s="312"/>
      <c r="V33" s="312"/>
      <c r="W33" s="312"/>
      <c r="X33" s="312"/>
      <c r="Y33" s="312"/>
      <c r="Z33" s="312"/>
      <c r="AA33" s="312"/>
      <c r="AB33" s="312"/>
      <c r="AC33" s="312"/>
      <c r="AD33" s="312"/>
      <c r="AG33" s="313">
        <f t="shared" si="3"/>
        <v>0</v>
      </c>
      <c r="AH33" s="313">
        <f t="shared" si="4"/>
        <v>0</v>
      </c>
      <c r="AI33" s="313">
        <f t="shared" si="0"/>
        <v>0</v>
      </c>
      <c r="AJ33" s="313">
        <f t="shared" si="0"/>
        <v>0</v>
      </c>
      <c r="AK33" s="313">
        <f t="shared" si="0"/>
        <v>0</v>
      </c>
      <c r="AL33" s="313">
        <f t="shared" si="0"/>
        <v>0</v>
      </c>
      <c r="AM33" s="313">
        <f t="shared" si="0"/>
        <v>0</v>
      </c>
      <c r="AN33" s="313">
        <f t="shared" si="0"/>
        <v>0</v>
      </c>
      <c r="AO33" s="313">
        <f t="shared" si="0"/>
        <v>0</v>
      </c>
      <c r="AP33" s="313">
        <f t="shared" si="5"/>
        <v>0</v>
      </c>
      <c r="AQ33" s="313">
        <f t="shared" si="1"/>
        <v>0</v>
      </c>
      <c r="AR33" s="313">
        <f t="shared" si="1"/>
        <v>0</v>
      </c>
      <c r="AS33" s="313">
        <f t="shared" si="1"/>
        <v>0</v>
      </c>
      <c r="AT33" s="313">
        <f t="shared" si="2"/>
        <v>0</v>
      </c>
    </row>
    <row r="34" spans="2:46" x14ac:dyDescent="0.2">
      <c r="B34" s="328"/>
      <c r="C34" s="332"/>
      <c r="D34" s="309"/>
      <c r="E34" s="309"/>
      <c r="F34" s="309"/>
      <c r="G34" s="309"/>
      <c r="H34" s="309"/>
      <c r="I34" s="309"/>
      <c r="J34" s="309"/>
      <c r="K34" s="309"/>
      <c r="L34" s="309"/>
      <c r="M34" s="309"/>
      <c r="N34" s="309"/>
      <c r="O34" s="309"/>
      <c r="P34" s="309"/>
      <c r="Q34" s="329"/>
      <c r="R34" s="312"/>
      <c r="S34" s="312"/>
      <c r="T34" s="312"/>
      <c r="U34" s="312"/>
      <c r="V34" s="312"/>
      <c r="W34" s="312"/>
      <c r="X34" s="312"/>
      <c r="Y34" s="312"/>
      <c r="Z34" s="312"/>
      <c r="AA34" s="312"/>
      <c r="AB34" s="312"/>
      <c r="AC34" s="312"/>
      <c r="AD34" s="312"/>
      <c r="AG34" s="313">
        <f t="shared" si="3"/>
        <v>0</v>
      </c>
      <c r="AH34" s="313">
        <f t="shared" si="4"/>
        <v>0</v>
      </c>
      <c r="AI34" s="313">
        <f t="shared" si="0"/>
        <v>0</v>
      </c>
      <c r="AJ34" s="313">
        <f t="shared" si="0"/>
        <v>0</v>
      </c>
      <c r="AK34" s="313">
        <f t="shared" si="0"/>
        <v>0</v>
      </c>
      <c r="AL34" s="313">
        <f t="shared" si="0"/>
        <v>0</v>
      </c>
      <c r="AM34" s="313">
        <f t="shared" si="0"/>
        <v>0</v>
      </c>
      <c r="AN34" s="313">
        <f t="shared" si="0"/>
        <v>0</v>
      </c>
      <c r="AO34" s="313">
        <f t="shared" si="0"/>
        <v>0</v>
      </c>
      <c r="AP34" s="313">
        <f t="shared" si="5"/>
        <v>0</v>
      </c>
      <c r="AQ34" s="313">
        <f t="shared" si="1"/>
        <v>0</v>
      </c>
      <c r="AR34" s="313">
        <f t="shared" si="1"/>
        <v>0</v>
      </c>
      <c r="AS34" s="313">
        <f t="shared" si="1"/>
        <v>0</v>
      </c>
      <c r="AT34" s="313">
        <f t="shared" si="2"/>
        <v>0</v>
      </c>
    </row>
    <row r="35" spans="2:46" x14ac:dyDescent="0.2">
      <c r="B35" s="328"/>
      <c r="C35" s="332"/>
      <c r="D35" s="309"/>
      <c r="E35" s="309"/>
      <c r="F35" s="309"/>
      <c r="G35" s="309"/>
      <c r="H35" s="309"/>
      <c r="I35" s="309"/>
      <c r="J35" s="309"/>
      <c r="K35" s="309"/>
      <c r="L35" s="309"/>
      <c r="M35" s="309"/>
      <c r="N35" s="309"/>
      <c r="O35" s="309"/>
      <c r="P35" s="309"/>
      <c r="Q35" s="329"/>
      <c r="R35" s="312"/>
      <c r="S35" s="312"/>
      <c r="T35" s="312"/>
      <c r="U35" s="312"/>
      <c r="V35" s="312"/>
      <c r="W35" s="312"/>
      <c r="X35" s="312"/>
      <c r="Y35" s="312"/>
      <c r="Z35" s="312"/>
      <c r="AA35" s="312"/>
      <c r="AB35" s="312"/>
      <c r="AC35" s="312"/>
      <c r="AD35" s="312"/>
      <c r="AG35" s="313">
        <f t="shared" si="3"/>
        <v>0</v>
      </c>
      <c r="AH35" s="313">
        <f t="shared" si="4"/>
        <v>0</v>
      </c>
      <c r="AI35" s="313">
        <f t="shared" si="0"/>
        <v>0</v>
      </c>
      <c r="AJ35" s="313">
        <f t="shared" si="0"/>
        <v>0</v>
      </c>
      <c r="AK35" s="313">
        <f t="shared" si="0"/>
        <v>0</v>
      </c>
      <c r="AL35" s="313">
        <f t="shared" si="0"/>
        <v>0</v>
      </c>
      <c r="AM35" s="313">
        <f t="shared" si="0"/>
        <v>0</v>
      </c>
      <c r="AN35" s="313">
        <f t="shared" si="0"/>
        <v>0</v>
      </c>
      <c r="AO35" s="313">
        <f t="shared" si="0"/>
        <v>0</v>
      </c>
      <c r="AP35" s="313">
        <f t="shared" si="5"/>
        <v>0</v>
      </c>
      <c r="AQ35" s="313">
        <f t="shared" si="1"/>
        <v>0</v>
      </c>
      <c r="AR35" s="313">
        <f t="shared" si="1"/>
        <v>0</v>
      </c>
      <c r="AS35" s="313">
        <f t="shared" si="1"/>
        <v>0</v>
      </c>
      <c r="AT35" s="313">
        <f t="shared" si="2"/>
        <v>0</v>
      </c>
    </row>
    <row r="36" spans="2:46" x14ac:dyDescent="0.2">
      <c r="B36" s="328"/>
      <c r="C36" s="332"/>
      <c r="D36" s="309"/>
      <c r="E36" s="309"/>
      <c r="F36" s="309"/>
      <c r="G36" s="309"/>
      <c r="H36" s="309"/>
      <c r="I36" s="309"/>
      <c r="J36" s="309"/>
      <c r="K36" s="309"/>
      <c r="L36" s="309"/>
      <c r="M36" s="309"/>
      <c r="N36" s="309"/>
      <c r="O36" s="309"/>
      <c r="P36" s="309"/>
      <c r="Q36" s="329"/>
      <c r="R36" s="312"/>
      <c r="S36" s="312"/>
      <c r="T36" s="312"/>
      <c r="U36" s="312"/>
      <c r="V36" s="312"/>
      <c r="W36" s="312"/>
      <c r="X36" s="312"/>
      <c r="Y36" s="312"/>
      <c r="Z36" s="312"/>
      <c r="AA36" s="312"/>
      <c r="AB36" s="312"/>
      <c r="AC36" s="312"/>
      <c r="AD36" s="312"/>
      <c r="AG36" s="313">
        <f t="shared" si="3"/>
        <v>0</v>
      </c>
      <c r="AH36" s="313">
        <f t="shared" si="4"/>
        <v>0</v>
      </c>
      <c r="AI36" s="313">
        <f t="shared" si="0"/>
        <v>0</v>
      </c>
      <c r="AJ36" s="313">
        <f t="shared" si="0"/>
        <v>0</v>
      </c>
      <c r="AK36" s="313">
        <f t="shared" si="0"/>
        <v>0</v>
      </c>
      <c r="AL36" s="313">
        <f t="shared" si="0"/>
        <v>0</v>
      </c>
      <c r="AM36" s="313">
        <f t="shared" si="0"/>
        <v>0</v>
      </c>
      <c r="AN36" s="313">
        <f t="shared" si="0"/>
        <v>0</v>
      </c>
      <c r="AO36" s="313">
        <f t="shared" si="0"/>
        <v>0</v>
      </c>
      <c r="AP36" s="313">
        <f t="shared" si="5"/>
        <v>0</v>
      </c>
      <c r="AQ36" s="313">
        <f t="shared" si="1"/>
        <v>0</v>
      </c>
      <c r="AR36" s="313">
        <f t="shared" si="1"/>
        <v>0</v>
      </c>
      <c r="AS36" s="313">
        <f t="shared" si="1"/>
        <v>0</v>
      </c>
      <c r="AT36" s="313">
        <f t="shared" si="2"/>
        <v>0</v>
      </c>
    </row>
    <row r="37" spans="2:46" x14ac:dyDescent="0.2">
      <c r="B37" s="328"/>
      <c r="C37" s="332"/>
      <c r="D37" s="309"/>
      <c r="E37" s="309"/>
      <c r="F37" s="309"/>
      <c r="G37" s="309"/>
      <c r="H37" s="309"/>
      <c r="I37" s="309"/>
      <c r="J37" s="309"/>
      <c r="K37" s="309"/>
      <c r="L37" s="309"/>
      <c r="M37" s="309"/>
      <c r="N37" s="309"/>
      <c r="O37" s="309"/>
      <c r="P37" s="309"/>
      <c r="Q37" s="329"/>
      <c r="R37" s="312"/>
      <c r="S37" s="312"/>
      <c r="T37" s="312"/>
      <c r="U37" s="312"/>
      <c r="V37" s="312"/>
      <c r="W37" s="312"/>
      <c r="X37" s="312"/>
      <c r="Y37" s="312"/>
      <c r="Z37" s="312"/>
      <c r="AA37" s="312"/>
      <c r="AB37" s="312"/>
      <c r="AC37" s="312"/>
      <c r="AD37" s="312"/>
      <c r="AG37" s="313">
        <f t="shared" si="3"/>
        <v>0</v>
      </c>
      <c r="AH37" s="313">
        <f t="shared" si="4"/>
        <v>0</v>
      </c>
      <c r="AI37" s="313">
        <f t="shared" si="0"/>
        <v>0</v>
      </c>
      <c r="AJ37" s="313">
        <f t="shared" si="0"/>
        <v>0</v>
      </c>
      <c r="AK37" s="313">
        <f t="shared" si="0"/>
        <v>0</v>
      </c>
      <c r="AL37" s="313">
        <f t="shared" si="0"/>
        <v>0</v>
      </c>
      <c r="AM37" s="313">
        <f t="shared" si="0"/>
        <v>0</v>
      </c>
      <c r="AN37" s="313">
        <f t="shared" si="0"/>
        <v>0</v>
      </c>
      <c r="AO37" s="313">
        <f t="shared" si="0"/>
        <v>0</v>
      </c>
      <c r="AP37" s="313">
        <f t="shared" si="5"/>
        <v>0</v>
      </c>
      <c r="AQ37" s="313">
        <f t="shared" si="1"/>
        <v>0</v>
      </c>
      <c r="AR37" s="313">
        <f t="shared" si="1"/>
        <v>0</v>
      </c>
      <c r="AS37" s="313">
        <f t="shared" si="1"/>
        <v>0</v>
      </c>
      <c r="AT37" s="313">
        <f t="shared" si="2"/>
        <v>0</v>
      </c>
    </row>
    <row r="38" spans="2:46" x14ac:dyDescent="0.2">
      <c r="B38" s="328"/>
      <c r="C38" s="332"/>
      <c r="D38" s="309"/>
      <c r="E38" s="309"/>
      <c r="F38" s="309"/>
      <c r="G38" s="309"/>
      <c r="H38" s="309"/>
      <c r="I38" s="309"/>
      <c r="J38" s="309"/>
      <c r="K38" s="309"/>
      <c r="L38" s="309"/>
      <c r="M38" s="309"/>
      <c r="N38" s="309"/>
      <c r="O38" s="309"/>
      <c r="P38" s="309"/>
      <c r="Q38" s="329"/>
      <c r="R38" s="312"/>
      <c r="S38" s="312"/>
      <c r="T38" s="312"/>
      <c r="U38" s="312"/>
      <c r="V38" s="312"/>
      <c r="W38" s="312"/>
      <c r="X38" s="312"/>
      <c r="Y38" s="312"/>
      <c r="Z38" s="312"/>
      <c r="AA38" s="312"/>
      <c r="AB38" s="312"/>
      <c r="AC38" s="312"/>
      <c r="AD38" s="312"/>
      <c r="AG38" s="313">
        <f t="shared" si="3"/>
        <v>0</v>
      </c>
      <c r="AH38" s="313">
        <f t="shared" si="4"/>
        <v>0</v>
      </c>
      <c r="AI38" s="313">
        <f t="shared" si="0"/>
        <v>0</v>
      </c>
      <c r="AJ38" s="313">
        <f t="shared" si="0"/>
        <v>0</v>
      </c>
      <c r="AK38" s="313">
        <f t="shared" si="0"/>
        <v>0</v>
      </c>
      <c r="AL38" s="313">
        <f t="shared" si="0"/>
        <v>0</v>
      </c>
      <c r="AM38" s="313">
        <f t="shared" si="0"/>
        <v>0</v>
      </c>
      <c r="AN38" s="313">
        <f t="shared" si="0"/>
        <v>0</v>
      </c>
      <c r="AO38" s="313">
        <f t="shared" si="0"/>
        <v>0</v>
      </c>
      <c r="AP38" s="313">
        <f t="shared" si="5"/>
        <v>0</v>
      </c>
      <c r="AQ38" s="313">
        <f t="shared" si="1"/>
        <v>0</v>
      </c>
      <c r="AR38" s="313">
        <f t="shared" si="1"/>
        <v>0</v>
      </c>
      <c r="AS38" s="313">
        <f t="shared" si="1"/>
        <v>0</v>
      </c>
      <c r="AT38" s="313">
        <f t="shared" si="2"/>
        <v>0</v>
      </c>
    </row>
    <row r="39" spans="2:46" x14ac:dyDescent="0.2">
      <c r="B39" s="328"/>
      <c r="C39" s="332"/>
      <c r="D39" s="309"/>
      <c r="E39" s="309"/>
      <c r="F39" s="309"/>
      <c r="G39" s="309"/>
      <c r="H39" s="309"/>
      <c r="I39" s="309"/>
      <c r="J39" s="309"/>
      <c r="K39" s="309"/>
      <c r="L39" s="309"/>
      <c r="M39" s="309"/>
      <c r="N39" s="309"/>
      <c r="O39" s="309"/>
      <c r="P39" s="309"/>
      <c r="Q39" s="329"/>
      <c r="R39" s="312"/>
      <c r="S39" s="312"/>
      <c r="T39" s="312"/>
      <c r="U39" s="312"/>
      <c r="V39" s="312"/>
      <c r="W39" s="312"/>
      <c r="X39" s="312"/>
      <c r="Y39" s="312"/>
      <c r="Z39" s="312"/>
      <c r="AA39" s="312"/>
      <c r="AB39" s="312"/>
      <c r="AC39" s="312"/>
      <c r="AD39" s="312"/>
      <c r="AG39" s="313">
        <f t="shared" si="3"/>
        <v>0</v>
      </c>
      <c r="AH39" s="313">
        <f t="shared" si="4"/>
        <v>0</v>
      </c>
      <c r="AI39" s="313">
        <f t="shared" si="0"/>
        <v>0</v>
      </c>
      <c r="AJ39" s="313">
        <f t="shared" si="0"/>
        <v>0</v>
      </c>
      <c r="AK39" s="313">
        <f t="shared" si="0"/>
        <v>0</v>
      </c>
      <c r="AL39" s="313">
        <f t="shared" si="0"/>
        <v>0</v>
      </c>
      <c r="AM39" s="313">
        <f t="shared" si="0"/>
        <v>0</v>
      </c>
      <c r="AN39" s="313">
        <f t="shared" si="0"/>
        <v>0</v>
      </c>
      <c r="AO39" s="313">
        <f t="shared" si="0"/>
        <v>0</v>
      </c>
      <c r="AP39" s="313">
        <f t="shared" si="5"/>
        <v>0</v>
      </c>
      <c r="AQ39" s="313">
        <f t="shared" si="1"/>
        <v>0</v>
      </c>
      <c r="AR39" s="313">
        <f t="shared" si="1"/>
        <v>0</v>
      </c>
      <c r="AS39" s="313">
        <f t="shared" si="1"/>
        <v>0</v>
      </c>
      <c r="AT39" s="313">
        <f t="shared" si="2"/>
        <v>0</v>
      </c>
    </row>
    <row r="40" spans="2:46" x14ac:dyDescent="0.2">
      <c r="B40" s="328"/>
      <c r="C40" s="332"/>
      <c r="D40" s="309"/>
      <c r="E40" s="309"/>
      <c r="F40" s="309"/>
      <c r="G40" s="309"/>
      <c r="H40" s="309"/>
      <c r="I40" s="309"/>
      <c r="J40" s="309"/>
      <c r="K40" s="309"/>
      <c r="L40" s="309"/>
      <c r="M40" s="309"/>
      <c r="N40" s="309"/>
      <c r="O40" s="309"/>
      <c r="P40" s="309"/>
      <c r="Q40" s="329"/>
      <c r="R40" s="312"/>
      <c r="S40" s="312"/>
      <c r="T40" s="312"/>
      <c r="U40" s="312"/>
      <c r="V40" s="312"/>
      <c r="W40" s="312"/>
      <c r="X40" s="312"/>
      <c r="Y40" s="312"/>
      <c r="Z40" s="312"/>
      <c r="AA40" s="312"/>
      <c r="AB40" s="312"/>
      <c r="AC40" s="312"/>
      <c r="AD40" s="312"/>
      <c r="AG40" s="313">
        <f t="shared" si="3"/>
        <v>0</v>
      </c>
      <c r="AH40" s="313">
        <f t="shared" si="4"/>
        <v>0</v>
      </c>
      <c r="AI40" s="313">
        <f t="shared" si="0"/>
        <v>0</v>
      </c>
      <c r="AJ40" s="313">
        <f t="shared" si="0"/>
        <v>0</v>
      </c>
      <c r="AK40" s="313">
        <f t="shared" si="0"/>
        <v>0</v>
      </c>
      <c r="AL40" s="313">
        <f t="shared" si="0"/>
        <v>0</v>
      </c>
      <c r="AM40" s="313">
        <f t="shared" si="0"/>
        <v>0</v>
      </c>
      <c r="AN40" s="313">
        <f t="shared" si="0"/>
        <v>0</v>
      </c>
      <c r="AO40" s="313">
        <f t="shared" si="0"/>
        <v>0</v>
      </c>
      <c r="AP40" s="313">
        <f t="shared" si="5"/>
        <v>0</v>
      </c>
      <c r="AQ40" s="313">
        <f t="shared" si="1"/>
        <v>0</v>
      </c>
      <c r="AR40" s="313">
        <f t="shared" si="1"/>
        <v>0</v>
      </c>
      <c r="AS40" s="313">
        <f t="shared" si="1"/>
        <v>0</v>
      </c>
      <c r="AT40" s="313">
        <f t="shared" si="2"/>
        <v>0</v>
      </c>
    </row>
    <row r="41" spans="2:46" x14ac:dyDescent="0.2">
      <c r="B41" s="328"/>
      <c r="C41" s="332"/>
      <c r="D41" s="310"/>
      <c r="E41" s="309"/>
      <c r="F41" s="309"/>
      <c r="G41" s="309"/>
      <c r="H41" s="309"/>
      <c r="I41" s="309"/>
      <c r="J41" s="309"/>
      <c r="K41" s="309"/>
      <c r="L41" s="309"/>
      <c r="M41" s="314"/>
      <c r="N41" s="314"/>
      <c r="O41" s="314"/>
      <c r="P41" s="314"/>
      <c r="Q41" s="329"/>
      <c r="R41" s="312"/>
      <c r="S41" s="312"/>
      <c r="T41" s="312"/>
      <c r="U41" s="312"/>
      <c r="V41" s="312"/>
      <c r="W41" s="312"/>
      <c r="X41" s="312"/>
      <c r="Y41" s="312"/>
      <c r="Z41" s="312"/>
      <c r="AA41" s="312"/>
      <c r="AB41" s="312"/>
      <c r="AC41" s="312"/>
      <c r="AD41" s="312"/>
      <c r="AG41" s="313">
        <f t="shared" si="3"/>
        <v>0</v>
      </c>
      <c r="AH41" s="313">
        <f t="shared" si="4"/>
        <v>0</v>
      </c>
      <c r="AI41" s="313">
        <f t="shared" si="0"/>
        <v>0</v>
      </c>
      <c r="AJ41" s="313">
        <f t="shared" si="0"/>
        <v>0</v>
      </c>
      <c r="AK41" s="313">
        <f t="shared" si="0"/>
        <v>0</v>
      </c>
      <c r="AL41" s="313">
        <f t="shared" si="0"/>
        <v>0</v>
      </c>
      <c r="AM41" s="313">
        <f t="shared" si="0"/>
        <v>0</v>
      </c>
      <c r="AN41" s="313">
        <f t="shared" si="0"/>
        <v>0</v>
      </c>
      <c r="AO41" s="313">
        <f t="shared" si="0"/>
        <v>0</v>
      </c>
      <c r="AP41" s="313">
        <f t="shared" si="5"/>
        <v>0</v>
      </c>
      <c r="AQ41" s="313">
        <f t="shared" si="1"/>
        <v>0</v>
      </c>
      <c r="AR41" s="313">
        <f t="shared" si="1"/>
        <v>0</v>
      </c>
      <c r="AS41" s="313">
        <f t="shared" si="1"/>
        <v>0</v>
      </c>
      <c r="AT41" s="313">
        <f t="shared" si="2"/>
        <v>0</v>
      </c>
    </row>
    <row r="42" spans="2:46" x14ac:dyDescent="0.2">
      <c r="B42" s="328"/>
      <c r="C42" s="332"/>
      <c r="D42" s="310"/>
      <c r="E42" s="309"/>
      <c r="F42" s="309"/>
      <c r="G42" s="309"/>
      <c r="H42" s="309"/>
      <c r="I42" s="309"/>
      <c r="J42" s="309"/>
      <c r="K42" s="309"/>
      <c r="L42" s="309"/>
      <c r="M42" s="314"/>
      <c r="N42" s="314"/>
      <c r="O42" s="314"/>
      <c r="P42" s="314"/>
      <c r="Q42" s="329"/>
      <c r="R42" s="312"/>
      <c r="S42" s="312"/>
      <c r="T42" s="312"/>
      <c r="U42" s="312"/>
      <c r="V42" s="312"/>
      <c r="W42" s="312"/>
      <c r="X42" s="312"/>
      <c r="Y42" s="312"/>
      <c r="Z42" s="312"/>
      <c r="AA42" s="312"/>
      <c r="AB42" s="312"/>
      <c r="AC42" s="312"/>
      <c r="AD42" s="312"/>
      <c r="AG42" s="313">
        <f t="shared" si="3"/>
        <v>0</v>
      </c>
      <c r="AH42" s="313">
        <f t="shared" si="4"/>
        <v>0</v>
      </c>
      <c r="AI42" s="313">
        <f t="shared" si="0"/>
        <v>0</v>
      </c>
      <c r="AJ42" s="313">
        <f t="shared" si="0"/>
        <v>0</v>
      </c>
      <c r="AK42" s="313">
        <f t="shared" si="0"/>
        <v>0</v>
      </c>
      <c r="AL42" s="313">
        <f t="shared" si="0"/>
        <v>0</v>
      </c>
      <c r="AM42" s="313">
        <f t="shared" si="0"/>
        <v>0</v>
      </c>
      <c r="AN42" s="313">
        <f t="shared" si="0"/>
        <v>0</v>
      </c>
      <c r="AO42" s="313">
        <f t="shared" si="0"/>
        <v>0</v>
      </c>
      <c r="AP42" s="313">
        <f t="shared" si="5"/>
        <v>0</v>
      </c>
      <c r="AQ42" s="313">
        <f t="shared" si="1"/>
        <v>0</v>
      </c>
      <c r="AR42" s="313">
        <f t="shared" si="1"/>
        <v>0</v>
      </c>
      <c r="AS42" s="313">
        <f t="shared" si="1"/>
        <v>0</v>
      </c>
      <c r="AT42" s="313">
        <f t="shared" si="2"/>
        <v>0</v>
      </c>
    </row>
    <row r="43" spans="2:46" x14ac:dyDescent="0.2">
      <c r="B43" s="328"/>
      <c r="C43" s="332"/>
      <c r="D43" s="310"/>
      <c r="E43" s="309"/>
      <c r="F43" s="309"/>
      <c r="G43" s="309"/>
      <c r="H43" s="309"/>
      <c r="I43" s="309"/>
      <c r="J43" s="309"/>
      <c r="K43" s="309"/>
      <c r="L43" s="309"/>
      <c r="M43" s="314"/>
      <c r="N43" s="314"/>
      <c r="O43" s="314"/>
      <c r="P43" s="314"/>
      <c r="Q43" s="329"/>
      <c r="R43" s="312"/>
      <c r="S43" s="312"/>
      <c r="T43" s="312"/>
      <c r="U43" s="312"/>
      <c r="V43" s="312"/>
      <c r="W43" s="312"/>
      <c r="X43" s="312"/>
      <c r="Y43" s="312"/>
      <c r="Z43" s="312"/>
      <c r="AA43" s="312"/>
      <c r="AB43" s="312"/>
      <c r="AC43" s="312"/>
      <c r="AD43" s="312"/>
      <c r="AG43" s="313">
        <f t="shared" si="3"/>
        <v>0</v>
      </c>
      <c r="AH43" s="313">
        <f t="shared" si="4"/>
        <v>0</v>
      </c>
      <c r="AI43" s="313">
        <f t="shared" si="0"/>
        <v>0</v>
      </c>
      <c r="AJ43" s="313">
        <f t="shared" si="0"/>
        <v>0</v>
      </c>
      <c r="AK43" s="313">
        <f t="shared" si="0"/>
        <v>0</v>
      </c>
      <c r="AL43" s="313">
        <f t="shared" si="0"/>
        <v>0</v>
      </c>
      <c r="AM43" s="313">
        <f t="shared" si="0"/>
        <v>0</v>
      </c>
      <c r="AN43" s="313">
        <f t="shared" si="0"/>
        <v>0</v>
      </c>
      <c r="AO43" s="313">
        <f t="shared" si="0"/>
        <v>0</v>
      </c>
      <c r="AP43" s="313">
        <f t="shared" si="5"/>
        <v>0</v>
      </c>
      <c r="AQ43" s="313">
        <f t="shared" si="1"/>
        <v>0</v>
      </c>
      <c r="AR43" s="313">
        <f t="shared" si="1"/>
        <v>0</v>
      </c>
      <c r="AS43" s="313">
        <f t="shared" si="1"/>
        <v>0</v>
      </c>
      <c r="AT43" s="313">
        <f t="shared" si="2"/>
        <v>0</v>
      </c>
    </row>
    <row r="44" spans="2:46" x14ac:dyDescent="0.2">
      <c r="B44" s="328"/>
      <c r="C44" s="332"/>
      <c r="D44" s="310"/>
      <c r="E44" s="309"/>
      <c r="F44" s="309"/>
      <c r="G44" s="309"/>
      <c r="H44" s="309"/>
      <c r="I44" s="309"/>
      <c r="J44" s="309"/>
      <c r="K44" s="309"/>
      <c r="L44" s="309"/>
      <c r="M44" s="314"/>
      <c r="N44" s="314"/>
      <c r="O44" s="314"/>
      <c r="P44" s="314"/>
      <c r="Q44" s="329"/>
      <c r="R44" s="312"/>
      <c r="S44" s="312"/>
      <c r="T44" s="312"/>
      <c r="U44" s="312"/>
      <c r="V44" s="312"/>
      <c r="W44" s="312"/>
      <c r="X44" s="312"/>
      <c r="Y44" s="312"/>
      <c r="Z44" s="312"/>
      <c r="AA44" s="312"/>
      <c r="AB44" s="312"/>
      <c r="AC44" s="312"/>
      <c r="AD44" s="312"/>
      <c r="AG44" s="313">
        <f t="shared" si="3"/>
        <v>0</v>
      </c>
      <c r="AH44" s="313">
        <f t="shared" si="4"/>
        <v>0</v>
      </c>
      <c r="AI44" s="313">
        <f t="shared" si="0"/>
        <v>0</v>
      </c>
      <c r="AJ44" s="313">
        <f t="shared" si="0"/>
        <v>0</v>
      </c>
      <c r="AK44" s="313">
        <f t="shared" si="0"/>
        <v>0</v>
      </c>
      <c r="AL44" s="313">
        <f t="shared" ref="AL44:AO67" si="6">I44/100*W44</f>
        <v>0</v>
      </c>
      <c r="AM44" s="313">
        <f t="shared" si="6"/>
        <v>0</v>
      </c>
      <c r="AN44" s="313">
        <f t="shared" si="6"/>
        <v>0</v>
      </c>
      <c r="AO44" s="313">
        <f t="shared" si="6"/>
        <v>0</v>
      </c>
      <c r="AP44" s="313">
        <f t="shared" si="5"/>
        <v>0</v>
      </c>
      <c r="AQ44" s="313">
        <f t="shared" si="1"/>
        <v>0</v>
      </c>
      <c r="AR44" s="313">
        <f t="shared" si="1"/>
        <v>0</v>
      </c>
      <c r="AS44" s="313">
        <f t="shared" si="1"/>
        <v>0</v>
      </c>
      <c r="AT44" s="313">
        <f t="shared" si="2"/>
        <v>0</v>
      </c>
    </row>
    <row r="45" spans="2:46" x14ac:dyDescent="0.2">
      <c r="B45" s="328"/>
      <c r="C45" s="332"/>
      <c r="D45" s="310"/>
      <c r="E45" s="309"/>
      <c r="F45" s="309"/>
      <c r="G45" s="309"/>
      <c r="H45" s="309"/>
      <c r="I45" s="309"/>
      <c r="J45" s="309"/>
      <c r="K45" s="309"/>
      <c r="L45" s="309"/>
      <c r="M45" s="314"/>
      <c r="N45" s="314"/>
      <c r="O45" s="314"/>
      <c r="P45" s="314"/>
      <c r="Q45" s="329"/>
      <c r="R45" s="312"/>
      <c r="S45" s="312"/>
      <c r="T45" s="312"/>
      <c r="U45" s="312"/>
      <c r="V45" s="312"/>
      <c r="W45" s="312"/>
      <c r="X45" s="312"/>
      <c r="Y45" s="312"/>
      <c r="Z45" s="312"/>
      <c r="AA45" s="312"/>
      <c r="AB45" s="312"/>
      <c r="AC45" s="312"/>
      <c r="AD45" s="312"/>
      <c r="AG45" s="313">
        <f t="shared" si="3"/>
        <v>0</v>
      </c>
      <c r="AH45" s="313">
        <f t="shared" si="4"/>
        <v>0</v>
      </c>
      <c r="AI45" s="313">
        <f t="shared" si="4"/>
        <v>0</v>
      </c>
      <c r="AJ45" s="313">
        <f t="shared" si="4"/>
        <v>0</v>
      </c>
      <c r="AK45" s="313">
        <f t="shared" si="4"/>
        <v>0</v>
      </c>
      <c r="AL45" s="313">
        <f t="shared" si="6"/>
        <v>0</v>
      </c>
      <c r="AM45" s="313">
        <f t="shared" si="6"/>
        <v>0</v>
      </c>
      <c r="AN45" s="313">
        <f t="shared" si="6"/>
        <v>0</v>
      </c>
      <c r="AO45" s="313">
        <f t="shared" si="6"/>
        <v>0</v>
      </c>
      <c r="AP45" s="313">
        <f t="shared" si="5"/>
        <v>0</v>
      </c>
      <c r="AQ45" s="313">
        <f t="shared" si="1"/>
        <v>0</v>
      </c>
      <c r="AR45" s="313">
        <f t="shared" si="1"/>
        <v>0</v>
      </c>
      <c r="AS45" s="313">
        <f t="shared" si="1"/>
        <v>0</v>
      </c>
      <c r="AT45" s="313">
        <f t="shared" si="2"/>
        <v>0</v>
      </c>
    </row>
    <row r="46" spans="2:46" x14ac:dyDescent="0.2">
      <c r="B46" s="328"/>
      <c r="C46" s="332"/>
      <c r="D46" s="310"/>
      <c r="E46" s="309"/>
      <c r="F46" s="309"/>
      <c r="G46" s="309"/>
      <c r="H46" s="309"/>
      <c r="I46" s="309"/>
      <c r="J46" s="309"/>
      <c r="K46" s="309"/>
      <c r="L46" s="309"/>
      <c r="M46" s="314"/>
      <c r="N46" s="314"/>
      <c r="O46" s="314"/>
      <c r="P46" s="314"/>
      <c r="Q46" s="329"/>
      <c r="R46" s="312"/>
      <c r="S46" s="312"/>
      <c r="T46" s="312"/>
      <c r="U46" s="312"/>
      <c r="V46" s="312"/>
      <c r="W46" s="312"/>
      <c r="X46" s="312"/>
      <c r="Y46" s="312"/>
      <c r="Z46" s="312"/>
      <c r="AA46" s="312"/>
      <c r="AB46" s="312"/>
      <c r="AC46" s="312"/>
      <c r="AD46" s="312"/>
      <c r="AG46" s="313">
        <f t="shared" si="3"/>
        <v>0</v>
      </c>
      <c r="AH46" s="313">
        <f t="shared" si="4"/>
        <v>0</v>
      </c>
      <c r="AI46" s="313">
        <f t="shared" si="4"/>
        <v>0</v>
      </c>
      <c r="AJ46" s="313">
        <f t="shared" si="4"/>
        <v>0</v>
      </c>
      <c r="AK46" s="313">
        <f t="shared" si="4"/>
        <v>0</v>
      </c>
      <c r="AL46" s="313">
        <f t="shared" si="6"/>
        <v>0</v>
      </c>
      <c r="AM46" s="313">
        <f t="shared" si="6"/>
        <v>0</v>
      </c>
      <c r="AN46" s="313">
        <f t="shared" si="6"/>
        <v>0</v>
      </c>
      <c r="AO46" s="313">
        <f t="shared" si="6"/>
        <v>0</v>
      </c>
      <c r="AP46" s="313">
        <f t="shared" si="5"/>
        <v>0</v>
      </c>
      <c r="AQ46" s="313">
        <f t="shared" si="1"/>
        <v>0</v>
      </c>
      <c r="AR46" s="313">
        <f t="shared" si="1"/>
        <v>0</v>
      </c>
      <c r="AS46" s="313">
        <f t="shared" si="1"/>
        <v>0</v>
      </c>
      <c r="AT46" s="313">
        <f t="shared" si="2"/>
        <v>0</v>
      </c>
    </row>
    <row r="47" spans="2:46" x14ac:dyDescent="0.2">
      <c r="B47" s="328"/>
      <c r="C47" s="332"/>
      <c r="D47" s="310"/>
      <c r="E47" s="309"/>
      <c r="F47" s="309"/>
      <c r="G47" s="309"/>
      <c r="H47" s="309"/>
      <c r="I47" s="309"/>
      <c r="J47" s="309"/>
      <c r="K47" s="309"/>
      <c r="L47" s="309"/>
      <c r="M47" s="314"/>
      <c r="N47" s="314"/>
      <c r="O47" s="314"/>
      <c r="P47" s="314"/>
      <c r="Q47" s="329"/>
      <c r="R47" s="312"/>
      <c r="S47" s="312"/>
      <c r="T47" s="312"/>
      <c r="U47" s="312"/>
      <c r="V47" s="312"/>
      <c r="W47" s="312"/>
      <c r="X47" s="312"/>
      <c r="Y47" s="312"/>
      <c r="Z47" s="312"/>
      <c r="AA47" s="312"/>
      <c r="AB47" s="312"/>
      <c r="AC47" s="312"/>
      <c r="AD47" s="312"/>
      <c r="AG47" s="313">
        <f t="shared" si="3"/>
        <v>0</v>
      </c>
      <c r="AH47" s="313">
        <f t="shared" si="4"/>
        <v>0</v>
      </c>
      <c r="AI47" s="313">
        <f t="shared" si="4"/>
        <v>0</v>
      </c>
      <c r="AJ47" s="313">
        <f t="shared" si="4"/>
        <v>0</v>
      </c>
      <c r="AK47" s="313">
        <f t="shared" si="4"/>
        <v>0</v>
      </c>
      <c r="AL47" s="313">
        <f t="shared" si="6"/>
        <v>0</v>
      </c>
      <c r="AM47" s="313">
        <f t="shared" si="6"/>
        <v>0</v>
      </c>
      <c r="AN47" s="313">
        <f t="shared" si="6"/>
        <v>0</v>
      </c>
      <c r="AO47" s="313">
        <f t="shared" si="6"/>
        <v>0</v>
      </c>
      <c r="AP47" s="313">
        <f t="shared" si="5"/>
        <v>0</v>
      </c>
      <c r="AQ47" s="313">
        <f t="shared" si="1"/>
        <v>0</v>
      </c>
      <c r="AR47" s="313">
        <f t="shared" si="1"/>
        <v>0</v>
      </c>
      <c r="AS47" s="313">
        <f t="shared" si="1"/>
        <v>0</v>
      </c>
      <c r="AT47" s="313">
        <f t="shared" si="2"/>
        <v>0</v>
      </c>
    </row>
    <row r="48" spans="2:46" x14ac:dyDescent="0.2">
      <c r="B48" s="328"/>
      <c r="C48" s="332"/>
      <c r="D48" s="310"/>
      <c r="E48" s="309"/>
      <c r="F48" s="309"/>
      <c r="G48" s="309"/>
      <c r="H48" s="309"/>
      <c r="I48" s="309"/>
      <c r="J48" s="309"/>
      <c r="K48" s="309"/>
      <c r="L48" s="309"/>
      <c r="M48" s="314"/>
      <c r="N48" s="314"/>
      <c r="O48" s="314"/>
      <c r="P48" s="314"/>
      <c r="Q48" s="329"/>
      <c r="R48" s="312"/>
      <c r="S48" s="312"/>
      <c r="T48" s="312"/>
      <c r="U48" s="312"/>
      <c r="V48" s="312"/>
      <c r="W48" s="312"/>
      <c r="X48" s="312"/>
      <c r="Y48" s="312"/>
      <c r="Z48" s="312"/>
      <c r="AA48" s="312"/>
      <c r="AB48" s="312"/>
      <c r="AC48" s="312"/>
      <c r="AD48" s="312"/>
      <c r="AG48" s="313">
        <f t="shared" si="3"/>
        <v>0</v>
      </c>
      <c r="AH48" s="313">
        <f t="shared" si="4"/>
        <v>0</v>
      </c>
      <c r="AI48" s="313">
        <f t="shared" si="4"/>
        <v>0</v>
      </c>
      <c r="AJ48" s="313">
        <f t="shared" si="4"/>
        <v>0</v>
      </c>
      <c r="AK48" s="313">
        <f t="shared" si="4"/>
        <v>0</v>
      </c>
      <c r="AL48" s="313">
        <f t="shared" si="6"/>
        <v>0</v>
      </c>
      <c r="AM48" s="313">
        <f t="shared" si="6"/>
        <v>0</v>
      </c>
      <c r="AN48" s="313">
        <f t="shared" si="6"/>
        <v>0</v>
      </c>
      <c r="AO48" s="313">
        <f t="shared" si="6"/>
        <v>0</v>
      </c>
      <c r="AP48" s="313">
        <f t="shared" si="5"/>
        <v>0</v>
      </c>
      <c r="AQ48" s="313">
        <f t="shared" si="1"/>
        <v>0</v>
      </c>
      <c r="AR48" s="313">
        <f t="shared" si="1"/>
        <v>0</v>
      </c>
      <c r="AS48" s="313">
        <f t="shared" si="1"/>
        <v>0</v>
      </c>
      <c r="AT48" s="313">
        <f t="shared" si="2"/>
        <v>0</v>
      </c>
    </row>
    <row r="49" spans="2:46" x14ac:dyDescent="0.2">
      <c r="B49" s="328"/>
      <c r="C49" s="332"/>
      <c r="D49" s="310"/>
      <c r="E49" s="309"/>
      <c r="F49" s="309"/>
      <c r="G49" s="309"/>
      <c r="H49" s="309"/>
      <c r="I49" s="309"/>
      <c r="J49" s="309"/>
      <c r="K49" s="309"/>
      <c r="L49" s="309"/>
      <c r="M49" s="314"/>
      <c r="N49" s="314"/>
      <c r="O49" s="314"/>
      <c r="P49" s="314"/>
      <c r="Q49" s="329"/>
      <c r="R49" s="312"/>
      <c r="S49" s="312"/>
      <c r="T49" s="312"/>
      <c r="U49" s="312"/>
      <c r="V49" s="312"/>
      <c r="W49" s="312"/>
      <c r="X49" s="312"/>
      <c r="Y49" s="312"/>
      <c r="Z49" s="312"/>
      <c r="AA49" s="312"/>
      <c r="AB49" s="312"/>
      <c r="AC49" s="312"/>
      <c r="AD49" s="312"/>
      <c r="AG49" s="313">
        <f t="shared" si="3"/>
        <v>0</v>
      </c>
      <c r="AH49" s="313">
        <f t="shared" si="4"/>
        <v>0</v>
      </c>
      <c r="AI49" s="313">
        <f t="shared" si="4"/>
        <v>0</v>
      </c>
      <c r="AJ49" s="313">
        <f t="shared" si="4"/>
        <v>0</v>
      </c>
      <c r="AK49" s="313">
        <f t="shared" si="4"/>
        <v>0</v>
      </c>
      <c r="AL49" s="313">
        <f t="shared" si="6"/>
        <v>0</v>
      </c>
      <c r="AM49" s="313">
        <f t="shared" si="6"/>
        <v>0</v>
      </c>
      <c r="AN49" s="313">
        <f t="shared" si="6"/>
        <v>0</v>
      </c>
      <c r="AO49" s="313">
        <f t="shared" si="6"/>
        <v>0</v>
      </c>
      <c r="AP49" s="313">
        <f t="shared" si="5"/>
        <v>0</v>
      </c>
      <c r="AQ49" s="313">
        <f t="shared" si="1"/>
        <v>0</v>
      </c>
      <c r="AR49" s="313">
        <f t="shared" si="1"/>
        <v>0</v>
      </c>
      <c r="AS49" s="313">
        <f t="shared" si="1"/>
        <v>0</v>
      </c>
      <c r="AT49" s="313">
        <f t="shared" si="2"/>
        <v>0</v>
      </c>
    </row>
    <row r="50" spans="2:46" x14ac:dyDescent="0.2">
      <c r="B50" s="328"/>
      <c r="C50" s="332"/>
      <c r="D50" s="310"/>
      <c r="E50" s="309"/>
      <c r="F50" s="309"/>
      <c r="G50" s="309"/>
      <c r="H50" s="309"/>
      <c r="I50" s="309"/>
      <c r="J50" s="309"/>
      <c r="K50" s="309"/>
      <c r="L50" s="309"/>
      <c r="M50" s="314"/>
      <c r="N50" s="314"/>
      <c r="O50" s="314"/>
      <c r="P50" s="314"/>
      <c r="Q50" s="329"/>
      <c r="R50" s="312"/>
      <c r="S50" s="312"/>
      <c r="T50" s="312"/>
      <c r="U50" s="312"/>
      <c r="V50" s="312"/>
      <c r="W50" s="312"/>
      <c r="X50" s="312"/>
      <c r="Y50" s="312"/>
      <c r="Z50" s="312"/>
      <c r="AA50" s="312"/>
      <c r="AB50" s="312"/>
      <c r="AC50" s="312"/>
      <c r="AD50" s="312"/>
      <c r="AG50" s="313">
        <f t="shared" si="3"/>
        <v>0</v>
      </c>
      <c r="AH50" s="313">
        <f t="shared" si="4"/>
        <v>0</v>
      </c>
      <c r="AI50" s="313">
        <f t="shared" si="4"/>
        <v>0</v>
      </c>
      <c r="AJ50" s="313">
        <f t="shared" si="4"/>
        <v>0</v>
      </c>
      <c r="AK50" s="313">
        <f t="shared" si="4"/>
        <v>0</v>
      </c>
      <c r="AL50" s="313">
        <f t="shared" si="6"/>
        <v>0</v>
      </c>
      <c r="AM50" s="313">
        <f t="shared" si="6"/>
        <v>0</v>
      </c>
      <c r="AN50" s="313">
        <f t="shared" si="6"/>
        <v>0</v>
      </c>
      <c r="AO50" s="313">
        <f t="shared" si="6"/>
        <v>0</v>
      </c>
      <c r="AP50" s="313">
        <f t="shared" si="5"/>
        <v>0</v>
      </c>
      <c r="AQ50" s="313">
        <f t="shared" si="1"/>
        <v>0</v>
      </c>
      <c r="AR50" s="313">
        <f t="shared" si="1"/>
        <v>0</v>
      </c>
      <c r="AS50" s="313">
        <f t="shared" si="1"/>
        <v>0</v>
      </c>
      <c r="AT50" s="313">
        <f t="shared" si="2"/>
        <v>0</v>
      </c>
    </row>
    <row r="51" spans="2:46" x14ac:dyDescent="0.2">
      <c r="B51" s="328"/>
      <c r="C51" s="332"/>
      <c r="D51" s="310"/>
      <c r="E51" s="309"/>
      <c r="F51" s="309"/>
      <c r="G51" s="309"/>
      <c r="H51" s="309"/>
      <c r="I51" s="309"/>
      <c r="J51" s="309"/>
      <c r="K51" s="309"/>
      <c r="L51" s="309"/>
      <c r="M51" s="314"/>
      <c r="N51" s="314"/>
      <c r="O51" s="314"/>
      <c r="P51" s="314"/>
      <c r="Q51" s="329"/>
      <c r="R51" s="312"/>
      <c r="S51" s="312"/>
      <c r="T51" s="312"/>
      <c r="U51" s="312"/>
      <c r="V51" s="312"/>
      <c r="W51" s="312"/>
      <c r="X51" s="312"/>
      <c r="Y51" s="312"/>
      <c r="Z51" s="312"/>
      <c r="AA51" s="312"/>
      <c r="AB51" s="312"/>
      <c r="AC51" s="312"/>
      <c r="AD51" s="312"/>
      <c r="AG51" s="313">
        <f t="shared" si="3"/>
        <v>0</v>
      </c>
      <c r="AH51" s="313">
        <f t="shared" si="4"/>
        <v>0</v>
      </c>
      <c r="AI51" s="313">
        <f t="shared" si="4"/>
        <v>0</v>
      </c>
      <c r="AJ51" s="313">
        <f t="shared" si="4"/>
        <v>0</v>
      </c>
      <c r="AK51" s="313">
        <f t="shared" si="4"/>
        <v>0</v>
      </c>
      <c r="AL51" s="313">
        <f t="shared" si="6"/>
        <v>0</v>
      </c>
      <c r="AM51" s="313">
        <f t="shared" si="6"/>
        <v>0</v>
      </c>
      <c r="AN51" s="313">
        <f t="shared" si="6"/>
        <v>0</v>
      </c>
      <c r="AO51" s="313">
        <f t="shared" si="6"/>
        <v>0</v>
      </c>
      <c r="AP51" s="313">
        <f t="shared" si="5"/>
        <v>0</v>
      </c>
      <c r="AQ51" s="313">
        <f t="shared" si="1"/>
        <v>0</v>
      </c>
      <c r="AR51" s="313">
        <f t="shared" si="1"/>
        <v>0</v>
      </c>
      <c r="AS51" s="313">
        <f t="shared" si="1"/>
        <v>0</v>
      </c>
      <c r="AT51" s="313">
        <f t="shared" si="2"/>
        <v>0</v>
      </c>
    </row>
    <row r="52" spans="2:46" x14ac:dyDescent="0.2">
      <c r="B52" s="328"/>
      <c r="C52" s="332"/>
      <c r="D52" s="310"/>
      <c r="E52" s="309"/>
      <c r="F52" s="309"/>
      <c r="G52" s="309"/>
      <c r="H52" s="309"/>
      <c r="I52" s="309"/>
      <c r="J52" s="309"/>
      <c r="K52" s="309"/>
      <c r="L52" s="309"/>
      <c r="M52" s="314"/>
      <c r="N52" s="314"/>
      <c r="O52" s="314"/>
      <c r="P52" s="314"/>
      <c r="Q52" s="329"/>
      <c r="R52" s="312"/>
      <c r="S52" s="312"/>
      <c r="T52" s="312"/>
      <c r="U52" s="312"/>
      <c r="V52" s="312"/>
      <c r="W52" s="312"/>
      <c r="X52" s="312"/>
      <c r="Y52" s="312"/>
      <c r="Z52" s="312"/>
      <c r="AA52" s="312"/>
      <c r="AB52" s="312"/>
      <c r="AC52" s="312"/>
      <c r="AD52" s="312"/>
      <c r="AG52" s="313">
        <f t="shared" si="3"/>
        <v>0</v>
      </c>
      <c r="AH52" s="313">
        <f t="shared" si="4"/>
        <v>0</v>
      </c>
      <c r="AI52" s="313">
        <f t="shared" si="4"/>
        <v>0</v>
      </c>
      <c r="AJ52" s="313">
        <f t="shared" si="4"/>
        <v>0</v>
      </c>
      <c r="AK52" s="313">
        <f t="shared" si="4"/>
        <v>0</v>
      </c>
      <c r="AL52" s="313">
        <f t="shared" si="6"/>
        <v>0</v>
      </c>
      <c r="AM52" s="313">
        <f t="shared" si="6"/>
        <v>0</v>
      </c>
      <c r="AN52" s="313">
        <f t="shared" si="6"/>
        <v>0</v>
      </c>
      <c r="AO52" s="313">
        <f t="shared" si="6"/>
        <v>0</v>
      </c>
      <c r="AP52" s="313">
        <f t="shared" si="5"/>
        <v>0</v>
      </c>
      <c r="AQ52" s="313">
        <f t="shared" si="1"/>
        <v>0</v>
      </c>
      <c r="AR52" s="313">
        <f t="shared" si="1"/>
        <v>0</v>
      </c>
      <c r="AS52" s="313">
        <f t="shared" si="1"/>
        <v>0</v>
      </c>
      <c r="AT52" s="313">
        <f t="shared" si="2"/>
        <v>0</v>
      </c>
    </row>
    <row r="53" spans="2:46" x14ac:dyDescent="0.2">
      <c r="B53" s="328"/>
      <c r="C53" s="332"/>
      <c r="D53" s="310"/>
      <c r="E53" s="309"/>
      <c r="F53" s="309"/>
      <c r="G53" s="309"/>
      <c r="H53" s="309"/>
      <c r="I53" s="309"/>
      <c r="J53" s="309"/>
      <c r="K53" s="309"/>
      <c r="L53" s="309"/>
      <c r="M53" s="314"/>
      <c r="N53" s="314"/>
      <c r="O53" s="314"/>
      <c r="P53" s="314"/>
      <c r="Q53" s="329"/>
      <c r="R53" s="312"/>
      <c r="S53" s="312"/>
      <c r="T53" s="312"/>
      <c r="U53" s="312"/>
      <c r="V53" s="312"/>
      <c r="W53" s="312"/>
      <c r="X53" s="312"/>
      <c r="Y53" s="312"/>
      <c r="Z53" s="312"/>
      <c r="AA53" s="312"/>
      <c r="AB53" s="312"/>
      <c r="AC53" s="312"/>
      <c r="AD53" s="312"/>
      <c r="AG53" s="313">
        <f t="shared" si="3"/>
        <v>0</v>
      </c>
      <c r="AH53" s="313">
        <f t="shared" si="4"/>
        <v>0</v>
      </c>
      <c r="AI53" s="313">
        <f t="shared" si="4"/>
        <v>0</v>
      </c>
      <c r="AJ53" s="313">
        <f t="shared" si="4"/>
        <v>0</v>
      </c>
      <c r="AK53" s="313">
        <f t="shared" si="4"/>
        <v>0</v>
      </c>
      <c r="AL53" s="313">
        <f t="shared" si="6"/>
        <v>0</v>
      </c>
      <c r="AM53" s="313">
        <f t="shared" si="6"/>
        <v>0</v>
      </c>
      <c r="AN53" s="313">
        <f t="shared" si="6"/>
        <v>0</v>
      </c>
      <c r="AO53" s="313">
        <f t="shared" si="6"/>
        <v>0</v>
      </c>
      <c r="AP53" s="313">
        <f t="shared" si="5"/>
        <v>0</v>
      </c>
      <c r="AQ53" s="313">
        <f t="shared" si="1"/>
        <v>0</v>
      </c>
      <c r="AR53" s="313">
        <f t="shared" si="1"/>
        <v>0</v>
      </c>
      <c r="AS53" s="313">
        <f t="shared" si="1"/>
        <v>0</v>
      </c>
      <c r="AT53" s="313">
        <f t="shared" si="2"/>
        <v>0</v>
      </c>
    </row>
    <row r="54" spans="2:46" x14ac:dyDescent="0.2">
      <c r="B54" s="328"/>
      <c r="C54" s="332"/>
      <c r="D54" s="310"/>
      <c r="E54" s="309"/>
      <c r="F54" s="309"/>
      <c r="G54" s="309"/>
      <c r="H54" s="309"/>
      <c r="I54" s="309"/>
      <c r="J54" s="309"/>
      <c r="K54" s="309"/>
      <c r="L54" s="309"/>
      <c r="M54" s="314"/>
      <c r="N54" s="314"/>
      <c r="O54" s="314"/>
      <c r="P54" s="314"/>
      <c r="Q54" s="329"/>
      <c r="R54" s="312"/>
      <c r="S54" s="312"/>
      <c r="T54" s="312"/>
      <c r="U54" s="312"/>
      <c r="V54" s="312"/>
      <c r="W54" s="312"/>
      <c r="X54" s="312"/>
      <c r="Y54" s="312"/>
      <c r="Z54" s="312"/>
      <c r="AA54" s="312"/>
      <c r="AB54" s="312"/>
      <c r="AC54" s="312"/>
      <c r="AD54" s="312"/>
      <c r="AG54" s="313">
        <f t="shared" si="3"/>
        <v>0</v>
      </c>
      <c r="AH54" s="313">
        <f t="shared" si="4"/>
        <v>0</v>
      </c>
      <c r="AI54" s="313">
        <f t="shared" si="4"/>
        <v>0</v>
      </c>
      <c r="AJ54" s="313">
        <f t="shared" si="4"/>
        <v>0</v>
      </c>
      <c r="AK54" s="313">
        <f t="shared" si="4"/>
        <v>0</v>
      </c>
      <c r="AL54" s="313">
        <f t="shared" si="6"/>
        <v>0</v>
      </c>
      <c r="AM54" s="313">
        <f t="shared" si="6"/>
        <v>0</v>
      </c>
      <c r="AN54" s="313">
        <f t="shared" si="6"/>
        <v>0</v>
      </c>
      <c r="AO54" s="313">
        <f t="shared" si="6"/>
        <v>0</v>
      </c>
      <c r="AP54" s="313">
        <f t="shared" si="5"/>
        <v>0</v>
      </c>
      <c r="AQ54" s="313">
        <f t="shared" si="1"/>
        <v>0</v>
      </c>
      <c r="AR54" s="313">
        <f t="shared" si="1"/>
        <v>0</v>
      </c>
      <c r="AS54" s="313">
        <f t="shared" si="1"/>
        <v>0</v>
      </c>
      <c r="AT54" s="313">
        <f t="shared" si="2"/>
        <v>0</v>
      </c>
    </row>
    <row r="55" spans="2:46" x14ac:dyDescent="0.2">
      <c r="B55" s="328"/>
      <c r="C55" s="332"/>
      <c r="D55" s="310"/>
      <c r="E55" s="309"/>
      <c r="F55" s="309"/>
      <c r="G55" s="309"/>
      <c r="H55" s="309"/>
      <c r="I55" s="309"/>
      <c r="J55" s="309"/>
      <c r="K55" s="309"/>
      <c r="L55" s="309"/>
      <c r="M55" s="314"/>
      <c r="N55" s="314"/>
      <c r="O55" s="314"/>
      <c r="P55" s="314"/>
      <c r="Q55" s="329"/>
      <c r="R55" s="312"/>
      <c r="S55" s="312"/>
      <c r="T55" s="312"/>
      <c r="U55" s="312"/>
      <c r="V55" s="312"/>
      <c r="W55" s="312"/>
      <c r="X55" s="312"/>
      <c r="Y55" s="312"/>
      <c r="Z55" s="312"/>
      <c r="AA55" s="312"/>
      <c r="AB55" s="312"/>
      <c r="AC55" s="312"/>
      <c r="AD55" s="312"/>
      <c r="AG55" s="313">
        <f t="shared" si="3"/>
        <v>0</v>
      </c>
      <c r="AH55" s="313">
        <f t="shared" si="4"/>
        <v>0</v>
      </c>
      <c r="AI55" s="313">
        <f t="shared" si="4"/>
        <v>0</v>
      </c>
      <c r="AJ55" s="313">
        <f t="shared" si="4"/>
        <v>0</v>
      </c>
      <c r="AK55" s="313">
        <f t="shared" si="4"/>
        <v>0</v>
      </c>
      <c r="AL55" s="313">
        <f t="shared" si="6"/>
        <v>0</v>
      </c>
      <c r="AM55" s="313">
        <f t="shared" si="6"/>
        <v>0</v>
      </c>
      <c r="AN55" s="313">
        <f t="shared" si="6"/>
        <v>0</v>
      </c>
      <c r="AO55" s="313">
        <f t="shared" si="6"/>
        <v>0</v>
      </c>
      <c r="AP55" s="313">
        <f t="shared" si="5"/>
        <v>0</v>
      </c>
      <c r="AQ55" s="313">
        <f t="shared" si="1"/>
        <v>0</v>
      </c>
      <c r="AR55" s="313">
        <f t="shared" si="1"/>
        <v>0</v>
      </c>
      <c r="AS55" s="313">
        <f t="shared" si="1"/>
        <v>0</v>
      </c>
      <c r="AT55" s="313">
        <f t="shared" si="2"/>
        <v>0</v>
      </c>
    </row>
    <row r="56" spans="2:46" x14ac:dyDescent="0.2">
      <c r="B56" s="328"/>
      <c r="C56" s="332"/>
      <c r="D56" s="310"/>
      <c r="E56" s="309"/>
      <c r="F56" s="309"/>
      <c r="G56" s="309"/>
      <c r="H56" s="309"/>
      <c r="I56" s="309"/>
      <c r="J56" s="309"/>
      <c r="K56" s="309"/>
      <c r="L56" s="309"/>
      <c r="M56" s="314"/>
      <c r="N56" s="314"/>
      <c r="O56" s="314"/>
      <c r="P56" s="314"/>
      <c r="Q56" s="329"/>
      <c r="R56" s="312"/>
      <c r="S56" s="312"/>
      <c r="T56" s="312"/>
      <c r="U56" s="312"/>
      <c r="V56" s="312"/>
      <c r="W56" s="312"/>
      <c r="X56" s="312"/>
      <c r="Y56" s="312"/>
      <c r="Z56" s="312"/>
      <c r="AA56" s="312"/>
      <c r="AB56" s="312"/>
      <c r="AC56" s="312"/>
      <c r="AD56" s="312"/>
      <c r="AG56" s="313">
        <f t="shared" si="3"/>
        <v>0</v>
      </c>
      <c r="AH56" s="313">
        <f t="shared" si="4"/>
        <v>0</v>
      </c>
      <c r="AI56" s="313">
        <f t="shared" si="4"/>
        <v>0</v>
      </c>
      <c r="AJ56" s="313">
        <f t="shared" si="4"/>
        <v>0</v>
      </c>
      <c r="AK56" s="313">
        <f t="shared" si="4"/>
        <v>0</v>
      </c>
      <c r="AL56" s="313">
        <f t="shared" si="6"/>
        <v>0</v>
      </c>
      <c r="AM56" s="313">
        <f t="shared" si="6"/>
        <v>0</v>
      </c>
      <c r="AN56" s="313">
        <f t="shared" si="6"/>
        <v>0</v>
      </c>
      <c r="AO56" s="313">
        <f t="shared" si="6"/>
        <v>0</v>
      </c>
      <c r="AP56" s="313">
        <f t="shared" si="5"/>
        <v>0</v>
      </c>
      <c r="AQ56" s="313">
        <f t="shared" si="1"/>
        <v>0</v>
      </c>
      <c r="AR56" s="313">
        <f t="shared" si="1"/>
        <v>0</v>
      </c>
      <c r="AS56" s="313">
        <f t="shared" si="1"/>
        <v>0</v>
      </c>
      <c r="AT56" s="313">
        <f t="shared" si="2"/>
        <v>0</v>
      </c>
    </row>
    <row r="57" spans="2:46" x14ac:dyDescent="0.2">
      <c r="B57" s="328"/>
      <c r="C57" s="332"/>
      <c r="D57" s="310"/>
      <c r="E57" s="309"/>
      <c r="F57" s="309"/>
      <c r="G57" s="309"/>
      <c r="H57" s="309"/>
      <c r="I57" s="309"/>
      <c r="J57" s="309"/>
      <c r="K57" s="309"/>
      <c r="L57" s="309"/>
      <c r="M57" s="314"/>
      <c r="N57" s="314"/>
      <c r="O57" s="314"/>
      <c r="P57" s="314"/>
      <c r="Q57" s="329"/>
      <c r="R57" s="312"/>
      <c r="S57" s="312"/>
      <c r="T57" s="312"/>
      <c r="U57" s="312"/>
      <c r="V57" s="312"/>
      <c r="W57" s="312"/>
      <c r="X57" s="312"/>
      <c r="Y57" s="312"/>
      <c r="Z57" s="312"/>
      <c r="AA57" s="312"/>
      <c r="AB57" s="312"/>
      <c r="AC57" s="312"/>
      <c r="AD57" s="312"/>
      <c r="AG57" s="313">
        <f t="shared" si="3"/>
        <v>0</v>
      </c>
      <c r="AH57" s="313">
        <f t="shared" si="4"/>
        <v>0</v>
      </c>
      <c r="AI57" s="313">
        <f t="shared" si="4"/>
        <v>0</v>
      </c>
      <c r="AJ57" s="313">
        <f t="shared" si="4"/>
        <v>0</v>
      </c>
      <c r="AK57" s="313">
        <f t="shared" si="4"/>
        <v>0</v>
      </c>
      <c r="AL57" s="313">
        <f t="shared" si="6"/>
        <v>0</v>
      </c>
      <c r="AM57" s="313">
        <f t="shared" si="6"/>
        <v>0</v>
      </c>
      <c r="AN57" s="313">
        <f t="shared" si="6"/>
        <v>0</v>
      </c>
      <c r="AO57" s="313">
        <f t="shared" si="6"/>
        <v>0</v>
      </c>
      <c r="AP57" s="313">
        <f t="shared" si="5"/>
        <v>0</v>
      </c>
      <c r="AQ57" s="313">
        <f t="shared" si="1"/>
        <v>0</v>
      </c>
      <c r="AR57" s="313">
        <f t="shared" si="1"/>
        <v>0</v>
      </c>
      <c r="AS57" s="313">
        <f t="shared" si="1"/>
        <v>0</v>
      </c>
      <c r="AT57" s="313">
        <f t="shared" si="2"/>
        <v>0</v>
      </c>
    </row>
    <row r="58" spans="2:46" x14ac:dyDescent="0.2">
      <c r="B58" s="328"/>
      <c r="C58" s="332"/>
      <c r="D58" s="310"/>
      <c r="E58" s="309"/>
      <c r="F58" s="309"/>
      <c r="G58" s="309"/>
      <c r="H58" s="309"/>
      <c r="I58" s="309"/>
      <c r="J58" s="309"/>
      <c r="K58" s="309"/>
      <c r="L58" s="309"/>
      <c r="M58" s="314"/>
      <c r="N58" s="314"/>
      <c r="O58" s="314"/>
      <c r="P58" s="314"/>
      <c r="Q58" s="329"/>
      <c r="R58" s="312"/>
      <c r="S58" s="312"/>
      <c r="T58" s="312"/>
      <c r="U58" s="312"/>
      <c r="V58" s="312"/>
      <c r="W58" s="312"/>
      <c r="X58" s="312"/>
      <c r="Y58" s="312"/>
      <c r="Z58" s="312"/>
      <c r="AA58" s="312"/>
      <c r="AB58" s="312"/>
      <c r="AC58" s="312"/>
      <c r="AD58" s="312"/>
      <c r="AG58" s="313">
        <f t="shared" si="3"/>
        <v>0</v>
      </c>
      <c r="AH58" s="313">
        <f t="shared" si="4"/>
        <v>0</v>
      </c>
      <c r="AI58" s="313">
        <f t="shared" si="4"/>
        <v>0</v>
      </c>
      <c r="AJ58" s="313">
        <f t="shared" si="4"/>
        <v>0</v>
      </c>
      <c r="AK58" s="313">
        <f t="shared" si="4"/>
        <v>0</v>
      </c>
      <c r="AL58" s="313">
        <f t="shared" si="6"/>
        <v>0</v>
      </c>
      <c r="AM58" s="313">
        <f t="shared" si="6"/>
        <v>0</v>
      </c>
      <c r="AN58" s="313">
        <f t="shared" si="6"/>
        <v>0</v>
      </c>
      <c r="AO58" s="313">
        <f t="shared" si="6"/>
        <v>0</v>
      </c>
      <c r="AP58" s="313">
        <f t="shared" si="5"/>
        <v>0</v>
      </c>
      <c r="AQ58" s="313">
        <f t="shared" si="1"/>
        <v>0</v>
      </c>
      <c r="AR58" s="313">
        <f t="shared" si="1"/>
        <v>0</v>
      </c>
      <c r="AS58" s="313">
        <f t="shared" si="1"/>
        <v>0</v>
      </c>
      <c r="AT58" s="313">
        <f t="shared" si="2"/>
        <v>0</v>
      </c>
    </row>
    <row r="59" spans="2:46" x14ac:dyDescent="0.2">
      <c r="B59" s="328"/>
      <c r="C59" s="332"/>
      <c r="D59" s="310"/>
      <c r="E59" s="309"/>
      <c r="F59" s="309"/>
      <c r="G59" s="309"/>
      <c r="H59" s="309"/>
      <c r="I59" s="309"/>
      <c r="J59" s="309"/>
      <c r="K59" s="309"/>
      <c r="L59" s="309"/>
      <c r="M59" s="314"/>
      <c r="N59" s="314"/>
      <c r="O59" s="314"/>
      <c r="P59" s="314"/>
      <c r="Q59" s="329"/>
      <c r="R59" s="312"/>
      <c r="S59" s="312"/>
      <c r="T59" s="312"/>
      <c r="U59" s="312"/>
      <c r="V59" s="312"/>
      <c r="W59" s="312"/>
      <c r="X59" s="312"/>
      <c r="Y59" s="312"/>
      <c r="Z59" s="312"/>
      <c r="AA59" s="312"/>
      <c r="AB59" s="312"/>
      <c r="AC59" s="312"/>
      <c r="AD59" s="312"/>
      <c r="AG59" s="313">
        <f t="shared" si="3"/>
        <v>0</v>
      </c>
      <c r="AH59" s="313">
        <f t="shared" si="4"/>
        <v>0</v>
      </c>
      <c r="AI59" s="313">
        <f t="shared" si="4"/>
        <v>0</v>
      </c>
      <c r="AJ59" s="313">
        <f t="shared" si="4"/>
        <v>0</v>
      </c>
      <c r="AK59" s="313">
        <f t="shared" si="4"/>
        <v>0</v>
      </c>
      <c r="AL59" s="313">
        <f t="shared" si="6"/>
        <v>0</v>
      </c>
      <c r="AM59" s="313">
        <f t="shared" si="6"/>
        <v>0</v>
      </c>
      <c r="AN59" s="313">
        <f t="shared" si="6"/>
        <v>0</v>
      </c>
      <c r="AO59" s="313">
        <f t="shared" si="6"/>
        <v>0</v>
      </c>
      <c r="AP59" s="313">
        <f t="shared" si="5"/>
        <v>0</v>
      </c>
      <c r="AQ59" s="313">
        <f t="shared" si="1"/>
        <v>0</v>
      </c>
      <c r="AR59" s="313">
        <f t="shared" si="1"/>
        <v>0</v>
      </c>
      <c r="AS59" s="313">
        <f t="shared" si="1"/>
        <v>0</v>
      </c>
      <c r="AT59" s="313">
        <f t="shared" si="2"/>
        <v>0</v>
      </c>
    </row>
    <row r="60" spans="2:46" x14ac:dyDescent="0.2">
      <c r="B60" s="328"/>
      <c r="C60" s="332"/>
      <c r="D60" s="310"/>
      <c r="E60" s="309"/>
      <c r="F60" s="309"/>
      <c r="G60" s="309"/>
      <c r="H60" s="309"/>
      <c r="I60" s="309"/>
      <c r="J60" s="309"/>
      <c r="K60" s="309"/>
      <c r="L60" s="309"/>
      <c r="M60" s="314"/>
      <c r="N60" s="314"/>
      <c r="O60" s="314"/>
      <c r="P60" s="314"/>
      <c r="Q60" s="329"/>
      <c r="R60" s="312"/>
      <c r="S60" s="312"/>
      <c r="T60" s="312"/>
      <c r="U60" s="312"/>
      <c r="V60" s="312"/>
      <c r="W60" s="312"/>
      <c r="X60" s="312"/>
      <c r="Y60" s="312"/>
      <c r="Z60" s="312"/>
      <c r="AA60" s="312"/>
      <c r="AB60" s="312"/>
      <c r="AC60" s="312"/>
      <c r="AD60" s="312"/>
      <c r="AG60" s="313">
        <f t="shared" si="3"/>
        <v>0</v>
      </c>
      <c r="AH60" s="313">
        <f t="shared" si="4"/>
        <v>0</v>
      </c>
      <c r="AI60" s="313">
        <f t="shared" si="4"/>
        <v>0</v>
      </c>
      <c r="AJ60" s="313">
        <f t="shared" si="4"/>
        <v>0</v>
      </c>
      <c r="AK60" s="313">
        <f t="shared" si="4"/>
        <v>0</v>
      </c>
      <c r="AL60" s="313">
        <f t="shared" si="6"/>
        <v>0</v>
      </c>
      <c r="AM60" s="313">
        <f t="shared" si="6"/>
        <v>0</v>
      </c>
      <c r="AN60" s="313">
        <f t="shared" si="6"/>
        <v>0</v>
      </c>
      <c r="AO60" s="313">
        <f t="shared" si="6"/>
        <v>0</v>
      </c>
      <c r="AP60" s="313">
        <f t="shared" si="5"/>
        <v>0</v>
      </c>
      <c r="AQ60" s="313">
        <f t="shared" si="1"/>
        <v>0</v>
      </c>
      <c r="AR60" s="313">
        <f t="shared" si="1"/>
        <v>0</v>
      </c>
      <c r="AS60" s="313">
        <f t="shared" si="1"/>
        <v>0</v>
      </c>
      <c r="AT60" s="313">
        <f t="shared" si="2"/>
        <v>0</v>
      </c>
    </row>
    <row r="61" spans="2:46" x14ac:dyDescent="0.2">
      <c r="B61" s="328"/>
      <c r="C61" s="332"/>
      <c r="D61" s="310"/>
      <c r="E61" s="309"/>
      <c r="F61" s="309"/>
      <c r="G61" s="309"/>
      <c r="H61" s="309"/>
      <c r="I61" s="309"/>
      <c r="J61" s="309"/>
      <c r="K61" s="309"/>
      <c r="L61" s="309"/>
      <c r="M61" s="314"/>
      <c r="N61" s="314"/>
      <c r="O61" s="314"/>
      <c r="P61" s="314"/>
      <c r="Q61" s="329"/>
      <c r="R61" s="312"/>
      <c r="S61" s="312"/>
      <c r="T61" s="312"/>
      <c r="U61" s="312"/>
      <c r="V61" s="312"/>
      <c r="W61" s="312"/>
      <c r="X61" s="312"/>
      <c r="Y61" s="312"/>
      <c r="Z61" s="312"/>
      <c r="AA61" s="312"/>
      <c r="AB61" s="312"/>
      <c r="AC61" s="312"/>
      <c r="AD61" s="312"/>
      <c r="AG61" s="313">
        <f t="shared" si="3"/>
        <v>0</v>
      </c>
      <c r="AH61" s="313">
        <f t="shared" si="4"/>
        <v>0</v>
      </c>
      <c r="AI61" s="313">
        <f t="shared" si="4"/>
        <v>0</v>
      </c>
      <c r="AJ61" s="313">
        <f t="shared" si="4"/>
        <v>0</v>
      </c>
      <c r="AK61" s="313">
        <f t="shared" si="4"/>
        <v>0</v>
      </c>
      <c r="AL61" s="313">
        <f t="shared" si="6"/>
        <v>0</v>
      </c>
      <c r="AM61" s="313">
        <f t="shared" si="6"/>
        <v>0</v>
      </c>
      <c r="AN61" s="313">
        <f t="shared" si="6"/>
        <v>0</v>
      </c>
      <c r="AO61" s="313">
        <f t="shared" si="6"/>
        <v>0</v>
      </c>
      <c r="AP61" s="313">
        <f t="shared" si="5"/>
        <v>0</v>
      </c>
      <c r="AQ61" s="313">
        <f t="shared" si="1"/>
        <v>0</v>
      </c>
      <c r="AR61" s="313">
        <f t="shared" si="1"/>
        <v>0</v>
      </c>
      <c r="AS61" s="313">
        <f t="shared" si="1"/>
        <v>0</v>
      </c>
      <c r="AT61" s="313">
        <f t="shared" si="2"/>
        <v>0</v>
      </c>
    </row>
    <row r="62" spans="2:46" x14ac:dyDescent="0.2">
      <c r="B62" s="328"/>
      <c r="C62" s="332"/>
      <c r="D62" s="310"/>
      <c r="E62" s="309"/>
      <c r="F62" s="309"/>
      <c r="G62" s="309"/>
      <c r="H62" s="309"/>
      <c r="I62" s="309"/>
      <c r="J62" s="309"/>
      <c r="K62" s="309"/>
      <c r="L62" s="309"/>
      <c r="M62" s="314"/>
      <c r="N62" s="314"/>
      <c r="O62" s="314"/>
      <c r="P62" s="314"/>
      <c r="Q62" s="329"/>
      <c r="R62" s="312"/>
      <c r="S62" s="312"/>
      <c r="T62" s="312"/>
      <c r="U62" s="312"/>
      <c r="V62" s="312"/>
      <c r="W62" s="312"/>
      <c r="X62" s="312"/>
      <c r="Y62" s="312"/>
      <c r="Z62" s="312"/>
      <c r="AA62" s="312"/>
      <c r="AB62" s="312"/>
      <c r="AC62" s="312"/>
      <c r="AD62" s="312"/>
      <c r="AG62" s="313">
        <f t="shared" si="3"/>
        <v>0</v>
      </c>
      <c r="AH62" s="313">
        <f t="shared" si="4"/>
        <v>0</v>
      </c>
      <c r="AI62" s="313">
        <f t="shared" si="4"/>
        <v>0</v>
      </c>
      <c r="AJ62" s="313">
        <f t="shared" si="4"/>
        <v>0</v>
      </c>
      <c r="AK62" s="313">
        <f t="shared" si="4"/>
        <v>0</v>
      </c>
      <c r="AL62" s="313">
        <f t="shared" si="6"/>
        <v>0</v>
      </c>
      <c r="AM62" s="313">
        <f t="shared" si="6"/>
        <v>0</v>
      </c>
      <c r="AN62" s="313">
        <f t="shared" si="6"/>
        <v>0</v>
      </c>
      <c r="AO62" s="313">
        <f t="shared" si="6"/>
        <v>0</v>
      </c>
      <c r="AP62" s="313">
        <f t="shared" si="5"/>
        <v>0</v>
      </c>
      <c r="AQ62" s="313">
        <f t="shared" si="1"/>
        <v>0</v>
      </c>
      <c r="AR62" s="313">
        <f t="shared" si="1"/>
        <v>0</v>
      </c>
      <c r="AS62" s="313">
        <f t="shared" si="1"/>
        <v>0</v>
      </c>
      <c r="AT62" s="313">
        <f t="shared" si="2"/>
        <v>0</v>
      </c>
    </row>
    <row r="63" spans="2:46" x14ac:dyDescent="0.2">
      <c r="B63" s="328"/>
      <c r="C63" s="332"/>
      <c r="D63" s="310"/>
      <c r="E63" s="309"/>
      <c r="F63" s="309"/>
      <c r="G63" s="309"/>
      <c r="H63" s="309"/>
      <c r="I63" s="309"/>
      <c r="J63" s="309"/>
      <c r="K63" s="309"/>
      <c r="L63" s="309"/>
      <c r="M63" s="314"/>
      <c r="N63" s="314"/>
      <c r="O63" s="314"/>
      <c r="P63" s="314"/>
      <c r="Q63" s="329"/>
      <c r="R63" s="312"/>
      <c r="S63" s="312"/>
      <c r="T63" s="312"/>
      <c r="U63" s="312"/>
      <c r="V63" s="312"/>
      <c r="W63" s="312"/>
      <c r="X63" s="312"/>
      <c r="Y63" s="312"/>
      <c r="Z63" s="312"/>
      <c r="AA63" s="312"/>
      <c r="AB63" s="312"/>
      <c r="AC63" s="312"/>
      <c r="AD63" s="312"/>
      <c r="AG63" s="313">
        <f t="shared" si="3"/>
        <v>0</v>
      </c>
      <c r="AH63" s="313">
        <f t="shared" si="4"/>
        <v>0</v>
      </c>
      <c r="AI63" s="313">
        <f t="shared" si="4"/>
        <v>0</v>
      </c>
      <c r="AJ63" s="313">
        <f t="shared" si="4"/>
        <v>0</v>
      </c>
      <c r="AK63" s="313">
        <f t="shared" si="4"/>
        <v>0</v>
      </c>
      <c r="AL63" s="313">
        <f t="shared" si="6"/>
        <v>0</v>
      </c>
      <c r="AM63" s="313">
        <f t="shared" si="6"/>
        <v>0</v>
      </c>
      <c r="AN63" s="313">
        <f t="shared" si="6"/>
        <v>0</v>
      </c>
      <c r="AO63" s="313">
        <f t="shared" si="6"/>
        <v>0</v>
      </c>
      <c r="AP63" s="313">
        <f t="shared" si="5"/>
        <v>0</v>
      </c>
      <c r="AQ63" s="313">
        <f t="shared" si="1"/>
        <v>0</v>
      </c>
      <c r="AR63" s="313">
        <f t="shared" si="1"/>
        <v>0</v>
      </c>
      <c r="AS63" s="313">
        <f t="shared" si="1"/>
        <v>0</v>
      </c>
      <c r="AT63" s="313">
        <f t="shared" si="2"/>
        <v>0</v>
      </c>
    </row>
    <row r="64" spans="2:46" x14ac:dyDescent="0.2">
      <c r="B64" s="328"/>
      <c r="C64" s="332"/>
      <c r="D64" s="310"/>
      <c r="E64" s="309"/>
      <c r="F64" s="309"/>
      <c r="G64" s="309"/>
      <c r="H64" s="309"/>
      <c r="I64" s="309"/>
      <c r="J64" s="309"/>
      <c r="K64" s="309"/>
      <c r="L64" s="309"/>
      <c r="M64" s="314"/>
      <c r="N64" s="314"/>
      <c r="O64" s="314"/>
      <c r="P64" s="314"/>
      <c r="Q64" s="329"/>
      <c r="R64" s="312"/>
      <c r="S64" s="312"/>
      <c r="T64" s="312"/>
      <c r="U64" s="312"/>
      <c r="V64" s="312"/>
      <c r="W64" s="312"/>
      <c r="X64" s="312"/>
      <c r="Y64" s="312"/>
      <c r="Z64" s="312"/>
      <c r="AA64" s="312"/>
      <c r="AB64" s="312"/>
      <c r="AC64" s="312"/>
      <c r="AD64" s="312"/>
      <c r="AG64" s="313">
        <f t="shared" si="3"/>
        <v>0</v>
      </c>
      <c r="AH64" s="313">
        <f t="shared" si="4"/>
        <v>0</v>
      </c>
      <c r="AI64" s="313">
        <f t="shared" si="4"/>
        <v>0</v>
      </c>
      <c r="AJ64" s="313">
        <f t="shared" si="4"/>
        <v>0</v>
      </c>
      <c r="AK64" s="313">
        <f t="shared" si="4"/>
        <v>0</v>
      </c>
      <c r="AL64" s="313">
        <f t="shared" si="6"/>
        <v>0</v>
      </c>
      <c r="AM64" s="313">
        <f t="shared" si="6"/>
        <v>0</v>
      </c>
      <c r="AN64" s="313">
        <f t="shared" si="6"/>
        <v>0</v>
      </c>
      <c r="AO64" s="313">
        <f t="shared" si="6"/>
        <v>0</v>
      </c>
      <c r="AP64" s="313">
        <f t="shared" si="5"/>
        <v>0</v>
      </c>
      <c r="AQ64" s="313">
        <f t="shared" si="1"/>
        <v>0</v>
      </c>
      <c r="AR64" s="313">
        <f t="shared" si="1"/>
        <v>0</v>
      </c>
      <c r="AS64" s="313">
        <f t="shared" si="1"/>
        <v>0</v>
      </c>
      <c r="AT64" s="313">
        <f t="shared" si="2"/>
        <v>0</v>
      </c>
    </row>
    <row r="65" spans="2:46" x14ac:dyDescent="0.2">
      <c r="B65" s="328"/>
      <c r="C65" s="332"/>
      <c r="D65" s="310"/>
      <c r="E65" s="309"/>
      <c r="F65" s="309"/>
      <c r="G65" s="309"/>
      <c r="H65" s="309"/>
      <c r="I65" s="309"/>
      <c r="J65" s="309"/>
      <c r="K65" s="309"/>
      <c r="L65" s="309"/>
      <c r="M65" s="314"/>
      <c r="N65" s="314"/>
      <c r="O65" s="314"/>
      <c r="P65" s="314"/>
      <c r="Q65" s="329"/>
      <c r="R65" s="312"/>
      <c r="S65" s="312"/>
      <c r="T65" s="312"/>
      <c r="U65" s="312"/>
      <c r="V65" s="312"/>
      <c r="W65" s="312"/>
      <c r="X65" s="312"/>
      <c r="Y65" s="312"/>
      <c r="Z65" s="312"/>
      <c r="AA65" s="312"/>
      <c r="AB65" s="312"/>
      <c r="AC65" s="312"/>
      <c r="AD65" s="312"/>
      <c r="AG65" s="313">
        <f t="shared" si="3"/>
        <v>0</v>
      </c>
      <c r="AH65" s="313">
        <f t="shared" si="4"/>
        <v>0</v>
      </c>
      <c r="AI65" s="313">
        <f t="shared" si="4"/>
        <v>0</v>
      </c>
      <c r="AJ65" s="313">
        <f t="shared" si="4"/>
        <v>0</v>
      </c>
      <c r="AK65" s="313">
        <f t="shared" si="4"/>
        <v>0</v>
      </c>
      <c r="AL65" s="313">
        <f t="shared" si="6"/>
        <v>0</v>
      </c>
      <c r="AM65" s="313">
        <f t="shared" si="6"/>
        <v>0</v>
      </c>
      <c r="AN65" s="313">
        <f t="shared" si="6"/>
        <v>0</v>
      </c>
      <c r="AO65" s="313">
        <f t="shared" si="6"/>
        <v>0</v>
      </c>
      <c r="AP65" s="313">
        <f t="shared" si="5"/>
        <v>0</v>
      </c>
      <c r="AQ65" s="313">
        <f t="shared" si="1"/>
        <v>0</v>
      </c>
      <c r="AR65" s="313">
        <f t="shared" si="1"/>
        <v>0</v>
      </c>
      <c r="AS65" s="313">
        <f t="shared" si="1"/>
        <v>0</v>
      </c>
      <c r="AT65" s="313">
        <f t="shared" si="2"/>
        <v>0</v>
      </c>
    </row>
    <row r="66" spans="2:46" x14ac:dyDescent="0.2">
      <c r="B66" s="328"/>
      <c r="C66" s="332"/>
      <c r="D66" s="310"/>
      <c r="E66" s="309"/>
      <c r="F66" s="309"/>
      <c r="G66" s="309"/>
      <c r="H66" s="309"/>
      <c r="I66" s="309"/>
      <c r="J66" s="309"/>
      <c r="K66" s="309"/>
      <c r="L66" s="309"/>
      <c r="M66" s="314"/>
      <c r="N66" s="314"/>
      <c r="O66" s="314"/>
      <c r="P66" s="314"/>
      <c r="Q66" s="329"/>
      <c r="R66" s="312"/>
      <c r="S66" s="312"/>
      <c r="T66" s="312"/>
      <c r="U66" s="312"/>
      <c r="V66" s="312"/>
      <c r="W66" s="312"/>
      <c r="X66" s="312"/>
      <c r="Y66" s="312"/>
      <c r="Z66" s="312"/>
      <c r="AA66" s="312"/>
      <c r="AB66" s="312"/>
      <c r="AC66" s="312"/>
      <c r="AD66" s="312"/>
      <c r="AG66" s="313">
        <f t="shared" si="3"/>
        <v>0</v>
      </c>
      <c r="AH66" s="313">
        <f t="shared" si="4"/>
        <v>0</v>
      </c>
      <c r="AI66" s="313">
        <f t="shared" si="4"/>
        <v>0</v>
      </c>
      <c r="AJ66" s="313">
        <f t="shared" si="4"/>
        <v>0</v>
      </c>
      <c r="AK66" s="313">
        <f t="shared" si="4"/>
        <v>0</v>
      </c>
      <c r="AL66" s="313">
        <f t="shared" si="6"/>
        <v>0</v>
      </c>
      <c r="AM66" s="313">
        <f t="shared" si="6"/>
        <v>0</v>
      </c>
      <c r="AN66" s="313">
        <f t="shared" si="6"/>
        <v>0</v>
      </c>
      <c r="AO66" s="313">
        <f t="shared" si="6"/>
        <v>0</v>
      </c>
      <c r="AP66" s="313">
        <f t="shared" si="5"/>
        <v>0</v>
      </c>
      <c r="AQ66" s="313">
        <f t="shared" si="1"/>
        <v>0</v>
      </c>
      <c r="AR66" s="313">
        <f t="shared" si="1"/>
        <v>0</v>
      </c>
      <c r="AS66" s="313">
        <f t="shared" si="1"/>
        <v>0</v>
      </c>
      <c r="AT66" s="313">
        <f t="shared" si="2"/>
        <v>0</v>
      </c>
    </row>
    <row r="67" spans="2:46" x14ac:dyDescent="0.2">
      <c r="B67" s="328"/>
      <c r="C67" s="332"/>
      <c r="D67" s="310"/>
      <c r="E67" s="309"/>
      <c r="F67" s="309"/>
      <c r="G67" s="309"/>
      <c r="H67" s="309"/>
      <c r="I67" s="309"/>
      <c r="J67" s="309"/>
      <c r="K67" s="309"/>
      <c r="L67" s="309"/>
      <c r="M67" s="314"/>
      <c r="N67" s="314"/>
      <c r="O67" s="314"/>
      <c r="P67" s="314"/>
      <c r="Q67" s="329"/>
      <c r="R67" s="312"/>
      <c r="S67" s="312"/>
      <c r="T67" s="312"/>
      <c r="U67" s="312"/>
      <c r="V67" s="312"/>
      <c r="W67" s="312"/>
      <c r="X67" s="312"/>
      <c r="Y67" s="312"/>
      <c r="Z67" s="312"/>
      <c r="AA67" s="312"/>
      <c r="AB67" s="312"/>
      <c r="AC67" s="312"/>
      <c r="AD67" s="312"/>
      <c r="AG67" s="313">
        <f t="shared" si="3"/>
        <v>0</v>
      </c>
      <c r="AH67" s="313">
        <f t="shared" si="4"/>
        <v>0</v>
      </c>
      <c r="AI67" s="313">
        <f t="shared" si="4"/>
        <v>0</v>
      </c>
      <c r="AJ67" s="313">
        <f t="shared" si="4"/>
        <v>0</v>
      </c>
      <c r="AK67" s="313">
        <f t="shared" si="4"/>
        <v>0</v>
      </c>
      <c r="AL67" s="313">
        <f t="shared" si="6"/>
        <v>0</v>
      </c>
      <c r="AM67" s="313">
        <f t="shared" si="6"/>
        <v>0</v>
      </c>
      <c r="AN67" s="313">
        <f t="shared" si="6"/>
        <v>0</v>
      </c>
      <c r="AO67" s="313">
        <f t="shared" si="6"/>
        <v>0</v>
      </c>
      <c r="AP67" s="313">
        <f t="shared" si="5"/>
        <v>0</v>
      </c>
      <c r="AQ67" s="313">
        <f t="shared" si="1"/>
        <v>0</v>
      </c>
      <c r="AR67" s="313">
        <f t="shared" si="1"/>
        <v>0</v>
      </c>
      <c r="AS67" s="313">
        <f t="shared" si="1"/>
        <v>0</v>
      </c>
      <c r="AT67" s="313">
        <f t="shared" si="2"/>
        <v>0</v>
      </c>
    </row>
    <row r="68" spans="2:46" ht="13.5" thickBot="1" x14ac:dyDescent="0.25">
      <c r="B68" s="332"/>
      <c r="R68" s="333">
        <f t="shared" ref="R68:AD68" si="7">SUM(R8:R67)</f>
        <v>269574422.66666663</v>
      </c>
      <c r="S68" s="333">
        <f t="shared" si="7"/>
        <v>1167120168.3831427</v>
      </c>
      <c r="T68" s="333">
        <f t="shared" si="7"/>
        <v>4747221.5638600718</v>
      </c>
      <c r="U68" s="333">
        <f t="shared" si="7"/>
        <v>949006189.46096992</v>
      </c>
      <c r="V68" s="333">
        <f t="shared" si="7"/>
        <v>1888907711.3941734</v>
      </c>
      <c r="W68" s="333">
        <f t="shared" si="7"/>
        <v>430276.45</v>
      </c>
      <c r="X68" s="333">
        <f t="shared" si="7"/>
        <v>1376970689.4620047</v>
      </c>
      <c r="Y68" s="333">
        <f t="shared" si="7"/>
        <v>2626736760.6074195</v>
      </c>
      <c r="Z68" s="333">
        <f t="shared" si="7"/>
        <v>10180291.71383146</v>
      </c>
      <c r="AA68" s="333">
        <f t="shared" si="7"/>
        <v>446621172.27487212</v>
      </c>
      <c r="AB68" s="333">
        <f t="shared" si="7"/>
        <v>141234863.07752579</v>
      </c>
      <c r="AC68" s="333">
        <f t="shared" si="7"/>
        <v>0</v>
      </c>
      <c r="AD68" s="333">
        <f t="shared" si="7"/>
        <v>0</v>
      </c>
      <c r="AE68" s="319"/>
      <c r="AF68" s="319"/>
      <c r="AG68" s="333">
        <f t="shared" ref="AG68:AS68" si="8">SUM(AG8:AG67)</f>
        <v>920988723.97000003</v>
      </c>
      <c r="AH68" s="333">
        <f t="shared" si="8"/>
        <v>0</v>
      </c>
      <c r="AI68" s="333">
        <f t="shared" si="8"/>
        <v>0</v>
      </c>
      <c r="AJ68" s="333">
        <f t="shared" si="8"/>
        <v>0</v>
      </c>
      <c r="AK68" s="333">
        <f t="shared" si="8"/>
        <v>0</v>
      </c>
      <c r="AL68" s="333">
        <f t="shared" si="8"/>
        <v>0</v>
      </c>
      <c r="AM68" s="333">
        <f t="shared" si="8"/>
        <v>0</v>
      </c>
      <c r="AN68" s="333">
        <f t="shared" si="8"/>
        <v>0</v>
      </c>
      <c r="AO68" s="333">
        <f t="shared" si="8"/>
        <v>0</v>
      </c>
      <c r="AP68" s="333">
        <f t="shared" si="8"/>
        <v>0</v>
      </c>
      <c r="AQ68" s="333">
        <f t="shared" si="8"/>
        <v>0</v>
      </c>
      <c r="AR68" s="333">
        <f t="shared" si="8"/>
        <v>0</v>
      </c>
      <c r="AS68" s="333">
        <f t="shared" si="8"/>
        <v>0</v>
      </c>
      <c r="AT68" s="333">
        <f t="shared" si="2"/>
        <v>920988723.97000003</v>
      </c>
    </row>
    <row r="69" spans="2:46" ht="13.5" thickTop="1" x14ac:dyDescent="0.2">
      <c r="B69" s="332"/>
    </row>
    <row r="70" spans="2:46" x14ac:dyDescent="0.2">
      <c r="B70" s="332"/>
    </row>
    <row r="71" spans="2:46" x14ac:dyDescent="0.2">
      <c r="B71" s="332"/>
    </row>
    <row r="72" spans="2:46" x14ac:dyDescent="0.2">
      <c r="B72" s="498" t="s">
        <v>190</v>
      </c>
      <c r="C72" s="499"/>
      <c r="D72" s="499"/>
      <c r="E72" s="500"/>
      <c r="F72" s="501"/>
    </row>
    <row r="73" spans="2:46" x14ac:dyDescent="0.2">
      <c r="B73" s="502" t="s">
        <v>698</v>
      </c>
      <c r="C73" s="503"/>
      <c r="D73" s="503"/>
      <c r="E73" s="504"/>
      <c r="F73" s="505"/>
    </row>
    <row r="74" spans="2:46" x14ac:dyDescent="0.2">
      <c r="B74" s="332"/>
    </row>
    <row r="75" spans="2:46" x14ac:dyDescent="0.2">
      <c r="B75" s="332"/>
    </row>
    <row r="76" spans="2:46" x14ac:dyDescent="0.2">
      <c r="B76" s="332"/>
    </row>
    <row r="77" spans="2:46" x14ac:dyDescent="0.2">
      <c r="B77" s="332"/>
    </row>
    <row r="78" spans="2:46" x14ac:dyDescent="0.2">
      <c r="B78" s="332"/>
    </row>
    <row r="79" spans="2:46" x14ac:dyDescent="0.2">
      <c r="B79" s="332"/>
    </row>
    <row r="80" spans="2:46" x14ac:dyDescent="0.2">
      <c r="B80" s="332"/>
    </row>
    <row r="81" spans="2:2" s="304" customFormat="1" x14ac:dyDescent="0.2">
      <c r="B81" s="332"/>
    </row>
    <row r="82" spans="2:2" s="304" customFormat="1" x14ac:dyDescent="0.2">
      <c r="B82" s="332"/>
    </row>
    <row r="83" spans="2:2" s="304" customFormat="1" x14ac:dyDescent="0.2">
      <c r="B83" s="332"/>
    </row>
    <row r="84" spans="2:2" s="304" customFormat="1" x14ac:dyDescent="0.2">
      <c r="B84" s="332"/>
    </row>
    <row r="85" spans="2:2" s="304" customFormat="1" x14ac:dyDescent="0.2">
      <c r="B85" s="332"/>
    </row>
    <row r="86" spans="2:2" s="304" customFormat="1" x14ac:dyDescent="0.2">
      <c r="B86" s="332"/>
    </row>
    <row r="87" spans="2:2" s="304" customFormat="1" x14ac:dyDescent="0.2">
      <c r="B87" s="332"/>
    </row>
    <row r="88" spans="2:2" s="304" customFormat="1" x14ac:dyDescent="0.2">
      <c r="B88" s="332"/>
    </row>
    <row r="89" spans="2:2" s="304" customFormat="1" x14ac:dyDescent="0.2">
      <c r="B89" s="332"/>
    </row>
    <row r="90" spans="2:2" s="304" customFormat="1" x14ac:dyDescent="0.2">
      <c r="B90" s="332"/>
    </row>
    <row r="91" spans="2:2" s="304" customFormat="1" x14ac:dyDescent="0.2">
      <c r="B91" s="332"/>
    </row>
    <row r="92" spans="2:2" s="304" customFormat="1" x14ac:dyDescent="0.2">
      <c r="B92" s="332"/>
    </row>
    <row r="93" spans="2:2" s="304" customFormat="1" x14ac:dyDescent="0.2">
      <c r="B93" s="332"/>
    </row>
    <row r="94" spans="2:2" s="304" customFormat="1" x14ac:dyDescent="0.2">
      <c r="B94" s="332"/>
    </row>
    <row r="95" spans="2:2" s="304" customFormat="1" x14ac:dyDescent="0.2">
      <c r="B95" s="332"/>
    </row>
    <row r="96" spans="2:2" s="304" customFormat="1" x14ac:dyDescent="0.2">
      <c r="B96" s="332"/>
    </row>
    <row r="97" spans="2:2" s="304" customFormat="1" x14ac:dyDescent="0.2">
      <c r="B97" s="332"/>
    </row>
    <row r="98" spans="2:2" s="304" customFormat="1" x14ac:dyDescent="0.2">
      <c r="B98" s="332"/>
    </row>
    <row r="99" spans="2:2" s="304" customFormat="1" x14ac:dyDescent="0.2">
      <c r="B99" s="332"/>
    </row>
    <row r="100" spans="2:2" s="304" customFormat="1" x14ac:dyDescent="0.2">
      <c r="B100" s="332"/>
    </row>
    <row r="101" spans="2:2" s="304" customFormat="1" x14ac:dyDescent="0.2">
      <c r="B101" s="332"/>
    </row>
    <row r="102" spans="2:2" s="304" customFormat="1" x14ac:dyDescent="0.2">
      <c r="B102" s="332"/>
    </row>
    <row r="103" spans="2:2" s="304" customFormat="1" x14ac:dyDescent="0.2">
      <c r="B103" s="332"/>
    </row>
    <row r="104" spans="2:2" s="304" customFormat="1" x14ac:dyDescent="0.2">
      <c r="B104" s="332"/>
    </row>
    <row r="105" spans="2:2" s="304" customFormat="1" x14ac:dyDescent="0.2">
      <c r="B105" s="332"/>
    </row>
    <row r="106" spans="2:2" s="304" customFormat="1" x14ac:dyDescent="0.2">
      <c r="B106" s="332"/>
    </row>
    <row r="107" spans="2:2" s="304" customFormat="1" x14ac:dyDescent="0.2">
      <c r="B107" s="332"/>
    </row>
  </sheetData>
  <mergeCells count="1">
    <mergeCell ref="B5:H5"/>
  </mergeCells>
  <pageMargins left="0.74803149606299213" right="0.74803149606299213" top="0.98425196850393704" bottom="0.98425196850393704" header="0.51181102362204722" footer="0.51181102362204722"/>
  <pageSetup paperSize="8" scale="35" fitToHeight="0" orientation="landscape" r:id="rId1"/>
  <headerFooter alignWithMargins="0">
    <oddFooter>&amp;L&amp;D&amp;C&amp;A&amp;RPage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79"/>
  <sheetViews>
    <sheetView showGridLines="0" view="pageBreakPreview" zoomScale="60" zoomScaleNormal="100" workbookViewId="0">
      <selection activeCell="B9" sqref="B9:D9"/>
    </sheetView>
  </sheetViews>
  <sheetFormatPr defaultColWidth="9.140625" defaultRowHeight="12.75" x14ac:dyDescent="0.2"/>
  <cols>
    <col min="1" max="1" width="13.85546875" style="304" customWidth="1"/>
    <col min="2" max="2" width="35.140625" style="339" bestFit="1" customWidth="1"/>
    <col min="3" max="3" width="12.140625" style="339" customWidth="1"/>
    <col min="4" max="4" width="16" style="339" customWidth="1"/>
    <col min="5" max="5" width="10.140625" style="339" customWidth="1"/>
    <col min="6" max="6" width="13.7109375" style="339" customWidth="1"/>
    <col min="7" max="13" width="10.5703125" style="304" customWidth="1"/>
    <col min="14" max="14" width="10.5703125" style="339" customWidth="1"/>
    <col min="15" max="16384" width="9.140625" style="339"/>
  </cols>
  <sheetData>
    <row r="1" spans="1:41" s="304" customFormat="1" ht="20.25" x14ac:dyDescent="0.3">
      <c r="A1" s="293"/>
      <c r="B1" s="288" t="str">
        <f>Cover!E22</f>
        <v>United Energy</v>
      </c>
    </row>
    <row r="2" spans="1:41" s="304" customFormat="1" ht="20.25" x14ac:dyDescent="0.3">
      <c r="A2" s="293"/>
      <c r="B2" s="290" t="s">
        <v>655</v>
      </c>
    </row>
    <row r="3" spans="1:41" s="304" customFormat="1" ht="20.25" x14ac:dyDescent="0.3">
      <c r="A3" s="293"/>
      <c r="B3" s="288">
        <f>Cover!E26</f>
        <v>2014</v>
      </c>
    </row>
    <row r="4" spans="1:41" s="304" customFormat="1" ht="14.25" x14ac:dyDescent="0.2">
      <c r="A4" s="293"/>
      <c r="B4" s="336"/>
    </row>
    <row r="5" spans="1:41" s="304" customFormat="1" ht="58.5" customHeight="1" x14ac:dyDescent="0.2">
      <c r="A5" s="293"/>
      <c r="B5" s="815" t="s">
        <v>737</v>
      </c>
      <c r="C5" s="816"/>
      <c r="D5" s="816"/>
      <c r="E5" s="816"/>
      <c r="F5" s="817"/>
    </row>
    <row r="6" spans="1:41" s="304" customFormat="1" ht="14.25" x14ac:dyDescent="0.2">
      <c r="A6" s="293"/>
      <c r="B6" s="336"/>
    </row>
    <row r="7" spans="1:41" x14ac:dyDescent="0.2">
      <c r="B7" s="903" t="s">
        <v>656</v>
      </c>
      <c r="C7" s="904"/>
      <c r="D7" s="905"/>
      <c r="E7" s="343"/>
      <c r="F7" s="341" t="s">
        <v>634</v>
      </c>
      <c r="N7" s="304"/>
      <c r="O7" s="304"/>
      <c r="P7" s="304"/>
      <c r="Q7" s="304"/>
      <c r="R7" s="304"/>
      <c r="S7" s="304"/>
      <c r="T7" s="304"/>
      <c r="U7" s="304"/>
      <c r="V7" s="304"/>
      <c r="W7" s="304"/>
      <c r="X7" s="304"/>
      <c r="Y7" s="304"/>
      <c r="Z7" s="304"/>
      <c r="AA7" s="304"/>
      <c r="AB7" s="304"/>
      <c r="AC7" s="304"/>
      <c r="AD7" s="304"/>
      <c r="AE7" s="304"/>
      <c r="AF7" s="304"/>
      <c r="AG7" s="304"/>
      <c r="AH7" s="304"/>
      <c r="AI7" s="304"/>
      <c r="AJ7" s="304"/>
      <c r="AK7" s="304"/>
      <c r="AL7" s="304"/>
      <c r="AM7" s="304"/>
      <c r="AN7" s="304"/>
      <c r="AO7" s="304"/>
    </row>
    <row r="8" spans="1:41" x14ac:dyDescent="0.2">
      <c r="B8" s="906" t="s">
        <v>657</v>
      </c>
      <c r="C8" s="907"/>
      <c r="D8" s="908"/>
      <c r="E8" s="343"/>
      <c r="F8" s="608">
        <v>12896124.92</v>
      </c>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4"/>
      <c r="AN8" s="304"/>
      <c r="AO8" s="304"/>
    </row>
    <row r="9" spans="1:41" x14ac:dyDescent="0.2">
      <c r="B9" s="906" t="s">
        <v>658</v>
      </c>
      <c r="C9" s="907"/>
      <c r="D9" s="908"/>
      <c r="E9" s="343"/>
      <c r="F9" s="608">
        <v>1330784.56</v>
      </c>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304"/>
    </row>
    <row r="10" spans="1:41" x14ac:dyDescent="0.2">
      <c r="B10" s="873" t="s">
        <v>659</v>
      </c>
      <c r="C10" s="874"/>
      <c r="D10" s="875"/>
      <c r="E10" s="379"/>
      <c r="F10" s="608"/>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304"/>
    </row>
    <row r="11" spans="1:41" x14ac:dyDescent="0.2">
      <c r="B11" s="900"/>
      <c r="C11" s="901"/>
      <c r="D11" s="902"/>
      <c r="E11" s="349" t="s">
        <v>114</v>
      </c>
      <c r="F11" s="610">
        <f>SUM(F8:F10)</f>
        <v>14226909.48</v>
      </c>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304"/>
      <c r="AK11" s="304"/>
      <c r="AL11" s="304"/>
      <c r="AM11" s="304"/>
      <c r="AN11" s="304"/>
      <c r="AO11" s="304"/>
    </row>
    <row r="12" spans="1:41" x14ac:dyDescent="0.2">
      <c r="B12" s="340"/>
      <c r="C12" s="340"/>
      <c r="D12" s="340"/>
      <c r="E12" s="340"/>
      <c r="F12" s="340"/>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4"/>
      <c r="AM12" s="304"/>
      <c r="AN12" s="304"/>
      <c r="AO12" s="304"/>
    </row>
    <row r="13" spans="1:41" x14ac:dyDescent="0.2">
      <c r="B13" s="350" t="s">
        <v>645</v>
      </c>
      <c r="C13" s="351"/>
      <c r="D13" s="351"/>
      <c r="E13" s="352"/>
      <c r="F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4"/>
      <c r="AM13" s="304"/>
      <c r="AN13" s="304"/>
      <c r="AO13" s="304"/>
    </row>
    <row r="14" spans="1:41" x14ac:dyDescent="0.2">
      <c r="B14" s="353" t="s">
        <v>657</v>
      </c>
      <c r="C14" s="354" t="s">
        <v>660</v>
      </c>
      <c r="D14" s="354"/>
      <c r="E14" s="355"/>
      <c r="F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4"/>
      <c r="AN14" s="304"/>
      <c r="AO14" s="304"/>
    </row>
    <row r="15" spans="1:41" x14ac:dyDescent="0.2">
      <c r="B15" s="356" t="s">
        <v>658</v>
      </c>
      <c r="C15" s="357" t="s">
        <v>661</v>
      </c>
      <c r="D15" s="357"/>
      <c r="E15" s="358"/>
      <c r="F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304"/>
    </row>
    <row r="16" spans="1:41" x14ac:dyDescent="0.2">
      <c r="B16" s="304"/>
      <c r="C16" s="304"/>
      <c r="D16" s="304"/>
      <c r="E16" s="304"/>
      <c r="F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4"/>
      <c r="AL16" s="304"/>
      <c r="AM16" s="304"/>
      <c r="AN16" s="304"/>
      <c r="AO16" s="304"/>
    </row>
    <row r="17" spans="2:41" s="339" customFormat="1" x14ac:dyDescent="0.2">
      <c r="B17" s="304"/>
      <c r="C17" s="304"/>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row>
    <row r="18" spans="2:41" s="339" customFormat="1" x14ac:dyDescent="0.2">
      <c r="B18" s="304"/>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row>
    <row r="19" spans="2:41" s="339" customFormat="1" x14ac:dyDescent="0.2">
      <c r="B19" s="304"/>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row>
    <row r="20" spans="2:41" s="339" customFormat="1" x14ac:dyDescent="0.2">
      <c r="B20" s="304"/>
      <c r="C20" s="304"/>
      <c r="D20" s="304"/>
      <c r="E20" s="304"/>
      <c r="F20" s="304"/>
      <c r="G20" s="304"/>
      <c r="H20" s="304"/>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row>
    <row r="21" spans="2:41" s="339" customFormat="1" x14ac:dyDescent="0.2">
      <c r="B21" s="304"/>
      <c r="C21" s="304"/>
      <c r="D21" s="304"/>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row>
    <row r="22" spans="2:41" s="339" customFormat="1" x14ac:dyDescent="0.2">
      <c r="B22" s="304"/>
      <c r="C22" s="304"/>
      <c r="D22" s="304"/>
      <c r="E22" s="304"/>
      <c r="F22" s="304"/>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4"/>
    </row>
    <row r="23" spans="2:41" s="339" customFormat="1" x14ac:dyDescent="0.2">
      <c r="B23" s="304"/>
      <c r="C23" s="304"/>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4"/>
      <c r="AM23" s="304"/>
      <c r="AN23" s="304"/>
      <c r="AO23" s="304"/>
    </row>
    <row r="24" spans="2:41" s="339" customFormat="1" x14ac:dyDescent="0.2">
      <c r="B24" s="304"/>
      <c r="C24" s="304"/>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04"/>
      <c r="AM24" s="304"/>
      <c r="AN24" s="304"/>
      <c r="AO24" s="304"/>
    </row>
    <row r="25" spans="2:41" s="339" customFormat="1" x14ac:dyDescent="0.2">
      <c r="B25" s="304"/>
      <c r="C25" s="304"/>
      <c r="D25" s="304"/>
      <c r="E25" s="304"/>
      <c r="F25" s="304"/>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304"/>
    </row>
    <row r="26" spans="2:41" s="339" customFormat="1" x14ac:dyDescent="0.2">
      <c r="B26" s="304"/>
      <c r="C26" s="304"/>
      <c r="D26" s="304"/>
      <c r="E26" s="304"/>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304"/>
    </row>
    <row r="27" spans="2:41" s="339" customFormat="1" x14ac:dyDescent="0.2">
      <c r="B27" s="304"/>
      <c r="C27" s="304"/>
      <c r="D27" s="304"/>
      <c r="E27" s="304"/>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304"/>
    </row>
    <row r="28" spans="2:41" s="339" customFormat="1" x14ac:dyDescent="0.2">
      <c r="B28" s="304"/>
      <c r="C28" s="304"/>
      <c r="D28" s="304"/>
      <c r="E28" s="304"/>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4"/>
      <c r="AM28" s="304"/>
      <c r="AN28" s="304"/>
      <c r="AO28" s="304"/>
    </row>
    <row r="29" spans="2:41" s="339" customFormat="1" x14ac:dyDescent="0.2">
      <c r="B29" s="304"/>
      <c r="C29" s="304"/>
      <c r="D29" s="304"/>
      <c r="E29" s="304"/>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4"/>
      <c r="AM29" s="304"/>
      <c r="AN29" s="304"/>
      <c r="AO29" s="304"/>
    </row>
    <row r="30" spans="2:41" s="339" customFormat="1" x14ac:dyDescent="0.2">
      <c r="B30" s="304"/>
      <c r="C30" s="304"/>
      <c r="D30" s="304"/>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M30" s="304"/>
      <c r="AN30" s="304"/>
      <c r="AO30" s="304"/>
    </row>
    <row r="31" spans="2:41" s="339" customFormat="1" x14ac:dyDescent="0.2">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row>
    <row r="32" spans="2:41" s="339" customFormat="1" x14ac:dyDescent="0.2">
      <c r="B32" s="304"/>
      <c r="C32" s="304"/>
      <c r="D32" s="304"/>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4"/>
      <c r="AM32" s="304"/>
      <c r="AN32" s="304"/>
      <c r="AO32" s="304"/>
    </row>
    <row r="33" spans="1:41" x14ac:dyDescent="0.2">
      <c r="B33" s="304"/>
      <c r="C33" s="304"/>
      <c r="D33" s="304"/>
      <c r="E33" s="304"/>
      <c r="F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304"/>
    </row>
    <row r="34" spans="1:41" x14ac:dyDescent="0.2">
      <c r="B34" s="304"/>
      <c r="C34" s="304"/>
      <c r="D34" s="304"/>
      <c r="E34" s="304"/>
      <c r="F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row>
    <row r="35" spans="1:41" x14ac:dyDescent="0.2">
      <c r="B35" s="304"/>
      <c r="C35" s="304"/>
      <c r="D35" s="304"/>
      <c r="E35" s="304"/>
      <c r="F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4"/>
    </row>
    <row r="36" spans="1:41" x14ac:dyDescent="0.2">
      <c r="B36" s="304"/>
      <c r="C36" s="304"/>
      <c r="D36" s="304"/>
      <c r="E36" s="304"/>
      <c r="F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row>
    <row r="37" spans="1:41" x14ac:dyDescent="0.2">
      <c r="B37" s="304"/>
      <c r="C37" s="304"/>
      <c r="D37" s="304"/>
      <c r="E37" s="304"/>
      <c r="F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304"/>
      <c r="AO37" s="304"/>
    </row>
    <row r="38" spans="1:41" x14ac:dyDescent="0.2">
      <c r="B38" s="304"/>
      <c r="C38" s="304"/>
      <c r="D38" s="304"/>
      <c r="E38" s="304"/>
      <c r="F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row>
    <row r="39" spans="1:41" x14ac:dyDescent="0.2">
      <c r="B39" s="304"/>
      <c r="C39" s="304"/>
      <c r="D39" s="304"/>
      <c r="E39" s="304"/>
      <c r="F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row>
    <row r="40" spans="1:41" x14ac:dyDescent="0.2">
      <c r="B40" s="304"/>
      <c r="C40" s="304"/>
      <c r="D40" s="304"/>
      <c r="E40" s="304"/>
      <c r="F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304"/>
      <c r="AM40" s="304"/>
      <c r="AN40" s="304"/>
      <c r="AO40" s="304"/>
    </row>
    <row r="41" spans="1:41" x14ac:dyDescent="0.2">
      <c r="B41" s="304"/>
      <c r="C41" s="304"/>
      <c r="D41" s="304"/>
      <c r="E41" s="304"/>
      <c r="F41" s="304"/>
      <c r="N41" s="304"/>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4"/>
    </row>
    <row r="42" spans="1:41" x14ac:dyDescent="0.2">
      <c r="B42" s="304"/>
      <c r="C42" s="304"/>
      <c r="D42" s="304"/>
      <c r="E42" s="304"/>
      <c r="F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row>
    <row r="43" spans="1:41" x14ac:dyDescent="0.2">
      <c r="B43" s="304"/>
      <c r="C43" s="304"/>
      <c r="D43" s="304"/>
      <c r="E43" s="304"/>
      <c r="F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4"/>
      <c r="AN43" s="304"/>
      <c r="AO43" s="304"/>
    </row>
    <row r="44" spans="1:41" x14ac:dyDescent="0.2">
      <c r="B44" s="304"/>
      <c r="C44" s="304"/>
      <c r="D44" s="304"/>
      <c r="E44" s="304"/>
      <c r="F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c r="AO44" s="304"/>
    </row>
    <row r="45" spans="1:41" x14ac:dyDescent="0.2">
      <c r="B45" s="304"/>
      <c r="C45" s="304"/>
      <c r="D45" s="304"/>
      <c r="E45" s="304"/>
      <c r="F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304"/>
      <c r="AK45" s="304"/>
      <c r="AL45" s="304"/>
      <c r="AM45" s="304"/>
      <c r="AN45" s="304"/>
      <c r="AO45" s="304"/>
    </row>
    <row r="46" spans="1:41" x14ac:dyDescent="0.2">
      <c r="B46" s="304"/>
      <c r="C46" s="304"/>
      <c r="D46" s="304"/>
      <c r="E46" s="304"/>
      <c r="F46" s="304"/>
      <c r="N46" s="304"/>
      <c r="O46" s="304"/>
      <c r="P46" s="304"/>
      <c r="Q46" s="304"/>
      <c r="R46" s="304"/>
      <c r="S46" s="304"/>
      <c r="T46" s="304"/>
      <c r="U46" s="304"/>
      <c r="V46" s="304"/>
      <c r="W46" s="304"/>
      <c r="X46" s="304"/>
      <c r="Y46" s="304"/>
      <c r="Z46" s="304"/>
      <c r="AA46" s="304"/>
      <c r="AB46" s="304"/>
      <c r="AC46" s="304"/>
      <c r="AD46" s="304"/>
      <c r="AE46" s="304"/>
      <c r="AF46" s="304"/>
      <c r="AG46" s="304"/>
      <c r="AH46" s="304"/>
      <c r="AI46" s="304"/>
      <c r="AJ46" s="304"/>
      <c r="AK46" s="304"/>
      <c r="AL46" s="304"/>
      <c r="AM46" s="304"/>
      <c r="AN46" s="304"/>
      <c r="AO46" s="304"/>
    </row>
    <row r="47" spans="1:41" x14ac:dyDescent="0.2">
      <c r="B47" s="304"/>
      <c r="C47" s="304"/>
      <c r="D47" s="304"/>
      <c r="E47" s="304"/>
      <c r="F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c r="AN47" s="304"/>
      <c r="AO47" s="304"/>
    </row>
    <row r="48" spans="1:41" s="359" customFormat="1" x14ac:dyDescent="0.2">
      <c r="A48" s="304"/>
      <c r="B48" s="304"/>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c r="AK48" s="304"/>
      <c r="AL48" s="304"/>
      <c r="AM48" s="304"/>
      <c r="AN48" s="304"/>
      <c r="AO48" s="304"/>
    </row>
    <row r="49" spans="1:41" s="359" customFormat="1" x14ac:dyDescent="0.2">
      <c r="A49" s="304"/>
      <c r="B49" s="304"/>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row>
    <row r="50" spans="1:41" s="359" customFormat="1" x14ac:dyDescent="0.2">
      <c r="A50" s="304"/>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row>
    <row r="51" spans="1:41" x14ac:dyDescent="0.2">
      <c r="B51" s="304"/>
      <c r="C51" s="304"/>
      <c r="D51" s="304"/>
      <c r="E51" s="304"/>
      <c r="F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row>
    <row r="52" spans="1:41" x14ac:dyDescent="0.2">
      <c r="B52" s="304"/>
      <c r="C52" s="304"/>
      <c r="D52" s="304"/>
      <c r="E52" s="304"/>
      <c r="F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row>
    <row r="53" spans="1:41" x14ac:dyDescent="0.2">
      <c r="B53" s="304"/>
      <c r="C53" s="304"/>
      <c r="D53" s="304"/>
      <c r="E53" s="304"/>
      <c r="F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c r="AN53" s="304"/>
      <c r="AO53" s="304"/>
    </row>
    <row r="54" spans="1:41" x14ac:dyDescent="0.2">
      <c r="B54" s="304"/>
      <c r="C54" s="304"/>
      <c r="D54" s="304"/>
      <c r="E54" s="304"/>
      <c r="F54" s="304"/>
      <c r="N54" s="304"/>
      <c r="O54" s="304"/>
      <c r="P54" s="304"/>
      <c r="Q54" s="304"/>
      <c r="R54" s="304"/>
      <c r="S54" s="304"/>
      <c r="T54" s="304"/>
      <c r="U54" s="304"/>
      <c r="V54" s="304"/>
      <c r="W54" s="304"/>
      <c r="X54" s="304"/>
      <c r="Y54" s="304"/>
      <c r="Z54" s="304"/>
      <c r="AA54" s="304"/>
      <c r="AB54" s="304"/>
      <c r="AC54" s="304"/>
      <c r="AD54" s="304"/>
      <c r="AE54" s="304"/>
      <c r="AF54" s="304"/>
      <c r="AG54" s="304"/>
      <c r="AH54" s="304"/>
      <c r="AI54" s="304"/>
      <c r="AJ54" s="304"/>
      <c r="AK54" s="304"/>
      <c r="AL54" s="304"/>
      <c r="AM54" s="304"/>
      <c r="AN54" s="304"/>
      <c r="AO54" s="304"/>
    </row>
    <row r="55" spans="1:41" x14ac:dyDescent="0.2">
      <c r="B55" s="304"/>
      <c r="C55" s="304"/>
      <c r="D55" s="304"/>
      <c r="E55" s="304"/>
      <c r="F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c r="AN55" s="304"/>
      <c r="AO55" s="304"/>
    </row>
    <row r="56" spans="1:41" x14ac:dyDescent="0.2">
      <c r="B56" s="304"/>
      <c r="C56" s="304"/>
      <c r="D56" s="304"/>
      <c r="E56" s="304"/>
      <c r="F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304"/>
      <c r="AM56" s="304"/>
      <c r="AN56" s="304"/>
      <c r="AO56" s="304"/>
    </row>
    <row r="57" spans="1:41" x14ac:dyDescent="0.2">
      <c r="B57" s="304"/>
      <c r="C57" s="304"/>
      <c r="D57" s="304"/>
      <c r="E57" s="304"/>
      <c r="F57" s="304"/>
      <c r="N57" s="304"/>
      <c r="O57" s="304"/>
      <c r="P57" s="304"/>
      <c r="Q57" s="304"/>
      <c r="R57" s="304"/>
      <c r="S57" s="304"/>
      <c r="T57" s="304"/>
      <c r="U57" s="304"/>
      <c r="V57" s="304"/>
      <c r="W57" s="304"/>
      <c r="X57" s="304"/>
      <c r="Y57" s="304"/>
      <c r="Z57" s="304"/>
      <c r="AA57" s="304"/>
      <c r="AB57" s="304"/>
      <c r="AC57" s="304"/>
      <c r="AD57" s="304"/>
      <c r="AE57" s="304"/>
      <c r="AF57" s="304"/>
      <c r="AG57" s="304"/>
      <c r="AH57" s="304"/>
      <c r="AI57" s="304"/>
      <c r="AJ57" s="304"/>
      <c r="AK57" s="304"/>
      <c r="AL57" s="304"/>
      <c r="AM57" s="304"/>
      <c r="AN57" s="304"/>
      <c r="AO57" s="304"/>
    </row>
    <row r="58" spans="1:41" x14ac:dyDescent="0.2">
      <c r="B58" s="304"/>
      <c r="C58" s="304"/>
      <c r="D58" s="304"/>
      <c r="E58" s="304"/>
      <c r="F58" s="304"/>
      <c r="N58" s="304"/>
      <c r="O58" s="304"/>
      <c r="P58" s="304"/>
      <c r="Q58" s="304"/>
      <c r="R58" s="304"/>
      <c r="S58" s="304"/>
      <c r="T58" s="304"/>
      <c r="U58" s="304"/>
      <c r="V58" s="304"/>
      <c r="W58" s="304"/>
      <c r="X58" s="304"/>
      <c r="Y58" s="304"/>
      <c r="Z58" s="304"/>
      <c r="AA58" s="304"/>
      <c r="AB58" s="304"/>
      <c r="AC58" s="304"/>
      <c r="AD58" s="304"/>
      <c r="AE58" s="304"/>
      <c r="AF58" s="304"/>
      <c r="AG58" s="304"/>
      <c r="AH58" s="304"/>
      <c r="AI58" s="304"/>
      <c r="AJ58" s="304"/>
      <c r="AK58" s="304"/>
      <c r="AL58" s="304"/>
      <c r="AM58" s="304"/>
      <c r="AN58" s="304"/>
      <c r="AO58" s="304"/>
    </row>
    <row r="59" spans="1:41" x14ac:dyDescent="0.2">
      <c r="B59" s="304"/>
      <c r="C59" s="304"/>
      <c r="D59" s="304"/>
      <c r="E59" s="304"/>
      <c r="F59" s="304"/>
      <c r="N59" s="304"/>
      <c r="O59" s="304"/>
      <c r="P59" s="304"/>
      <c r="Q59" s="304"/>
      <c r="R59" s="304"/>
      <c r="S59" s="304"/>
      <c r="T59" s="304"/>
      <c r="U59" s="304"/>
      <c r="V59" s="304"/>
      <c r="W59" s="304"/>
      <c r="X59" s="304"/>
      <c r="Y59" s="304"/>
      <c r="Z59" s="304"/>
      <c r="AA59" s="304"/>
      <c r="AB59" s="304"/>
      <c r="AC59" s="304"/>
      <c r="AD59" s="304"/>
      <c r="AE59" s="304"/>
      <c r="AF59" s="304"/>
      <c r="AG59" s="304"/>
      <c r="AH59" s="304"/>
      <c r="AI59" s="304"/>
      <c r="AJ59" s="304"/>
      <c r="AK59" s="304"/>
      <c r="AL59" s="304"/>
      <c r="AM59" s="304"/>
      <c r="AN59" s="304"/>
      <c r="AO59" s="304"/>
    </row>
    <row r="60" spans="1:41" x14ac:dyDescent="0.2">
      <c r="B60" s="304"/>
      <c r="C60" s="304"/>
      <c r="D60" s="304"/>
      <c r="E60" s="304"/>
      <c r="F60" s="304"/>
      <c r="N60" s="304"/>
      <c r="O60" s="304"/>
      <c r="P60" s="304"/>
      <c r="Q60" s="304"/>
      <c r="R60" s="304"/>
      <c r="S60" s="304"/>
      <c r="T60" s="304"/>
      <c r="U60" s="304"/>
      <c r="V60" s="304"/>
      <c r="W60" s="304"/>
      <c r="X60" s="304"/>
      <c r="Y60" s="304"/>
      <c r="Z60" s="304"/>
      <c r="AA60" s="304"/>
      <c r="AB60" s="304"/>
      <c r="AC60" s="304"/>
      <c r="AD60" s="304"/>
      <c r="AE60" s="304"/>
      <c r="AF60" s="304"/>
      <c r="AG60" s="304"/>
      <c r="AH60" s="304"/>
      <c r="AI60" s="304"/>
      <c r="AJ60" s="304"/>
      <c r="AK60" s="304"/>
      <c r="AL60" s="304"/>
      <c r="AM60" s="304"/>
      <c r="AN60" s="304"/>
      <c r="AO60" s="304"/>
    </row>
    <row r="61" spans="1:41" x14ac:dyDescent="0.2">
      <c r="B61" s="304"/>
      <c r="C61" s="304"/>
      <c r="D61" s="304"/>
      <c r="E61" s="304"/>
      <c r="F61" s="304"/>
      <c r="N61" s="304"/>
      <c r="O61" s="304"/>
      <c r="P61" s="304"/>
      <c r="Q61" s="304"/>
      <c r="R61" s="304"/>
      <c r="S61" s="304"/>
      <c r="T61" s="304"/>
      <c r="U61" s="304"/>
      <c r="V61" s="304"/>
      <c r="W61" s="304"/>
      <c r="X61" s="304"/>
      <c r="Y61" s="304"/>
      <c r="Z61" s="304"/>
      <c r="AA61" s="304"/>
      <c r="AB61" s="304"/>
      <c r="AC61" s="304"/>
      <c r="AD61" s="304"/>
      <c r="AE61" s="304"/>
      <c r="AF61" s="304"/>
      <c r="AG61" s="304"/>
      <c r="AH61" s="304"/>
      <c r="AI61" s="304"/>
      <c r="AJ61" s="304"/>
      <c r="AK61" s="304"/>
      <c r="AL61" s="304"/>
      <c r="AM61" s="304"/>
      <c r="AN61" s="304"/>
      <c r="AO61" s="304"/>
    </row>
    <row r="62" spans="1:41" x14ac:dyDescent="0.2">
      <c r="B62" s="304"/>
      <c r="C62" s="304"/>
      <c r="D62" s="304"/>
      <c r="E62" s="304"/>
      <c r="F62" s="304"/>
      <c r="N62" s="304"/>
      <c r="O62" s="304"/>
      <c r="P62" s="304"/>
      <c r="Q62" s="304"/>
      <c r="R62" s="304"/>
      <c r="S62" s="304"/>
      <c r="T62" s="304"/>
      <c r="U62" s="304"/>
      <c r="V62" s="304"/>
      <c r="W62" s="304"/>
      <c r="X62" s="304"/>
      <c r="Y62" s="304"/>
      <c r="Z62" s="304"/>
      <c r="AA62" s="304"/>
      <c r="AB62" s="304"/>
      <c r="AC62" s="304"/>
      <c r="AD62" s="304"/>
      <c r="AE62" s="304"/>
      <c r="AF62" s="304"/>
      <c r="AG62" s="304"/>
      <c r="AH62" s="304"/>
      <c r="AI62" s="304"/>
      <c r="AJ62" s="304"/>
      <c r="AK62" s="304"/>
      <c r="AL62" s="304"/>
      <c r="AM62" s="304"/>
      <c r="AN62" s="304"/>
      <c r="AO62" s="304"/>
    </row>
    <row r="63" spans="1:41" x14ac:dyDescent="0.2">
      <c r="B63" s="304"/>
      <c r="C63" s="304"/>
      <c r="D63" s="304"/>
      <c r="E63" s="304"/>
      <c r="F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4"/>
      <c r="AL63" s="304"/>
      <c r="AM63" s="304"/>
      <c r="AN63" s="304"/>
      <c r="AO63" s="304"/>
    </row>
    <row r="64" spans="1:41" x14ac:dyDescent="0.2">
      <c r="B64" s="304"/>
      <c r="C64" s="304"/>
      <c r="D64" s="304"/>
      <c r="E64" s="304"/>
      <c r="F64" s="304"/>
      <c r="N64" s="304"/>
      <c r="O64" s="304"/>
      <c r="P64" s="304"/>
      <c r="Q64" s="304"/>
      <c r="R64" s="304"/>
      <c r="S64" s="304"/>
      <c r="T64" s="304"/>
      <c r="U64" s="304"/>
      <c r="V64" s="304"/>
      <c r="W64" s="304"/>
      <c r="X64" s="304"/>
      <c r="Y64" s="304"/>
      <c r="Z64" s="304"/>
      <c r="AA64" s="304"/>
      <c r="AB64" s="304"/>
      <c r="AC64" s="304"/>
      <c r="AD64" s="304"/>
      <c r="AE64" s="304"/>
      <c r="AF64" s="304"/>
      <c r="AG64" s="304"/>
      <c r="AH64" s="304"/>
      <c r="AI64" s="304"/>
      <c r="AJ64" s="304"/>
      <c r="AK64" s="304"/>
      <c r="AL64" s="304"/>
      <c r="AM64" s="304"/>
      <c r="AN64" s="304"/>
      <c r="AO64" s="304"/>
    </row>
    <row r="65" spans="2:41" s="339" customFormat="1" x14ac:dyDescent="0.2">
      <c r="B65" s="304"/>
      <c r="C65" s="304"/>
      <c r="D65" s="304"/>
      <c r="E65" s="304"/>
      <c r="F65" s="304"/>
      <c r="G65" s="304"/>
      <c r="H65" s="304"/>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4"/>
      <c r="AH65" s="304"/>
      <c r="AI65" s="304"/>
      <c r="AJ65" s="304"/>
      <c r="AK65" s="304"/>
      <c r="AL65" s="304"/>
      <c r="AM65" s="304"/>
      <c r="AN65" s="304"/>
      <c r="AO65" s="304"/>
    </row>
    <row r="66" spans="2:41" s="339" customFormat="1" x14ac:dyDescent="0.2">
      <c r="B66" s="304"/>
      <c r="C66" s="304"/>
      <c r="D66" s="304"/>
      <c r="E66" s="304"/>
      <c r="F66" s="304"/>
      <c r="G66" s="304"/>
      <c r="H66" s="304"/>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4"/>
      <c r="AH66" s="304"/>
      <c r="AI66" s="304"/>
      <c r="AJ66" s="304"/>
      <c r="AK66" s="304"/>
      <c r="AL66" s="304"/>
      <c r="AM66" s="304"/>
      <c r="AN66" s="304"/>
      <c r="AO66" s="304"/>
    </row>
    <row r="67" spans="2:41" s="339" customFormat="1" x14ac:dyDescent="0.2">
      <c r="B67" s="304"/>
      <c r="C67" s="304"/>
      <c r="D67" s="304"/>
      <c r="E67" s="304"/>
      <c r="F67" s="304"/>
      <c r="G67" s="304"/>
      <c r="H67" s="304"/>
      <c r="I67" s="304"/>
      <c r="J67" s="304"/>
      <c r="K67" s="304"/>
      <c r="L67" s="304"/>
      <c r="M67" s="304"/>
      <c r="N67" s="304"/>
      <c r="O67" s="304"/>
      <c r="P67" s="304"/>
      <c r="Q67" s="304"/>
      <c r="R67" s="304"/>
      <c r="S67" s="304"/>
      <c r="T67" s="304"/>
      <c r="U67" s="304"/>
      <c r="V67" s="304"/>
      <c r="W67" s="304"/>
      <c r="X67" s="304"/>
      <c r="Y67" s="304"/>
      <c r="Z67" s="304"/>
      <c r="AA67" s="304"/>
      <c r="AB67" s="304"/>
      <c r="AC67" s="304"/>
      <c r="AD67" s="304"/>
      <c r="AE67" s="304"/>
      <c r="AF67" s="304"/>
      <c r="AG67" s="304"/>
      <c r="AH67" s="304"/>
      <c r="AI67" s="304"/>
      <c r="AJ67" s="304"/>
      <c r="AK67" s="304"/>
      <c r="AL67" s="304"/>
      <c r="AM67" s="304"/>
      <c r="AN67" s="304"/>
      <c r="AO67" s="304"/>
    </row>
    <row r="68" spans="2:41" s="339" customFormat="1" x14ac:dyDescent="0.2">
      <c r="B68" s="304"/>
      <c r="C68" s="304"/>
      <c r="D68" s="304"/>
      <c r="E68" s="304"/>
      <c r="F68" s="304"/>
      <c r="G68" s="304"/>
      <c r="H68" s="304"/>
      <c r="I68" s="304"/>
      <c r="J68" s="304"/>
      <c r="K68" s="304"/>
      <c r="L68" s="304"/>
      <c r="M68" s="304"/>
      <c r="N68" s="304"/>
      <c r="O68" s="304"/>
      <c r="P68" s="304"/>
      <c r="Q68" s="304"/>
      <c r="R68" s="304"/>
      <c r="S68" s="304"/>
      <c r="T68" s="304"/>
      <c r="U68" s="304"/>
      <c r="V68" s="304"/>
      <c r="W68" s="304"/>
      <c r="X68" s="304"/>
      <c r="Y68" s="304"/>
      <c r="Z68" s="304"/>
      <c r="AA68" s="304"/>
      <c r="AB68" s="304"/>
      <c r="AC68" s="304"/>
      <c r="AD68" s="304"/>
      <c r="AE68" s="304"/>
      <c r="AF68" s="304"/>
      <c r="AG68" s="304"/>
      <c r="AH68" s="304"/>
      <c r="AI68" s="304"/>
      <c r="AJ68" s="304"/>
      <c r="AK68" s="304"/>
      <c r="AL68" s="304"/>
      <c r="AM68" s="304"/>
      <c r="AN68" s="304"/>
      <c r="AO68" s="304"/>
    </row>
    <row r="69" spans="2:41" s="339" customFormat="1" x14ac:dyDescent="0.2">
      <c r="B69" s="304"/>
      <c r="C69" s="304"/>
      <c r="D69" s="304"/>
      <c r="E69" s="304"/>
      <c r="F69" s="304"/>
      <c r="G69" s="304"/>
      <c r="H69" s="304"/>
      <c r="I69" s="304"/>
      <c r="J69" s="304"/>
      <c r="K69" s="304"/>
      <c r="L69" s="304"/>
      <c r="M69" s="304"/>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4"/>
      <c r="AN69" s="304"/>
      <c r="AO69" s="304"/>
    </row>
    <row r="70" spans="2:41" s="339" customFormat="1" x14ac:dyDescent="0.2">
      <c r="B70" s="304"/>
      <c r="C70" s="304"/>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4"/>
      <c r="AC70" s="304"/>
      <c r="AD70" s="304"/>
      <c r="AE70" s="304"/>
      <c r="AF70" s="304"/>
      <c r="AG70" s="304"/>
      <c r="AH70" s="304"/>
      <c r="AI70" s="304"/>
      <c r="AJ70" s="304"/>
      <c r="AK70" s="304"/>
      <c r="AL70" s="304"/>
      <c r="AM70" s="304"/>
      <c r="AN70" s="304"/>
      <c r="AO70" s="304"/>
    </row>
    <row r="71" spans="2:41" s="339" customFormat="1" x14ac:dyDescent="0.2">
      <c r="B71" s="304"/>
      <c r="C71" s="304"/>
      <c r="D71" s="304"/>
      <c r="E71" s="304"/>
      <c r="F71" s="304"/>
      <c r="G71" s="304"/>
      <c r="H71" s="304"/>
      <c r="I71" s="304"/>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row>
    <row r="72" spans="2:41" s="339" customFormat="1" x14ac:dyDescent="0.2">
      <c r="B72" s="304"/>
      <c r="C72" s="304"/>
      <c r="D72" s="304"/>
      <c r="E72" s="304"/>
      <c r="F72" s="304"/>
      <c r="G72" s="304"/>
      <c r="H72" s="304"/>
      <c r="I72" s="304"/>
      <c r="J72" s="304"/>
      <c r="K72" s="304"/>
      <c r="L72" s="304"/>
      <c r="M72" s="304"/>
      <c r="N72" s="304"/>
      <c r="O72" s="304"/>
      <c r="P72" s="304"/>
      <c r="Q72" s="304"/>
      <c r="R72" s="304"/>
      <c r="S72" s="304"/>
      <c r="T72" s="304"/>
      <c r="U72" s="304"/>
      <c r="V72" s="304"/>
      <c r="W72" s="304"/>
      <c r="X72" s="304"/>
      <c r="Y72" s="304"/>
      <c r="Z72" s="304"/>
      <c r="AA72" s="304"/>
      <c r="AB72" s="304"/>
      <c r="AC72" s="304"/>
      <c r="AD72" s="304"/>
      <c r="AE72" s="304"/>
      <c r="AF72" s="304"/>
      <c r="AG72" s="304"/>
      <c r="AH72" s="304"/>
      <c r="AI72" s="304"/>
      <c r="AJ72" s="304"/>
      <c r="AK72" s="304"/>
      <c r="AL72" s="304"/>
      <c r="AM72" s="304"/>
      <c r="AN72" s="304"/>
      <c r="AO72" s="304"/>
    </row>
    <row r="73" spans="2:41" s="339" customFormat="1" x14ac:dyDescent="0.2">
      <c r="B73" s="304"/>
      <c r="C73" s="304"/>
      <c r="D73" s="304"/>
      <c r="E73" s="304"/>
      <c r="F73" s="304"/>
      <c r="G73" s="304"/>
      <c r="H73" s="304"/>
      <c r="I73" s="304"/>
      <c r="J73" s="304"/>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4"/>
      <c r="AO73" s="304"/>
    </row>
    <row r="74" spans="2:41" s="339" customFormat="1" x14ac:dyDescent="0.2">
      <c r="B74" s="304"/>
      <c r="C74" s="304"/>
      <c r="D74" s="304"/>
      <c r="E74" s="304"/>
      <c r="F74" s="304"/>
      <c r="G74" s="304"/>
      <c r="H74" s="304"/>
      <c r="I74" s="304"/>
      <c r="J74" s="304"/>
      <c r="K74" s="304"/>
      <c r="L74" s="304"/>
      <c r="M74" s="304"/>
      <c r="N74" s="304"/>
      <c r="O74" s="304"/>
      <c r="P74" s="304"/>
      <c r="Q74" s="304"/>
      <c r="R74" s="304"/>
      <c r="S74" s="304"/>
      <c r="T74" s="304"/>
      <c r="U74" s="304"/>
      <c r="V74" s="304"/>
      <c r="W74" s="304"/>
      <c r="X74" s="304"/>
      <c r="Y74" s="304"/>
      <c r="Z74" s="304"/>
      <c r="AA74" s="304"/>
      <c r="AB74" s="304"/>
      <c r="AC74" s="304"/>
      <c r="AD74" s="304"/>
      <c r="AE74" s="304"/>
      <c r="AF74" s="304"/>
      <c r="AG74" s="304"/>
      <c r="AH74" s="304"/>
      <c r="AI74" s="304"/>
      <c r="AJ74" s="304"/>
      <c r="AK74" s="304"/>
      <c r="AL74" s="304"/>
      <c r="AM74" s="304"/>
      <c r="AN74" s="304"/>
      <c r="AO74" s="304"/>
    </row>
    <row r="75" spans="2:41" s="339" customFormat="1" x14ac:dyDescent="0.2">
      <c r="B75" s="304"/>
      <c r="C75" s="304"/>
      <c r="D75" s="304"/>
      <c r="E75" s="304"/>
      <c r="F75" s="304"/>
      <c r="G75" s="304"/>
      <c r="H75" s="304"/>
      <c r="I75" s="304"/>
      <c r="J75" s="304"/>
      <c r="K75" s="304"/>
      <c r="L75" s="304"/>
      <c r="M75" s="304"/>
      <c r="N75" s="304"/>
      <c r="O75" s="304"/>
      <c r="P75" s="304"/>
      <c r="Q75" s="304"/>
      <c r="R75" s="304"/>
      <c r="S75" s="304"/>
      <c r="T75" s="304"/>
      <c r="U75" s="304"/>
      <c r="V75" s="304"/>
      <c r="W75" s="304"/>
      <c r="X75" s="304"/>
      <c r="Y75" s="304"/>
      <c r="Z75" s="304"/>
      <c r="AA75" s="304"/>
      <c r="AB75" s="304"/>
      <c r="AC75" s="304"/>
      <c r="AD75" s="304"/>
      <c r="AE75" s="304"/>
      <c r="AF75" s="304"/>
      <c r="AG75" s="304"/>
      <c r="AH75" s="304"/>
      <c r="AI75" s="304"/>
      <c r="AJ75" s="304"/>
      <c r="AK75" s="304"/>
      <c r="AL75" s="304"/>
      <c r="AM75" s="304"/>
      <c r="AN75" s="304"/>
      <c r="AO75" s="304"/>
    </row>
    <row r="76" spans="2:41" s="339" customFormat="1" x14ac:dyDescent="0.2">
      <c r="B76" s="304"/>
      <c r="C76" s="304"/>
      <c r="D76" s="304"/>
      <c r="E76" s="304"/>
      <c r="F76" s="304"/>
      <c r="G76" s="304"/>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4"/>
      <c r="AF76" s="304"/>
      <c r="AG76" s="304"/>
      <c r="AH76" s="304"/>
      <c r="AI76" s="304"/>
      <c r="AJ76" s="304"/>
      <c r="AK76" s="304"/>
      <c r="AL76" s="304"/>
      <c r="AM76" s="304"/>
      <c r="AN76" s="304"/>
      <c r="AO76" s="304"/>
    </row>
    <row r="77" spans="2:41" s="339" customFormat="1" x14ac:dyDescent="0.2">
      <c r="B77" s="304"/>
      <c r="C77" s="304"/>
      <c r="D77" s="304"/>
      <c r="E77" s="304"/>
      <c r="F77" s="304"/>
      <c r="G77" s="304"/>
      <c r="H77" s="304"/>
      <c r="I77" s="304"/>
      <c r="J77" s="304"/>
      <c r="K77" s="304"/>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4"/>
      <c r="AI77" s="304"/>
      <c r="AJ77" s="304"/>
      <c r="AK77" s="304"/>
      <c r="AL77" s="304"/>
      <c r="AM77" s="304"/>
      <c r="AN77" s="304"/>
      <c r="AO77" s="304"/>
    </row>
    <row r="78" spans="2:41" s="339" customFormat="1" x14ac:dyDescent="0.2">
      <c r="B78" s="304"/>
      <c r="C78" s="304"/>
      <c r="D78" s="304"/>
      <c r="E78" s="304"/>
      <c r="F78" s="304"/>
      <c r="G78" s="304"/>
      <c r="H78" s="304"/>
      <c r="I78" s="304"/>
      <c r="J78" s="304"/>
      <c r="K78" s="304"/>
      <c r="L78" s="304"/>
      <c r="M78" s="304"/>
      <c r="N78" s="304"/>
      <c r="O78" s="304"/>
      <c r="P78" s="304"/>
      <c r="Q78" s="304"/>
      <c r="R78" s="304"/>
      <c r="S78" s="304"/>
      <c r="T78" s="304"/>
      <c r="U78" s="304"/>
      <c r="V78" s="304"/>
      <c r="W78" s="304"/>
      <c r="X78" s="304"/>
      <c r="Y78" s="304"/>
      <c r="Z78" s="304"/>
      <c r="AA78" s="304"/>
      <c r="AB78" s="304"/>
      <c r="AC78" s="304"/>
      <c r="AD78" s="304"/>
      <c r="AE78" s="304"/>
      <c r="AF78" s="304"/>
      <c r="AG78" s="304"/>
      <c r="AH78" s="304"/>
      <c r="AI78" s="304"/>
      <c r="AJ78" s="304"/>
      <c r="AK78" s="304"/>
      <c r="AL78" s="304"/>
      <c r="AM78" s="304"/>
      <c r="AN78" s="304"/>
      <c r="AO78" s="304"/>
    </row>
    <row r="79" spans="2:41" s="339" customFormat="1" x14ac:dyDescent="0.2">
      <c r="B79" s="304"/>
      <c r="C79" s="304"/>
      <c r="D79" s="304"/>
      <c r="E79" s="304"/>
      <c r="F79" s="304"/>
      <c r="G79" s="304"/>
      <c r="H79" s="304"/>
      <c r="I79" s="304"/>
      <c r="J79" s="304"/>
      <c r="K79" s="304"/>
      <c r="L79" s="304"/>
      <c r="M79" s="304"/>
      <c r="N79" s="304"/>
      <c r="O79" s="304"/>
      <c r="P79" s="304"/>
      <c r="Q79" s="304"/>
      <c r="R79" s="304"/>
      <c r="S79" s="304"/>
      <c r="T79" s="304"/>
      <c r="U79" s="304"/>
      <c r="V79" s="304"/>
      <c r="W79" s="304"/>
      <c r="X79" s="304"/>
      <c r="Y79" s="304"/>
      <c r="Z79" s="304"/>
      <c r="AA79" s="304"/>
      <c r="AB79" s="304"/>
      <c r="AC79" s="304"/>
      <c r="AD79" s="304"/>
      <c r="AE79" s="304"/>
      <c r="AF79" s="304"/>
      <c r="AG79" s="304"/>
      <c r="AH79" s="304"/>
      <c r="AI79" s="304"/>
      <c r="AJ79" s="304"/>
      <c r="AK79" s="304"/>
      <c r="AL79" s="304"/>
      <c r="AM79" s="304"/>
      <c r="AN79" s="304"/>
      <c r="AO79" s="304"/>
    </row>
    <row r="80" spans="2:41" s="339" customFormat="1" x14ac:dyDescent="0.2">
      <c r="B80" s="304"/>
      <c r="C80" s="304"/>
      <c r="D80" s="304"/>
      <c r="E80" s="304"/>
      <c r="F80" s="304"/>
      <c r="G80" s="304"/>
      <c r="H80" s="304"/>
      <c r="I80" s="304"/>
      <c r="J80" s="304"/>
      <c r="K80" s="304"/>
      <c r="L80" s="304"/>
      <c r="M80" s="304"/>
      <c r="N80" s="304"/>
      <c r="O80" s="304"/>
      <c r="P80" s="304"/>
      <c r="Q80" s="304"/>
      <c r="R80" s="304"/>
      <c r="S80" s="304"/>
      <c r="T80" s="304"/>
      <c r="U80" s="304"/>
      <c r="V80" s="304"/>
      <c r="W80" s="304"/>
      <c r="X80" s="304"/>
      <c r="Y80" s="304"/>
      <c r="Z80" s="304"/>
      <c r="AA80" s="304"/>
      <c r="AB80" s="304"/>
      <c r="AC80" s="304"/>
      <c r="AD80" s="304"/>
      <c r="AE80" s="304"/>
      <c r="AF80" s="304"/>
      <c r="AG80" s="304"/>
      <c r="AH80" s="304"/>
      <c r="AI80" s="304"/>
      <c r="AJ80" s="304"/>
      <c r="AK80" s="304"/>
      <c r="AL80" s="304"/>
      <c r="AM80" s="304"/>
      <c r="AN80" s="304"/>
      <c r="AO80" s="304"/>
    </row>
    <row r="81" spans="2:41" s="339" customFormat="1" x14ac:dyDescent="0.2">
      <c r="B81" s="304"/>
      <c r="C81" s="304"/>
      <c r="D81" s="304"/>
      <c r="E81" s="304"/>
      <c r="F81" s="304"/>
      <c r="G81" s="304"/>
      <c r="H81" s="304"/>
      <c r="I81" s="304"/>
      <c r="J81" s="304"/>
      <c r="K81" s="304"/>
      <c r="L81" s="304"/>
      <c r="M81" s="304"/>
      <c r="N81" s="304"/>
      <c r="O81" s="304"/>
      <c r="P81" s="304"/>
      <c r="Q81" s="304"/>
      <c r="R81" s="304"/>
      <c r="S81" s="304"/>
      <c r="T81" s="304"/>
      <c r="U81" s="304"/>
      <c r="V81" s="304"/>
      <c r="W81" s="304"/>
      <c r="X81" s="304"/>
      <c r="Y81" s="304"/>
      <c r="Z81" s="304"/>
      <c r="AA81" s="304"/>
      <c r="AB81" s="304"/>
      <c r="AC81" s="304"/>
      <c r="AD81" s="304"/>
      <c r="AE81" s="304"/>
      <c r="AF81" s="304"/>
      <c r="AG81" s="304"/>
      <c r="AH81" s="304"/>
      <c r="AI81" s="304"/>
      <c r="AJ81" s="304"/>
      <c r="AK81" s="304"/>
      <c r="AL81" s="304"/>
      <c r="AM81" s="304"/>
      <c r="AN81" s="304"/>
      <c r="AO81" s="304"/>
    </row>
    <row r="82" spans="2:41" s="339" customFormat="1" x14ac:dyDescent="0.2">
      <c r="B82" s="304"/>
      <c r="C82" s="304"/>
      <c r="D82" s="304"/>
      <c r="E82" s="304"/>
      <c r="F82" s="304"/>
      <c r="G82" s="304"/>
      <c r="H82" s="304"/>
      <c r="I82" s="304"/>
      <c r="J82" s="304"/>
      <c r="K82" s="304"/>
      <c r="L82" s="304"/>
      <c r="M82" s="304"/>
      <c r="N82" s="304"/>
      <c r="O82" s="304"/>
      <c r="P82" s="304"/>
      <c r="Q82" s="304"/>
      <c r="R82" s="304"/>
      <c r="S82" s="304"/>
      <c r="T82" s="304"/>
      <c r="U82" s="304"/>
      <c r="V82" s="304"/>
      <c r="W82" s="304"/>
      <c r="X82" s="304"/>
      <c r="Y82" s="304"/>
      <c r="Z82" s="304"/>
      <c r="AA82" s="304"/>
      <c r="AB82" s="304"/>
      <c r="AC82" s="304"/>
      <c r="AD82" s="304"/>
      <c r="AE82" s="304"/>
      <c r="AF82" s="304"/>
      <c r="AG82" s="304"/>
      <c r="AH82" s="304"/>
      <c r="AI82" s="304"/>
      <c r="AJ82" s="304"/>
      <c r="AK82" s="304"/>
      <c r="AL82" s="304"/>
      <c r="AM82" s="304"/>
      <c r="AN82" s="304"/>
      <c r="AO82" s="304"/>
    </row>
    <row r="83" spans="2:41" s="339" customFormat="1" x14ac:dyDescent="0.2">
      <c r="B83" s="304"/>
      <c r="C83" s="304"/>
      <c r="D83" s="304"/>
      <c r="E83" s="304"/>
      <c r="F83" s="304"/>
      <c r="G83" s="304"/>
      <c r="H83" s="304"/>
      <c r="I83" s="304"/>
      <c r="J83" s="304"/>
      <c r="K83" s="304"/>
      <c r="L83" s="304"/>
      <c r="M83" s="304"/>
      <c r="N83" s="304"/>
      <c r="O83" s="304"/>
      <c r="P83" s="304"/>
      <c r="Q83" s="304"/>
      <c r="R83" s="304"/>
      <c r="S83" s="304"/>
      <c r="T83" s="304"/>
      <c r="U83" s="304"/>
      <c r="V83" s="304"/>
      <c r="W83" s="304"/>
      <c r="X83" s="304"/>
      <c r="Y83" s="304"/>
      <c r="Z83" s="304"/>
      <c r="AA83" s="304"/>
      <c r="AB83" s="304"/>
      <c r="AC83" s="304"/>
      <c r="AD83" s="304"/>
      <c r="AE83" s="304"/>
      <c r="AF83" s="304"/>
      <c r="AG83" s="304"/>
      <c r="AH83" s="304"/>
      <c r="AI83" s="304"/>
      <c r="AJ83" s="304"/>
      <c r="AK83" s="304"/>
      <c r="AL83" s="304"/>
      <c r="AM83" s="304"/>
      <c r="AN83" s="304"/>
      <c r="AO83" s="304"/>
    </row>
    <row r="84" spans="2:41" s="339" customFormat="1" x14ac:dyDescent="0.2">
      <c r="B84" s="304"/>
      <c r="C84" s="304"/>
      <c r="D84" s="304"/>
      <c r="E84" s="304"/>
      <c r="F84" s="304"/>
      <c r="G84" s="304"/>
      <c r="H84" s="304"/>
      <c r="I84" s="304"/>
      <c r="J84" s="304"/>
      <c r="K84" s="304"/>
      <c r="L84" s="304"/>
      <c r="M84" s="304"/>
      <c r="N84" s="304"/>
      <c r="O84" s="304"/>
      <c r="P84" s="304"/>
      <c r="Q84" s="304"/>
      <c r="R84" s="304"/>
      <c r="S84" s="304"/>
      <c r="T84" s="304"/>
      <c r="U84" s="304"/>
      <c r="V84" s="304"/>
      <c r="W84" s="304"/>
      <c r="X84" s="304"/>
      <c r="Y84" s="304"/>
      <c r="Z84" s="304"/>
      <c r="AA84" s="304"/>
      <c r="AB84" s="304"/>
      <c r="AC84" s="304"/>
      <c r="AD84" s="304"/>
      <c r="AE84" s="304"/>
      <c r="AF84" s="304"/>
      <c r="AG84" s="304"/>
      <c r="AH84" s="304"/>
      <c r="AI84" s="304"/>
      <c r="AJ84" s="304"/>
      <c r="AK84" s="304"/>
      <c r="AL84" s="304"/>
      <c r="AM84" s="304"/>
      <c r="AN84" s="304"/>
      <c r="AO84" s="304"/>
    </row>
    <row r="85" spans="2:41" s="339" customFormat="1" x14ac:dyDescent="0.2">
      <c r="B85" s="304"/>
      <c r="C85" s="304"/>
      <c r="D85" s="304"/>
      <c r="E85" s="304"/>
      <c r="F85" s="304"/>
      <c r="G85" s="304"/>
      <c r="H85" s="304"/>
      <c r="I85" s="304"/>
      <c r="J85" s="304"/>
      <c r="K85" s="304"/>
      <c r="L85" s="304"/>
      <c r="M85" s="304"/>
      <c r="N85" s="304"/>
      <c r="O85" s="304"/>
      <c r="P85" s="304"/>
      <c r="Q85" s="304"/>
      <c r="R85" s="304"/>
      <c r="S85" s="304"/>
      <c r="T85" s="304"/>
      <c r="U85" s="304"/>
      <c r="V85" s="304"/>
      <c r="W85" s="304"/>
      <c r="X85" s="304"/>
      <c r="Y85" s="304"/>
      <c r="Z85" s="304"/>
      <c r="AA85" s="304"/>
      <c r="AB85" s="304"/>
      <c r="AC85" s="304"/>
      <c r="AD85" s="304"/>
      <c r="AE85" s="304"/>
      <c r="AF85" s="304"/>
      <c r="AG85" s="304"/>
      <c r="AH85" s="304"/>
      <c r="AI85" s="304"/>
      <c r="AJ85" s="304"/>
      <c r="AK85" s="304"/>
      <c r="AL85" s="304"/>
      <c r="AM85" s="304"/>
      <c r="AN85" s="304"/>
      <c r="AO85" s="304"/>
    </row>
    <row r="86" spans="2:41" s="339" customFormat="1" x14ac:dyDescent="0.2">
      <c r="B86" s="304"/>
      <c r="C86" s="304"/>
      <c r="D86" s="304"/>
      <c r="E86" s="304"/>
      <c r="F86" s="304"/>
      <c r="G86" s="304"/>
      <c r="H86" s="304"/>
      <c r="I86" s="304"/>
      <c r="J86" s="304"/>
      <c r="K86" s="304"/>
      <c r="L86" s="304"/>
      <c r="M86" s="304"/>
      <c r="N86" s="304"/>
      <c r="O86" s="304"/>
      <c r="P86" s="304"/>
      <c r="Q86" s="304"/>
      <c r="R86" s="304"/>
      <c r="S86" s="304"/>
      <c r="T86" s="304"/>
      <c r="U86" s="304"/>
      <c r="V86" s="304"/>
      <c r="W86" s="304"/>
      <c r="X86" s="304"/>
      <c r="Y86" s="304"/>
      <c r="Z86" s="304"/>
      <c r="AA86" s="304"/>
      <c r="AB86" s="304"/>
      <c r="AC86" s="304"/>
      <c r="AD86" s="304"/>
      <c r="AE86" s="304"/>
      <c r="AF86" s="304"/>
      <c r="AG86" s="304"/>
      <c r="AH86" s="304"/>
      <c r="AI86" s="304"/>
      <c r="AJ86" s="304"/>
      <c r="AK86" s="304"/>
      <c r="AL86" s="304"/>
      <c r="AM86" s="304"/>
      <c r="AN86" s="304"/>
      <c r="AO86" s="304"/>
    </row>
    <row r="87" spans="2:41" s="339" customFormat="1" x14ac:dyDescent="0.2">
      <c r="B87" s="304"/>
      <c r="C87" s="304"/>
      <c r="D87" s="304"/>
      <c r="E87" s="304"/>
      <c r="F87" s="304"/>
      <c r="G87" s="304"/>
      <c r="H87" s="304"/>
      <c r="I87" s="304"/>
      <c r="J87" s="304"/>
      <c r="K87" s="304"/>
      <c r="L87" s="304"/>
      <c r="M87" s="304"/>
      <c r="N87" s="304"/>
      <c r="O87" s="304"/>
      <c r="P87" s="304"/>
      <c r="Q87" s="304"/>
      <c r="R87" s="304"/>
      <c r="S87" s="304"/>
      <c r="T87" s="304"/>
      <c r="U87" s="304"/>
      <c r="V87" s="304"/>
      <c r="W87" s="304"/>
      <c r="X87" s="304"/>
      <c r="Y87" s="304"/>
      <c r="Z87" s="304"/>
      <c r="AA87" s="304"/>
      <c r="AB87" s="304"/>
      <c r="AC87" s="304"/>
      <c r="AD87" s="304"/>
      <c r="AE87" s="304"/>
      <c r="AF87" s="304"/>
      <c r="AG87" s="304"/>
      <c r="AH87" s="304"/>
      <c r="AI87" s="304"/>
      <c r="AJ87" s="304"/>
      <c r="AK87" s="304"/>
      <c r="AL87" s="304"/>
      <c r="AM87" s="304"/>
      <c r="AN87" s="304"/>
      <c r="AO87" s="304"/>
    </row>
    <row r="88" spans="2:41" s="339" customFormat="1" x14ac:dyDescent="0.2">
      <c r="B88" s="304"/>
      <c r="C88" s="304"/>
      <c r="D88" s="304"/>
      <c r="E88" s="304"/>
      <c r="F88" s="304"/>
      <c r="G88" s="304"/>
      <c r="H88" s="304"/>
      <c r="I88" s="304"/>
      <c r="J88" s="304"/>
      <c r="K88" s="304"/>
      <c r="L88" s="304"/>
      <c r="M88" s="304"/>
      <c r="N88" s="304"/>
      <c r="O88" s="304"/>
      <c r="P88" s="304"/>
      <c r="Q88" s="304"/>
      <c r="R88" s="304"/>
      <c r="S88" s="304"/>
      <c r="T88" s="304"/>
      <c r="U88" s="304"/>
      <c r="V88" s="304"/>
      <c r="W88" s="304"/>
      <c r="X88" s="304"/>
      <c r="Y88" s="304"/>
      <c r="Z88" s="304"/>
      <c r="AA88" s="304"/>
      <c r="AB88" s="304"/>
      <c r="AC88" s="304"/>
      <c r="AD88" s="304"/>
      <c r="AE88" s="304"/>
      <c r="AF88" s="304"/>
      <c r="AG88" s="304"/>
      <c r="AH88" s="304"/>
      <c r="AI88" s="304"/>
      <c r="AJ88" s="304"/>
      <c r="AK88" s="304"/>
      <c r="AL88" s="304"/>
      <c r="AM88" s="304"/>
      <c r="AN88" s="304"/>
      <c r="AO88" s="304"/>
    </row>
    <row r="89" spans="2:41" s="339" customFormat="1" x14ac:dyDescent="0.2">
      <c r="B89" s="304"/>
      <c r="C89" s="304"/>
      <c r="D89" s="304"/>
      <c r="E89" s="304"/>
      <c r="F89" s="304"/>
      <c r="G89" s="304"/>
      <c r="H89" s="304"/>
      <c r="I89" s="304"/>
      <c r="J89" s="304"/>
      <c r="K89" s="304"/>
      <c r="L89" s="304"/>
      <c r="M89" s="304"/>
      <c r="N89" s="304"/>
      <c r="O89" s="304"/>
      <c r="P89" s="304"/>
      <c r="Q89" s="304"/>
      <c r="R89" s="304"/>
      <c r="S89" s="304"/>
      <c r="T89" s="304"/>
      <c r="U89" s="304"/>
      <c r="V89" s="304"/>
      <c r="W89" s="304"/>
      <c r="X89" s="304"/>
      <c r="Y89" s="304"/>
      <c r="Z89" s="304"/>
      <c r="AA89" s="304"/>
      <c r="AB89" s="304"/>
      <c r="AC89" s="304"/>
      <c r="AD89" s="304"/>
      <c r="AE89" s="304"/>
      <c r="AF89" s="304"/>
      <c r="AG89" s="304"/>
      <c r="AH89" s="304"/>
      <c r="AI89" s="304"/>
      <c r="AJ89" s="304"/>
      <c r="AK89" s="304"/>
      <c r="AL89" s="304"/>
      <c r="AM89" s="304"/>
      <c r="AN89" s="304"/>
      <c r="AO89" s="304"/>
    </row>
    <row r="90" spans="2:41" s="339" customFormat="1" x14ac:dyDescent="0.2">
      <c r="B90" s="304"/>
      <c r="C90" s="304"/>
      <c r="D90" s="304"/>
      <c r="E90" s="304"/>
      <c r="F90" s="304"/>
      <c r="G90" s="304"/>
      <c r="H90" s="304"/>
      <c r="I90" s="304"/>
      <c r="J90" s="304"/>
      <c r="K90" s="304"/>
      <c r="L90" s="304"/>
      <c r="M90" s="304"/>
      <c r="N90" s="304"/>
      <c r="O90" s="304"/>
      <c r="P90" s="304"/>
      <c r="Q90" s="304"/>
      <c r="R90" s="304"/>
      <c r="S90" s="304"/>
      <c r="T90" s="304"/>
      <c r="U90" s="304"/>
      <c r="V90" s="304"/>
      <c r="W90" s="304"/>
      <c r="X90" s="304"/>
      <c r="Y90" s="304"/>
      <c r="Z90" s="304"/>
      <c r="AA90" s="304"/>
      <c r="AB90" s="304"/>
      <c r="AC90" s="304"/>
      <c r="AD90" s="304"/>
      <c r="AE90" s="304"/>
      <c r="AF90" s="304"/>
      <c r="AG90" s="304"/>
      <c r="AH90" s="304"/>
      <c r="AI90" s="304"/>
      <c r="AJ90" s="304"/>
      <c r="AK90" s="304"/>
      <c r="AL90" s="304"/>
      <c r="AM90" s="304"/>
      <c r="AN90" s="304"/>
      <c r="AO90" s="304"/>
    </row>
    <row r="91" spans="2:41" s="339" customFormat="1" x14ac:dyDescent="0.2">
      <c r="B91" s="304"/>
      <c r="C91" s="304"/>
      <c r="D91" s="304"/>
      <c r="E91" s="304"/>
      <c r="F91" s="304"/>
      <c r="G91" s="304"/>
      <c r="H91" s="304"/>
      <c r="I91" s="304"/>
      <c r="J91" s="304"/>
      <c r="K91" s="304"/>
      <c r="L91" s="304"/>
      <c r="M91" s="304"/>
      <c r="N91" s="304"/>
      <c r="O91" s="304"/>
      <c r="P91" s="304"/>
      <c r="Q91" s="304"/>
      <c r="R91" s="304"/>
      <c r="S91" s="304"/>
      <c r="T91" s="304"/>
      <c r="U91" s="304"/>
      <c r="V91" s="304"/>
      <c r="W91" s="304"/>
      <c r="X91" s="304"/>
      <c r="Y91" s="304"/>
      <c r="Z91" s="304"/>
      <c r="AA91" s="304"/>
      <c r="AB91" s="304"/>
      <c r="AC91" s="304"/>
      <c r="AD91" s="304"/>
      <c r="AE91" s="304"/>
      <c r="AF91" s="304"/>
      <c r="AG91" s="304"/>
      <c r="AH91" s="304"/>
      <c r="AI91" s="304"/>
      <c r="AJ91" s="304"/>
      <c r="AK91" s="304"/>
      <c r="AL91" s="304"/>
      <c r="AM91" s="304"/>
      <c r="AN91" s="304"/>
      <c r="AO91" s="304"/>
    </row>
    <row r="92" spans="2:41" s="339" customFormat="1" x14ac:dyDescent="0.2">
      <c r="B92" s="304"/>
      <c r="C92" s="304"/>
      <c r="D92" s="304"/>
      <c r="E92" s="304"/>
      <c r="F92" s="304"/>
      <c r="G92" s="304"/>
      <c r="H92" s="304"/>
      <c r="I92" s="304"/>
      <c r="J92" s="304"/>
      <c r="K92" s="304"/>
      <c r="L92" s="304"/>
      <c r="M92" s="304"/>
      <c r="N92" s="304"/>
      <c r="O92" s="304"/>
      <c r="P92" s="304"/>
      <c r="Q92" s="304"/>
      <c r="R92" s="304"/>
      <c r="S92" s="304"/>
      <c r="T92" s="304"/>
      <c r="U92" s="304"/>
      <c r="V92" s="304"/>
      <c r="W92" s="304"/>
      <c r="X92" s="304"/>
      <c r="Y92" s="304"/>
      <c r="Z92" s="304"/>
      <c r="AA92" s="304"/>
      <c r="AB92" s="304"/>
      <c r="AC92" s="304"/>
      <c r="AD92" s="304"/>
      <c r="AE92" s="304"/>
      <c r="AF92" s="304"/>
      <c r="AG92" s="304"/>
      <c r="AH92" s="304"/>
      <c r="AI92" s="304"/>
      <c r="AJ92" s="304"/>
      <c r="AK92" s="304"/>
      <c r="AL92" s="304"/>
      <c r="AM92" s="304"/>
      <c r="AN92" s="304"/>
      <c r="AO92" s="304"/>
    </row>
    <row r="93" spans="2:41" s="339" customFormat="1" x14ac:dyDescent="0.2">
      <c r="B93" s="304"/>
      <c r="C93" s="304"/>
      <c r="D93" s="304"/>
      <c r="E93" s="304"/>
      <c r="F93" s="304"/>
      <c r="G93" s="304"/>
      <c r="H93" s="304"/>
      <c r="I93" s="304"/>
      <c r="J93" s="304"/>
      <c r="K93" s="304"/>
      <c r="L93" s="304"/>
      <c r="M93" s="304"/>
      <c r="N93" s="304"/>
      <c r="O93" s="304"/>
      <c r="P93" s="304"/>
      <c r="Q93" s="304"/>
      <c r="R93" s="304"/>
      <c r="S93" s="304"/>
      <c r="T93" s="304"/>
      <c r="U93" s="304"/>
      <c r="V93" s="304"/>
      <c r="W93" s="304"/>
      <c r="X93" s="304"/>
      <c r="Y93" s="304"/>
      <c r="Z93" s="304"/>
      <c r="AA93" s="304"/>
      <c r="AB93" s="304"/>
      <c r="AC93" s="304"/>
      <c r="AD93" s="304"/>
      <c r="AE93" s="304"/>
      <c r="AF93" s="304"/>
      <c r="AG93" s="304"/>
      <c r="AH93" s="304"/>
      <c r="AI93" s="304"/>
      <c r="AJ93" s="304"/>
      <c r="AK93" s="304"/>
      <c r="AL93" s="304"/>
      <c r="AM93" s="304"/>
      <c r="AN93" s="304"/>
      <c r="AO93" s="304"/>
    </row>
    <row r="94" spans="2:41" s="339" customFormat="1" x14ac:dyDescent="0.2">
      <c r="B94" s="304"/>
      <c r="C94" s="304"/>
      <c r="D94" s="304"/>
      <c r="E94" s="304"/>
      <c r="F94" s="304"/>
      <c r="G94" s="304"/>
      <c r="H94" s="304"/>
      <c r="I94" s="304"/>
      <c r="J94" s="304"/>
      <c r="K94" s="304"/>
      <c r="L94" s="304"/>
      <c r="M94" s="304"/>
      <c r="N94" s="304"/>
      <c r="O94" s="304"/>
      <c r="P94" s="304"/>
      <c r="Q94" s="304"/>
      <c r="R94" s="304"/>
      <c r="S94" s="304"/>
      <c r="T94" s="304"/>
      <c r="U94" s="304"/>
      <c r="V94" s="304"/>
      <c r="W94" s="304"/>
      <c r="X94" s="304"/>
      <c r="Y94" s="304"/>
      <c r="Z94" s="304"/>
      <c r="AA94" s="304"/>
      <c r="AB94" s="304"/>
      <c r="AC94" s="304"/>
      <c r="AD94" s="304"/>
      <c r="AE94" s="304"/>
      <c r="AF94" s="304"/>
      <c r="AG94" s="304"/>
      <c r="AH94" s="304"/>
      <c r="AI94" s="304"/>
      <c r="AJ94" s="304"/>
      <c r="AK94" s="304"/>
      <c r="AL94" s="304"/>
      <c r="AM94" s="304"/>
      <c r="AN94" s="304"/>
      <c r="AO94" s="304"/>
    </row>
    <row r="95" spans="2:41" s="339" customFormat="1" x14ac:dyDescent="0.2">
      <c r="B95" s="304"/>
      <c r="C95" s="304"/>
      <c r="D95" s="304"/>
      <c r="E95" s="304"/>
      <c r="F95" s="304"/>
      <c r="G95" s="304"/>
      <c r="H95" s="304"/>
      <c r="I95" s="304"/>
      <c r="J95" s="304"/>
      <c r="K95" s="304"/>
      <c r="L95" s="304"/>
      <c r="M95" s="304"/>
      <c r="N95" s="304"/>
      <c r="O95" s="304"/>
      <c r="P95" s="304"/>
      <c r="Q95" s="304"/>
      <c r="R95" s="304"/>
      <c r="S95" s="304"/>
      <c r="T95" s="304"/>
      <c r="U95" s="304"/>
      <c r="V95" s="304"/>
      <c r="W95" s="304"/>
      <c r="X95" s="304"/>
      <c r="Y95" s="304"/>
      <c r="Z95" s="304"/>
      <c r="AA95" s="304"/>
      <c r="AB95" s="304"/>
      <c r="AC95" s="304"/>
      <c r="AD95" s="304"/>
      <c r="AE95" s="304"/>
      <c r="AF95" s="304"/>
      <c r="AG95" s="304"/>
      <c r="AH95" s="304"/>
      <c r="AI95" s="304"/>
      <c r="AJ95" s="304"/>
      <c r="AK95" s="304"/>
      <c r="AL95" s="304"/>
      <c r="AM95" s="304"/>
      <c r="AN95" s="304"/>
      <c r="AO95" s="304"/>
    </row>
    <row r="96" spans="2:41" s="339" customFormat="1" x14ac:dyDescent="0.2">
      <c r="B96" s="304"/>
      <c r="C96" s="304"/>
      <c r="D96" s="304"/>
      <c r="E96" s="304"/>
      <c r="F96" s="304"/>
      <c r="G96" s="304"/>
      <c r="H96" s="304"/>
      <c r="I96" s="304"/>
      <c r="J96" s="304"/>
      <c r="K96" s="304"/>
      <c r="L96" s="304"/>
      <c r="M96" s="304"/>
    </row>
    <row r="97" spans="2:6" s="339" customFormat="1" x14ac:dyDescent="0.2">
      <c r="B97" s="304"/>
      <c r="C97" s="304"/>
      <c r="D97" s="304"/>
      <c r="E97" s="304"/>
      <c r="F97" s="304"/>
    </row>
    <row r="98" spans="2:6" s="339" customFormat="1" x14ac:dyDescent="0.2">
      <c r="B98" s="304"/>
      <c r="C98" s="304"/>
      <c r="D98" s="304"/>
      <c r="E98" s="304"/>
      <c r="F98" s="304"/>
    </row>
    <row r="99" spans="2:6" s="339" customFormat="1" x14ac:dyDescent="0.2">
      <c r="B99" s="304"/>
      <c r="C99" s="304"/>
      <c r="D99" s="304"/>
      <c r="E99" s="304"/>
      <c r="F99" s="304"/>
    </row>
    <row r="100" spans="2:6" s="339" customFormat="1" x14ac:dyDescent="0.2">
      <c r="B100" s="304"/>
      <c r="C100" s="304"/>
      <c r="D100" s="304"/>
      <c r="E100" s="304"/>
      <c r="F100" s="304"/>
    </row>
    <row r="101" spans="2:6" s="339" customFormat="1" x14ac:dyDescent="0.2">
      <c r="B101" s="304"/>
      <c r="C101" s="304"/>
      <c r="D101" s="304"/>
      <c r="E101" s="304"/>
      <c r="F101" s="304"/>
    </row>
    <row r="102" spans="2:6" s="339" customFormat="1" x14ac:dyDescent="0.2">
      <c r="B102" s="304"/>
      <c r="C102" s="304"/>
      <c r="D102" s="304"/>
      <c r="E102" s="304"/>
      <c r="F102" s="304"/>
    </row>
    <row r="103" spans="2:6" s="339" customFormat="1" x14ac:dyDescent="0.2">
      <c r="B103" s="304"/>
      <c r="C103" s="304"/>
      <c r="D103" s="304"/>
      <c r="E103" s="304"/>
      <c r="F103" s="304"/>
    </row>
    <row r="104" spans="2:6" s="339" customFormat="1" x14ac:dyDescent="0.2">
      <c r="B104" s="304"/>
      <c r="C104" s="304"/>
      <c r="D104" s="304"/>
      <c r="E104" s="304"/>
      <c r="F104" s="304"/>
    </row>
    <row r="105" spans="2:6" s="339" customFormat="1" x14ac:dyDescent="0.2">
      <c r="B105" s="304"/>
      <c r="C105" s="304"/>
      <c r="D105" s="304"/>
      <c r="E105" s="304"/>
      <c r="F105" s="304"/>
    </row>
    <row r="106" spans="2:6" s="339" customFormat="1" x14ac:dyDescent="0.2">
      <c r="B106" s="304"/>
      <c r="C106" s="304"/>
      <c r="D106" s="304"/>
      <c r="E106" s="304"/>
      <c r="F106" s="304"/>
    </row>
    <row r="107" spans="2:6" s="339" customFormat="1" x14ac:dyDescent="0.2">
      <c r="B107" s="304"/>
      <c r="C107" s="304"/>
      <c r="D107" s="304"/>
      <c r="E107" s="304"/>
      <c r="F107" s="304"/>
    </row>
    <row r="108" spans="2:6" s="339" customFormat="1" x14ac:dyDescent="0.2">
      <c r="B108" s="304"/>
      <c r="C108" s="304"/>
      <c r="D108" s="304"/>
      <c r="E108" s="304"/>
      <c r="F108" s="304"/>
    </row>
    <row r="109" spans="2:6" s="339" customFormat="1" x14ac:dyDescent="0.2">
      <c r="B109" s="304"/>
      <c r="C109" s="304"/>
      <c r="D109" s="304"/>
      <c r="E109" s="304"/>
      <c r="F109" s="304"/>
    </row>
    <row r="110" spans="2:6" s="339" customFormat="1" x14ac:dyDescent="0.2">
      <c r="B110" s="304"/>
      <c r="C110" s="304"/>
      <c r="D110" s="304"/>
      <c r="E110" s="304"/>
      <c r="F110" s="304"/>
    </row>
    <row r="111" spans="2:6" s="339" customFormat="1" x14ac:dyDescent="0.2">
      <c r="B111" s="304"/>
      <c r="C111" s="304"/>
      <c r="D111" s="304"/>
      <c r="E111" s="304"/>
      <c r="F111" s="304"/>
    </row>
    <row r="112" spans="2:6" s="339" customFormat="1" x14ac:dyDescent="0.2">
      <c r="B112" s="304"/>
      <c r="C112" s="304"/>
      <c r="D112" s="304"/>
      <c r="E112" s="304"/>
      <c r="F112" s="304"/>
    </row>
    <row r="113" spans="2:6" s="339" customFormat="1" x14ac:dyDescent="0.2">
      <c r="B113" s="304"/>
      <c r="C113" s="304"/>
      <c r="D113" s="304"/>
      <c r="E113" s="304"/>
      <c r="F113" s="304"/>
    </row>
    <row r="114" spans="2:6" s="339" customFormat="1" x14ac:dyDescent="0.2">
      <c r="B114" s="304"/>
      <c r="C114" s="304"/>
      <c r="D114" s="304"/>
      <c r="E114" s="304"/>
      <c r="F114" s="304"/>
    </row>
    <row r="115" spans="2:6" s="339" customFormat="1" x14ac:dyDescent="0.2">
      <c r="B115" s="304"/>
      <c r="C115" s="304"/>
      <c r="D115" s="304"/>
      <c r="E115" s="304"/>
      <c r="F115" s="304"/>
    </row>
    <row r="116" spans="2:6" s="339" customFormat="1" x14ac:dyDescent="0.2">
      <c r="B116" s="304"/>
      <c r="C116" s="304"/>
      <c r="D116" s="304"/>
      <c r="E116" s="304"/>
      <c r="F116" s="304"/>
    </row>
    <row r="117" spans="2:6" s="339" customFormat="1" x14ac:dyDescent="0.2">
      <c r="B117" s="304"/>
      <c r="C117" s="304"/>
      <c r="D117" s="304"/>
      <c r="E117" s="304"/>
      <c r="F117" s="304"/>
    </row>
    <row r="118" spans="2:6" s="339" customFormat="1" x14ac:dyDescent="0.2">
      <c r="B118" s="304"/>
      <c r="C118" s="304"/>
      <c r="D118" s="304"/>
      <c r="E118" s="304"/>
      <c r="F118" s="304"/>
    </row>
    <row r="119" spans="2:6" s="339" customFormat="1" x14ac:dyDescent="0.2">
      <c r="B119" s="304"/>
      <c r="C119" s="304"/>
      <c r="D119" s="304"/>
      <c r="E119" s="304"/>
      <c r="F119" s="304"/>
    </row>
    <row r="120" spans="2:6" s="339" customFormat="1" x14ac:dyDescent="0.2">
      <c r="B120" s="304"/>
      <c r="C120" s="304"/>
      <c r="D120" s="304"/>
      <c r="E120" s="304"/>
      <c r="F120" s="304"/>
    </row>
    <row r="121" spans="2:6" s="339" customFormat="1" x14ac:dyDescent="0.2">
      <c r="B121" s="304"/>
      <c r="C121" s="304"/>
      <c r="D121" s="304"/>
      <c r="E121" s="304"/>
      <c r="F121" s="304"/>
    </row>
    <row r="122" spans="2:6" s="339" customFormat="1" x14ac:dyDescent="0.2">
      <c r="B122" s="304"/>
      <c r="C122" s="304"/>
      <c r="D122" s="304"/>
      <c r="E122" s="304"/>
      <c r="F122" s="304"/>
    </row>
    <row r="123" spans="2:6" s="339" customFormat="1" x14ac:dyDescent="0.2">
      <c r="B123" s="304"/>
      <c r="C123" s="304"/>
      <c r="D123" s="304"/>
      <c r="E123" s="304"/>
      <c r="F123" s="304"/>
    </row>
    <row r="124" spans="2:6" s="339" customFormat="1" x14ac:dyDescent="0.2">
      <c r="B124" s="304"/>
      <c r="C124" s="304"/>
      <c r="D124" s="304"/>
      <c r="E124" s="304"/>
      <c r="F124" s="304"/>
    </row>
    <row r="125" spans="2:6" s="339" customFormat="1" x14ac:dyDescent="0.2">
      <c r="B125" s="304"/>
      <c r="C125" s="304"/>
      <c r="D125" s="304"/>
      <c r="E125" s="304"/>
      <c r="F125" s="304"/>
    </row>
    <row r="126" spans="2:6" s="339" customFormat="1" x14ac:dyDescent="0.2">
      <c r="B126" s="304"/>
      <c r="C126" s="304"/>
      <c r="D126" s="304"/>
      <c r="E126" s="304"/>
      <c r="F126" s="304"/>
    </row>
    <row r="127" spans="2:6" s="339" customFormat="1" x14ac:dyDescent="0.2">
      <c r="B127" s="304"/>
      <c r="C127" s="304"/>
      <c r="D127" s="304"/>
      <c r="E127" s="304"/>
      <c r="F127" s="304"/>
    </row>
    <row r="128" spans="2:6" s="339" customFormat="1" x14ac:dyDescent="0.2">
      <c r="B128" s="304"/>
      <c r="C128" s="304"/>
      <c r="D128" s="304"/>
      <c r="E128" s="304"/>
      <c r="F128" s="304"/>
    </row>
    <row r="129" spans="2:6" s="339" customFormat="1" x14ac:dyDescent="0.2">
      <c r="B129" s="304"/>
      <c r="C129" s="304"/>
      <c r="D129" s="304"/>
      <c r="E129" s="304"/>
      <c r="F129" s="304"/>
    </row>
    <row r="130" spans="2:6" s="339" customFormat="1" x14ac:dyDescent="0.2">
      <c r="B130" s="304"/>
      <c r="C130" s="304"/>
      <c r="D130" s="304"/>
      <c r="E130" s="304"/>
      <c r="F130" s="304"/>
    </row>
    <row r="131" spans="2:6" s="339" customFormat="1" x14ac:dyDescent="0.2">
      <c r="B131" s="304"/>
      <c r="C131" s="304"/>
      <c r="D131" s="304"/>
      <c r="E131" s="304"/>
      <c r="F131" s="304"/>
    </row>
    <row r="132" spans="2:6" s="339" customFormat="1" x14ac:dyDescent="0.2">
      <c r="B132" s="304"/>
      <c r="C132" s="304"/>
      <c r="D132" s="304"/>
      <c r="E132" s="304"/>
      <c r="F132" s="304"/>
    </row>
    <row r="133" spans="2:6" s="339" customFormat="1" x14ac:dyDescent="0.2">
      <c r="B133" s="304"/>
      <c r="C133" s="304"/>
      <c r="D133" s="304"/>
      <c r="E133" s="304"/>
      <c r="F133" s="304"/>
    </row>
    <row r="134" spans="2:6" s="339" customFormat="1" x14ac:dyDescent="0.2">
      <c r="B134" s="304"/>
      <c r="C134" s="304"/>
      <c r="D134" s="304"/>
      <c r="E134" s="304"/>
      <c r="F134" s="304"/>
    </row>
    <row r="135" spans="2:6" s="339" customFormat="1" x14ac:dyDescent="0.2">
      <c r="B135" s="304"/>
      <c r="C135" s="304"/>
      <c r="D135" s="304"/>
      <c r="E135" s="304"/>
      <c r="F135" s="304"/>
    </row>
    <row r="136" spans="2:6" s="339" customFormat="1" x14ac:dyDescent="0.2">
      <c r="B136" s="304"/>
      <c r="C136" s="304"/>
      <c r="D136" s="304"/>
      <c r="E136" s="304"/>
      <c r="F136" s="304"/>
    </row>
    <row r="137" spans="2:6" s="339" customFormat="1" x14ac:dyDescent="0.2">
      <c r="B137" s="304"/>
      <c r="C137" s="304"/>
      <c r="D137" s="304"/>
      <c r="E137" s="304"/>
      <c r="F137" s="304"/>
    </row>
    <row r="138" spans="2:6" s="339" customFormat="1" x14ac:dyDescent="0.2">
      <c r="B138" s="304"/>
      <c r="C138" s="304"/>
      <c r="D138" s="304"/>
      <c r="E138" s="304"/>
      <c r="F138" s="304"/>
    </row>
    <row r="139" spans="2:6" s="339" customFormat="1" x14ac:dyDescent="0.2">
      <c r="B139" s="304"/>
      <c r="C139" s="304"/>
      <c r="D139" s="304"/>
      <c r="E139" s="304"/>
      <c r="F139" s="304"/>
    </row>
    <row r="140" spans="2:6" s="339" customFormat="1" x14ac:dyDescent="0.2">
      <c r="B140" s="304"/>
      <c r="C140" s="304"/>
      <c r="D140" s="304"/>
      <c r="E140" s="304"/>
      <c r="F140" s="304"/>
    </row>
    <row r="141" spans="2:6" s="339" customFormat="1" x14ac:dyDescent="0.2">
      <c r="B141" s="304"/>
      <c r="C141" s="304"/>
      <c r="D141" s="304"/>
      <c r="E141" s="304"/>
      <c r="F141" s="304"/>
    </row>
    <row r="142" spans="2:6" s="339" customFormat="1" x14ac:dyDescent="0.2">
      <c r="B142" s="304"/>
      <c r="C142" s="304"/>
      <c r="D142" s="304"/>
      <c r="E142" s="304"/>
      <c r="F142" s="304"/>
    </row>
    <row r="143" spans="2:6" s="339" customFormat="1" x14ac:dyDescent="0.2">
      <c r="B143" s="304"/>
      <c r="C143" s="304"/>
      <c r="D143" s="304"/>
      <c r="E143" s="304"/>
      <c r="F143" s="304"/>
    </row>
    <row r="144" spans="2:6" s="339" customFormat="1" x14ac:dyDescent="0.2">
      <c r="B144" s="304"/>
      <c r="C144" s="304"/>
      <c r="D144" s="304"/>
      <c r="E144" s="304"/>
      <c r="F144" s="304"/>
    </row>
    <row r="145" spans="2:6" s="339" customFormat="1" x14ac:dyDescent="0.2">
      <c r="B145" s="304"/>
      <c r="C145" s="304"/>
      <c r="D145" s="304"/>
      <c r="E145" s="304"/>
      <c r="F145" s="304"/>
    </row>
    <row r="146" spans="2:6" s="339" customFormat="1" x14ac:dyDescent="0.2">
      <c r="B146" s="304"/>
      <c r="C146" s="304"/>
      <c r="D146" s="304"/>
      <c r="E146" s="304"/>
      <c r="F146" s="304"/>
    </row>
    <row r="147" spans="2:6" s="339" customFormat="1" x14ac:dyDescent="0.2">
      <c r="B147" s="304"/>
      <c r="C147" s="304"/>
      <c r="D147" s="304"/>
      <c r="E147" s="304"/>
      <c r="F147" s="304"/>
    </row>
    <row r="148" spans="2:6" s="339" customFormat="1" x14ac:dyDescent="0.2">
      <c r="B148" s="304"/>
      <c r="C148" s="304"/>
      <c r="D148" s="304"/>
      <c r="E148" s="304"/>
      <c r="F148" s="304"/>
    </row>
    <row r="149" spans="2:6" s="339" customFormat="1" x14ac:dyDescent="0.2">
      <c r="B149" s="304"/>
      <c r="C149" s="304"/>
      <c r="D149" s="304"/>
      <c r="E149" s="304"/>
      <c r="F149" s="304"/>
    </row>
    <row r="150" spans="2:6" s="339" customFormat="1" x14ac:dyDescent="0.2">
      <c r="B150" s="304"/>
      <c r="C150" s="304"/>
      <c r="D150" s="304"/>
      <c r="E150" s="304"/>
      <c r="F150" s="304"/>
    </row>
    <row r="151" spans="2:6" s="339" customFormat="1" x14ac:dyDescent="0.2">
      <c r="B151" s="304"/>
      <c r="C151" s="304"/>
      <c r="D151" s="304"/>
      <c r="E151" s="304"/>
      <c r="F151" s="304"/>
    </row>
    <row r="152" spans="2:6" s="339" customFormat="1" x14ac:dyDescent="0.2">
      <c r="B152" s="304"/>
      <c r="C152" s="304"/>
      <c r="D152" s="304"/>
      <c r="E152" s="304"/>
      <c r="F152" s="304"/>
    </row>
    <row r="153" spans="2:6" s="339" customFormat="1" x14ac:dyDescent="0.2">
      <c r="B153" s="304"/>
      <c r="C153" s="304"/>
      <c r="D153" s="304"/>
      <c r="E153" s="304"/>
      <c r="F153" s="304"/>
    </row>
    <row r="154" spans="2:6" s="339" customFormat="1" x14ac:dyDescent="0.2">
      <c r="B154" s="304"/>
      <c r="C154" s="304"/>
      <c r="D154" s="304"/>
      <c r="E154" s="304"/>
      <c r="F154" s="304"/>
    </row>
    <row r="155" spans="2:6" s="339" customFormat="1" x14ac:dyDescent="0.2">
      <c r="B155" s="304"/>
      <c r="C155" s="304"/>
      <c r="D155" s="304"/>
      <c r="E155" s="304"/>
      <c r="F155" s="304"/>
    </row>
    <row r="156" spans="2:6" s="339" customFormat="1" x14ac:dyDescent="0.2">
      <c r="B156" s="304"/>
      <c r="C156" s="304"/>
      <c r="D156" s="304"/>
      <c r="E156" s="304"/>
      <c r="F156" s="304"/>
    </row>
    <row r="157" spans="2:6" s="339" customFormat="1" x14ac:dyDescent="0.2">
      <c r="B157" s="304"/>
      <c r="C157" s="304"/>
      <c r="D157" s="304"/>
      <c r="E157" s="304"/>
      <c r="F157" s="304"/>
    </row>
    <row r="158" spans="2:6" s="339" customFormat="1" x14ac:dyDescent="0.2">
      <c r="B158" s="304"/>
      <c r="C158" s="304"/>
      <c r="D158" s="304"/>
      <c r="E158" s="304"/>
      <c r="F158" s="304"/>
    </row>
    <row r="159" spans="2:6" s="339" customFormat="1" x14ac:dyDescent="0.2">
      <c r="B159" s="304"/>
      <c r="C159" s="304"/>
      <c r="D159" s="304"/>
      <c r="E159" s="304"/>
      <c r="F159" s="304"/>
    </row>
    <row r="160" spans="2:6" s="339" customFormat="1" x14ac:dyDescent="0.2">
      <c r="B160" s="304"/>
      <c r="C160" s="304"/>
      <c r="D160" s="304"/>
      <c r="E160" s="304"/>
      <c r="F160" s="304"/>
    </row>
    <row r="161" spans="2:6" s="339" customFormat="1" x14ac:dyDescent="0.2">
      <c r="B161" s="304"/>
      <c r="C161" s="304"/>
      <c r="D161" s="304"/>
      <c r="E161" s="304"/>
      <c r="F161" s="304"/>
    </row>
    <row r="162" spans="2:6" s="339" customFormat="1" x14ac:dyDescent="0.2">
      <c r="B162" s="304"/>
      <c r="C162" s="304"/>
      <c r="D162" s="304"/>
      <c r="E162" s="304"/>
      <c r="F162" s="304"/>
    </row>
    <row r="163" spans="2:6" s="339" customFormat="1" x14ac:dyDescent="0.2">
      <c r="B163" s="304"/>
      <c r="C163" s="304"/>
      <c r="D163" s="304"/>
      <c r="E163" s="304"/>
      <c r="F163" s="304"/>
    </row>
    <row r="164" spans="2:6" s="339" customFormat="1" x14ac:dyDescent="0.2">
      <c r="B164" s="304"/>
      <c r="C164" s="304"/>
      <c r="D164" s="304"/>
      <c r="E164" s="304"/>
      <c r="F164" s="304"/>
    </row>
    <row r="165" spans="2:6" s="339" customFormat="1" x14ac:dyDescent="0.2">
      <c r="B165" s="304"/>
      <c r="C165" s="304"/>
      <c r="D165" s="304"/>
      <c r="E165" s="304"/>
      <c r="F165" s="304"/>
    </row>
    <row r="166" spans="2:6" s="339" customFormat="1" x14ac:dyDescent="0.2">
      <c r="B166" s="304"/>
      <c r="C166" s="304"/>
      <c r="D166" s="304"/>
      <c r="E166" s="304"/>
      <c r="F166" s="304"/>
    </row>
    <row r="167" spans="2:6" s="339" customFormat="1" x14ac:dyDescent="0.2">
      <c r="B167" s="304"/>
      <c r="C167" s="304"/>
      <c r="D167" s="304"/>
      <c r="E167" s="304"/>
      <c r="F167" s="304"/>
    </row>
    <row r="168" spans="2:6" s="339" customFormat="1" x14ac:dyDescent="0.2">
      <c r="B168" s="304"/>
      <c r="C168" s="304"/>
      <c r="D168" s="304"/>
      <c r="E168" s="304"/>
      <c r="F168" s="304"/>
    </row>
    <row r="169" spans="2:6" s="339" customFormat="1" x14ac:dyDescent="0.2">
      <c r="B169" s="304"/>
      <c r="C169" s="304"/>
      <c r="D169" s="304"/>
      <c r="E169" s="304"/>
      <c r="F169" s="304"/>
    </row>
    <row r="170" spans="2:6" s="339" customFormat="1" x14ac:dyDescent="0.2">
      <c r="B170" s="304"/>
      <c r="C170" s="304"/>
      <c r="D170" s="304"/>
      <c r="E170" s="304"/>
      <c r="F170" s="304"/>
    </row>
    <row r="171" spans="2:6" s="339" customFormat="1" x14ac:dyDescent="0.2">
      <c r="B171" s="304"/>
      <c r="C171" s="304"/>
      <c r="D171" s="304"/>
      <c r="E171" s="304"/>
      <c r="F171" s="304"/>
    </row>
    <row r="172" spans="2:6" s="339" customFormat="1" x14ac:dyDescent="0.2">
      <c r="B172" s="304"/>
      <c r="C172" s="304"/>
      <c r="D172" s="304"/>
      <c r="E172" s="304"/>
      <c r="F172" s="304"/>
    </row>
    <row r="173" spans="2:6" s="339" customFormat="1" x14ac:dyDescent="0.2">
      <c r="B173" s="304"/>
      <c r="C173" s="304"/>
      <c r="D173" s="304"/>
      <c r="E173" s="304"/>
      <c r="F173" s="304"/>
    </row>
    <row r="174" spans="2:6" s="339" customFormat="1" x14ac:dyDescent="0.2">
      <c r="B174" s="304"/>
      <c r="C174" s="304"/>
      <c r="D174" s="304"/>
      <c r="E174" s="304"/>
      <c r="F174" s="304"/>
    </row>
    <row r="175" spans="2:6" s="339" customFormat="1" x14ac:dyDescent="0.2">
      <c r="B175" s="304"/>
      <c r="C175" s="304"/>
      <c r="D175" s="304"/>
      <c r="E175" s="304"/>
      <c r="F175" s="304"/>
    </row>
    <row r="176" spans="2:6" s="339" customFormat="1" x14ac:dyDescent="0.2">
      <c r="B176" s="304"/>
      <c r="C176" s="304"/>
      <c r="D176" s="304"/>
      <c r="E176" s="304"/>
      <c r="F176" s="304"/>
    </row>
    <row r="177" spans="2:6" s="339" customFormat="1" x14ac:dyDescent="0.2">
      <c r="B177" s="304"/>
      <c r="C177" s="304"/>
      <c r="D177" s="304"/>
      <c r="E177" s="304"/>
      <c r="F177" s="304"/>
    </row>
    <row r="178" spans="2:6" s="339" customFormat="1" x14ac:dyDescent="0.2">
      <c r="B178" s="304"/>
      <c r="C178" s="304"/>
      <c r="D178" s="304"/>
      <c r="E178" s="304"/>
      <c r="F178" s="304"/>
    </row>
    <row r="179" spans="2:6" s="339" customFormat="1" x14ac:dyDescent="0.2">
      <c r="B179" s="304"/>
      <c r="C179" s="304"/>
      <c r="D179" s="304"/>
      <c r="E179" s="304"/>
      <c r="F179" s="304"/>
    </row>
  </sheetData>
  <mergeCells count="6">
    <mergeCell ref="B11:D11"/>
    <mergeCell ref="B5:F5"/>
    <mergeCell ref="B7:D7"/>
    <mergeCell ref="B8:D8"/>
    <mergeCell ref="B9:D9"/>
    <mergeCell ref="B10:D10"/>
  </mergeCells>
  <pageMargins left="0.74803149606299213" right="0.74803149606299213" top="0.98425196850393704" bottom="0.98425196850393704" header="0.51181102362204722" footer="0.51181102362204722"/>
  <pageSetup paperSize="8" scale="71" orientation="landscape" r:id="rId1"/>
  <headerFooter alignWithMargins="0">
    <oddFooter>&amp;L&amp;D&amp;C&amp;A&amp;RPage &amp;P of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8"/>
  <sheetViews>
    <sheetView workbookViewId="0">
      <selection activeCell="B24" sqref="B24"/>
    </sheetView>
  </sheetViews>
  <sheetFormatPr defaultRowHeight="12.75" x14ac:dyDescent="0.2"/>
  <cols>
    <col min="2" max="3" width="35.7109375" customWidth="1"/>
    <col min="4" max="4" width="50.7109375" customWidth="1"/>
  </cols>
  <sheetData>
    <row r="2" spans="2:4" x14ac:dyDescent="0.2">
      <c r="B2" s="529" t="s">
        <v>748</v>
      </c>
    </row>
    <row r="3" spans="2:4" ht="13.5" thickBot="1" x14ac:dyDescent="0.25"/>
    <row r="4" spans="2:4" x14ac:dyDescent="0.2">
      <c r="B4" s="911" t="s">
        <v>749</v>
      </c>
      <c r="C4" s="912"/>
      <c r="D4" s="913" t="s">
        <v>750</v>
      </c>
    </row>
    <row r="5" spans="2:4" ht="13.5" thickBot="1" x14ac:dyDescent="0.25">
      <c r="B5" s="915" t="s">
        <v>751</v>
      </c>
      <c r="C5" s="916"/>
      <c r="D5" s="914"/>
    </row>
    <row r="6" spans="2:4" ht="13.5" thickBot="1" x14ac:dyDescent="0.25">
      <c r="B6" s="917" t="s">
        <v>752</v>
      </c>
      <c r="C6" s="918"/>
      <c r="D6" s="530"/>
    </row>
    <row r="7" spans="2:4" ht="13.5" thickBot="1" x14ac:dyDescent="0.25">
      <c r="B7" s="531" t="s">
        <v>753</v>
      </c>
      <c r="C7" s="532" t="s">
        <v>754</v>
      </c>
      <c r="D7" s="532" t="s">
        <v>755</v>
      </c>
    </row>
    <row r="8" spans="2:4" ht="26.25" thickBot="1" x14ac:dyDescent="0.25">
      <c r="B8" s="919" t="s">
        <v>714</v>
      </c>
      <c r="C8" s="532" t="s">
        <v>756</v>
      </c>
      <c r="D8" s="532" t="s">
        <v>757</v>
      </c>
    </row>
    <row r="9" spans="2:4" ht="13.5" thickBot="1" x14ac:dyDescent="0.25">
      <c r="B9" s="920"/>
      <c r="C9" s="532" t="s">
        <v>758</v>
      </c>
      <c r="D9" s="532" t="s">
        <v>757</v>
      </c>
    </row>
    <row r="10" spans="2:4" x14ac:dyDescent="0.2">
      <c r="B10" s="533" t="s">
        <v>759</v>
      </c>
      <c r="C10" s="909" t="s">
        <v>760</v>
      </c>
      <c r="D10" s="909" t="s">
        <v>761</v>
      </c>
    </row>
    <row r="11" spans="2:4" ht="13.5" thickBot="1" x14ac:dyDescent="0.25">
      <c r="B11" s="531" t="s">
        <v>762</v>
      </c>
      <c r="C11" s="910"/>
      <c r="D11" s="910"/>
    </row>
    <row r="12" spans="2:4" x14ac:dyDescent="0.2">
      <c r="B12" s="533" t="s">
        <v>763</v>
      </c>
      <c r="C12" s="909" t="s">
        <v>760</v>
      </c>
      <c r="D12" s="909" t="s">
        <v>761</v>
      </c>
    </row>
    <row r="13" spans="2:4" ht="13.5" thickBot="1" x14ac:dyDescent="0.25">
      <c r="B13" s="531" t="s">
        <v>764</v>
      </c>
      <c r="C13" s="910"/>
      <c r="D13" s="910"/>
    </row>
    <row r="14" spans="2:4" x14ac:dyDescent="0.2">
      <c r="B14" s="533" t="s">
        <v>765</v>
      </c>
      <c r="C14" s="909" t="s">
        <v>760</v>
      </c>
      <c r="D14" s="909" t="s">
        <v>761</v>
      </c>
    </row>
    <row r="15" spans="2:4" ht="13.5" thickBot="1" x14ac:dyDescent="0.25">
      <c r="B15" s="531" t="s">
        <v>766</v>
      </c>
      <c r="C15" s="910"/>
      <c r="D15" s="910"/>
    </row>
    <row r="16" spans="2:4" ht="13.5" thickBot="1" x14ac:dyDescent="0.25">
      <c r="B16" s="531" t="s">
        <v>767</v>
      </c>
      <c r="C16" s="532" t="s">
        <v>754</v>
      </c>
      <c r="D16" s="532" t="s">
        <v>768</v>
      </c>
    </row>
    <row r="17" spans="2:4" ht="13.5" thickBot="1" x14ac:dyDescent="0.25">
      <c r="B17" s="531" t="s">
        <v>735</v>
      </c>
      <c r="C17" s="532" t="s">
        <v>754</v>
      </c>
      <c r="D17" s="532" t="s">
        <v>768</v>
      </c>
    </row>
    <row r="18" spans="2:4" ht="13.5" thickBot="1" x14ac:dyDescent="0.25">
      <c r="B18" s="531" t="s">
        <v>415</v>
      </c>
      <c r="C18" s="532" t="s">
        <v>754</v>
      </c>
      <c r="D18" s="532" t="s">
        <v>769</v>
      </c>
    </row>
  </sheetData>
  <mergeCells count="11">
    <mergeCell ref="C12:C13"/>
    <mergeCell ref="D12:D13"/>
    <mergeCell ref="C14:C15"/>
    <mergeCell ref="D14:D15"/>
    <mergeCell ref="B4:C4"/>
    <mergeCell ref="D4:D5"/>
    <mergeCell ref="B5:C5"/>
    <mergeCell ref="B6:C6"/>
    <mergeCell ref="B8:B9"/>
    <mergeCell ref="C10:C11"/>
    <mergeCell ref="D10:D11"/>
  </mergeCells>
  <pageMargins left="0.74803149606299213" right="0.74803149606299213" top="0.98425196850393704" bottom="0.98425196850393704" header="0.51181102362204722" footer="0.51181102362204722"/>
  <pageSetup paperSize="8" scale="71" orientation="landscape" r:id="rId1"/>
  <headerFooter alignWithMargins="0">
    <oddFooter>&amp;L&amp;D&amp;C&amp;A&amp;RPage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8"/>
  </sheetPr>
  <dimension ref="B1:N53"/>
  <sheetViews>
    <sheetView showGridLines="0" view="pageBreakPreview" zoomScale="85" zoomScaleNormal="85" zoomScaleSheetLayoutView="85" workbookViewId="0">
      <selection activeCell="J26" sqref="J26:M30"/>
    </sheetView>
  </sheetViews>
  <sheetFormatPr defaultRowHeight="12.75" x14ac:dyDescent="0.2"/>
  <cols>
    <col min="1" max="1" width="12" style="285" customWidth="1"/>
    <col min="2" max="2" width="24.28515625" style="285" customWidth="1"/>
    <col min="3" max="3" width="36.5703125" style="285" customWidth="1"/>
    <col min="4" max="14" width="15.7109375" style="285" customWidth="1"/>
    <col min="15" max="15" width="20.7109375" style="285" customWidth="1"/>
    <col min="16" max="16384" width="9.140625" style="285"/>
  </cols>
  <sheetData>
    <row r="1" spans="2:14" ht="20.25" x14ac:dyDescent="0.2">
      <c r="B1" s="277" t="str">
        <f>Cover!E22</f>
        <v>United Energy</v>
      </c>
      <c r="C1" s="277"/>
      <c r="D1" s="148"/>
      <c r="E1" s="148"/>
      <c r="F1" s="148"/>
      <c r="G1" s="148"/>
      <c r="H1" s="148"/>
      <c r="I1" s="148"/>
      <c r="J1" s="148"/>
      <c r="K1" s="148"/>
      <c r="L1" s="148"/>
      <c r="M1" s="148"/>
    </row>
    <row r="2" spans="2:14" ht="20.25" customHeight="1" x14ac:dyDescent="0.2">
      <c r="B2" s="281" t="s">
        <v>120</v>
      </c>
      <c r="C2" s="281"/>
    </row>
    <row r="3" spans="2:14" ht="20.25" x14ac:dyDescent="0.2">
      <c r="B3" s="279">
        <f>Cover!E26</f>
        <v>2014</v>
      </c>
    </row>
    <row r="4" spans="2:14" ht="20.25" x14ac:dyDescent="0.2">
      <c r="B4" s="135"/>
      <c r="C4" s="136"/>
      <c r="D4" s="91"/>
      <c r="E4" s="137" t="s">
        <v>505</v>
      </c>
      <c r="F4" s="138"/>
    </row>
    <row r="5" spans="2:14" ht="20.25" x14ac:dyDescent="0.2">
      <c r="B5" s="101" t="s">
        <v>506</v>
      </c>
      <c r="C5" s="101"/>
      <c r="D5" s="136"/>
      <c r="E5" s="139" t="s">
        <v>308</v>
      </c>
      <c r="F5" s="140"/>
      <c r="G5" s="141"/>
      <c r="H5" s="141"/>
      <c r="I5" s="142"/>
      <c r="J5" s="142"/>
      <c r="K5" s="143"/>
    </row>
    <row r="6" spans="2:14" ht="20.25" x14ac:dyDescent="0.2">
      <c r="B6" s="144" t="s">
        <v>507</v>
      </c>
      <c r="C6" s="145"/>
      <c r="D6" s="136"/>
      <c r="E6" s="146" t="s">
        <v>508</v>
      </c>
      <c r="F6" s="146"/>
      <c r="G6" s="141"/>
      <c r="H6" s="141"/>
      <c r="I6" s="142"/>
      <c r="J6" s="142"/>
      <c r="K6" s="143"/>
    </row>
    <row r="7" spans="2:14" x14ac:dyDescent="0.2">
      <c r="B7" s="151"/>
      <c r="C7" s="151"/>
      <c r="D7" s="152"/>
      <c r="E7" s="153"/>
      <c r="F7" s="153"/>
      <c r="G7" s="141"/>
      <c r="H7" s="141"/>
      <c r="I7" s="142"/>
      <c r="J7" s="142"/>
      <c r="K7" s="143"/>
    </row>
    <row r="8" spans="2:14" x14ac:dyDescent="0.2">
      <c r="B8" s="691" t="s">
        <v>736</v>
      </c>
      <c r="C8" s="692"/>
      <c r="D8" s="693"/>
      <c r="E8" s="153"/>
      <c r="F8" s="153"/>
      <c r="G8" s="141"/>
      <c r="H8" s="141"/>
      <c r="I8" s="142"/>
      <c r="J8" s="142"/>
      <c r="K8" s="143"/>
    </row>
    <row r="9" spans="2:14" x14ac:dyDescent="0.2">
      <c r="B9" s="694"/>
      <c r="C9" s="695"/>
      <c r="D9" s="696"/>
      <c r="E9" s="153"/>
      <c r="F9" s="153"/>
      <c r="G9" s="141"/>
      <c r="H9" s="141"/>
      <c r="I9" s="142"/>
      <c r="J9" s="142"/>
      <c r="K9" s="143"/>
    </row>
    <row r="10" spans="2:14" ht="40.5" customHeight="1" x14ac:dyDescent="0.2">
      <c r="B10" s="697"/>
      <c r="C10" s="698"/>
      <c r="D10" s="699"/>
      <c r="E10" s="153"/>
      <c r="F10" s="153"/>
      <c r="G10" s="141"/>
      <c r="H10" s="141"/>
      <c r="I10" s="142"/>
      <c r="J10" s="142"/>
      <c r="K10" s="143"/>
    </row>
    <row r="11" spans="2:14" x14ac:dyDescent="0.2">
      <c r="B11" s="151"/>
      <c r="C11" s="151"/>
      <c r="D11" s="152"/>
      <c r="E11" s="153"/>
      <c r="F11" s="153"/>
      <c r="G11" s="141"/>
      <c r="H11" s="141"/>
      <c r="I11" s="142"/>
      <c r="J11" s="142"/>
      <c r="K11" s="143"/>
    </row>
    <row r="12" spans="2:14" ht="51" customHeight="1" x14ac:dyDescent="0.2">
      <c r="B12" s="17" t="s">
        <v>327</v>
      </c>
      <c r="C12" s="18" t="s">
        <v>116</v>
      </c>
      <c r="D12" s="19" t="s">
        <v>479</v>
      </c>
      <c r="E12" s="19" t="s">
        <v>118</v>
      </c>
      <c r="F12" s="20" t="s">
        <v>476</v>
      </c>
      <c r="G12" s="20" t="s">
        <v>249</v>
      </c>
      <c r="H12" s="20" t="s">
        <v>122</v>
      </c>
      <c r="I12" s="689" t="s">
        <v>341</v>
      </c>
      <c r="J12" s="690"/>
      <c r="K12" s="687" t="s">
        <v>147</v>
      </c>
      <c r="L12" s="688"/>
      <c r="M12" s="20" t="s">
        <v>148</v>
      </c>
      <c r="N12" s="276" t="s">
        <v>0</v>
      </c>
    </row>
    <row r="13" spans="2:14" ht="21.75" customHeight="1" x14ac:dyDescent="0.2">
      <c r="B13" s="17"/>
      <c r="C13" s="18"/>
      <c r="D13" s="19"/>
      <c r="E13" s="19"/>
      <c r="F13" s="20"/>
      <c r="G13" s="20"/>
      <c r="H13" s="20"/>
      <c r="I13" s="20" t="s">
        <v>149</v>
      </c>
      <c r="J13" s="18" t="s">
        <v>152</v>
      </c>
      <c r="K13" s="21" t="s">
        <v>296</v>
      </c>
      <c r="L13" s="20" t="s">
        <v>121</v>
      </c>
      <c r="M13" s="20"/>
      <c r="N13" s="20"/>
    </row>
    <row r="14" spans="2:14" x14ac:dyDescent="0.2">
      <c r="B14" s="406"/>
      <c r="C14" s="156" t="s">
        <v>277</v>
      </c>
      <c r="D14" s="547">
        <v>499181</v>
      </c>
      <c r="E14" s="547">
        <f>F14-D14</f>
        <v>-127284.40028</v>
      </c>
      <c r="F14" s="547">
        <f>SUM(G14:N14)</f>
        <v>371896.59972</v>
      </c>
      <c r="G14" s="547">
        <v>371896.59972</v>
      </c>
      <c r="H14" s="547">
        <v>0</v>
      </c>
      <c r="I14" s="547">
        <v>0</v>
      </c>
      <c r="J14" s="547">
        <v>0</v>
      </c>
      <c r="K14" s="547">
        <v>0</v>
      </c>
      <c r="L14" s="547">
        <v>0</v>
      </c>
      <c r="M14" s="547">
        <v>0</v>
      </c>
      <c r="N14" s="547">
        <v>0</v>
      </c>
    </row>
    <row r="15" spans="2:14" x14ac:dyDescent="0.2">
      <c r="B15" s="406"/>
      <c r="C15" s="156" t="s">
        <v>477</v>
      </c>
      <c r="D15" s="547">
        <v>0</v>
      </c>
      <c r="E15" s="547">
        <f t="shared" ref="E15:E36" si="0">F15-D15</f>
        <v>109583.22567</v>
      </c>
      <c r="F15" s="547">
        <f t="shared" ref="F15:F22" si="1">SUM(G15:N15)</f>
        <v>109583.22567</v>
      </c>
      <c r="G15" s="547">
        <v>109583.22567</v>
      </c>
      <c r="H15" s="547">
        <v>0</v>
      </c>
      <c r="I15" s="547">
        <v>0</v>
      </c>
      <c r="J15" s="547">
        <v>0</v>
      </c>
      <c r="K15" s="547">
        <v>0</v>
      </c>
      <c r="L15" s="547">
        <v>0</v>
      </c>
      <c r="M15" s="547">
        <v>0</v>
      </c>
      <c r="N15" s="547">
        <v>0</v>
      </c>
    </row>
    <row r="16" spans="2:14" x14ac:dyDescent="0.2">
      <c r="B16" s="406"/>
      <c r="C16" s="156" t="s">
        <v>480</v>
      </c>
      <c r="D16" s="547">
        <v>0</v>
      </c>
      <c r="E16" s="547">
        <f t="shared" si="0"/>
        <v>0</v>
      </c>
      <c r="F16" s="547">
        <f t="shared" si="1"/>
        <v>0</v>
      </c>
      <c r="G16" s="547">
        <v>0</v>
      </c>
      <c r="H16" s="547">
        <v>0</v>
      </c>
      <c r="I16" s="547">
        <v>0</v>
      </c>
      <c r="J16" s="547">
        <v>0</v>
      </c>
      <c r="K16" s="547">
        <v>0</v>
      </c>
      <c r="L16" s="547">
        <v>0</v>
      </c>
      <c r="M16" s="547">
        <v>0</v>
      </c>
      <c r="N16" s="547">
        <v>0</v>
      </c>
    </row>
    <row r="17" spans="2:14" x14ac:dyDescent="0.2">
      <c r="B17" s="406"/>
      <c r="C17" s="156" t="s">
        <v>482</v>
      </c>
      <c r="D17" s="547">
        <v>0</v>
      </c>
      <c r="E17" s="547">
        <f t="shared" si="0"/>
        <v>0</v>
      </c>
      <c r="F17" s="547">
        <f t="shared" si="1"/>
        <v>0</v>
      </c>
      <c r="G17" s="547">
        <v>0</v>
      </c>
      <c r="H17" s="547">
        <v>0</v>
      </c>
      <c r="I17" s="547">
        <v>0</v>
      </c>
      <c r="J17" s="547">
        <v>0</v>
      </c>
      <c r="K17" s="547">
        <v>0</v>
      </c>
      <c r="L17" s="547">
        <v>0</v>
      </c>
      <c r="M17" s="547">
        <v>0</v>
      </c>
      <c r="N17" s="547">
        <v>0</v>
      </c>
    </row>
    <row r="18" spans="2:14" x14ac:dyDescent="0.2">
      <c r="B18" s="406"/>
      <c r="C18" s="156" t="s">
        <v>483</v>
      </c>
      <c r="D18" s="547">
        <v>0</v>
      </c>
      <c r="E18" s="547">
        <f t="shared" si="0"/>
        <v>0</v>
      </c>
      <c r="F18" s="547">
        <f t="shared" si="1"/>
        <v>0</v>
      </c>
      <c r="G18" s="547">
        <v>0</v>
      </c>
      <c r="H18" s="547">
        <v>0</v>
      </c>
      <c r="I18" s="547">
        <v>0</v>
      </c>
      <c r="J18" s="547">
        <v>0</v>
      </c>
      <c r="K18" s="547">
        <v>0</v>
      </c>
      <c r="L18" s="547">
        <v>0</v>
      </c>
      <c r="M18" s="547">
        <v>0</v>
      </c>
      <c r="N18" s="547">
        <v>0</v>
      </c>
    </row>
    <row r="19" spans="2:14" x14ac:dyDescent="0.2">
      <c r="B19" s="406"/>
      <c r="C19" s="243" t="s">
        <v>354</v>
      </c>
      <c r="D19" s="547">
        <v>0</v>
      </c>
      <c r="E19" s="547">
        <f t="shared" si="0"/>
        <v>17701.313959999999</v>
      </c>
      <c r="F19" s="547">
        <f t="shared" si="1"/>
        <v>17701.313959999999</v>
      </c>
      <c r="G19" s="547">
        <v>17701.313959999999</v>
      </c>
      <c r="H19" s="547">
        <v>0</v>
      </c>
      <c r="I19" s="547">
        <v>0</v>
      </c>
      <c r="J19" s="547">
        <v>0</v>
      </c>
      <c r="K19" s="547">
        <v>0</v>
      </c>
      <c r="L19" s="547">
        <v>0</v>
      </c>
      <c r="M19" s="547">
        <v>0</v>
      </c>
      <c r="N19" s="547">
        <v>0</v>
      </c>
    </row>
    <row r="20" spans="2:14" x14ac:dyDescent="0.2">
      <c r="B20" s="406"/>
      <c r="C20" s="156" t="s">
        <v>173</v>
      </c>
      <c r="D20" s="547">
        <v>0</v>
      </c>
      <c r="E20" s="547">
        <f t="shared" si="0"/>
        <v>0</v>
      </c>
      <c r="F20" s="547">
        <f t="shared" si="1"/>
        <v>0</v>
      </c>
      <c r="G20" s="547">
        <v>0</v>
      </c>
      <c r="H20" s="547">
        <v>0</v>
      </c>
      <c r="I20" s="547">
        <v>0</v>
      </c>
      <c r="J20" s="547">
        <v>0</v>
      </c>
      <c r="K20" s="547">
        <v>0</v>
      </c>
      <c r="L20" s="547">
        <v>0</v>
      </c>
      <c r="M20" s="547">
        <v>0</v>
      </c>
      <c r="N20" s="547">
        <v>0</v>
      </c>
    </row>
    <row r="21" spans="2:14" x14ac:dyDescent="0.2">
      <c r="B21" s="406"/>
      <c r="C21" s="156" t="s">
        <v>174</v>
      </c>
      <c r="D21" s="547">
        <v>0</v>
      </c>
      <c r="E21" s="547">
        <f t="shared" si="0"/>
        <v>0</v>
      </c>
      <c r="F21" s="547">
        <f t="shared" si="1"/>
        <v>0</v>
      </c>
      <c r="G21" s="547">
        <v>0</v>
      </c>
      <c r="H21" s="547">
        <v>0</v>
      </c>
      <c r="I21" s="547">
        <v>0</v>
      </c>
      <c r="J21" s="547">
        <v>0</v>
      </c>
      <c r="K21" s="547">
        <v>0</v>
      </c>
      <c r="L21" s="547">
        <v>0</v>
      </c>
      <c r="M21" s="547">
        <v>0</v>
      </c>
      <c r="N21" s="547">
        <v>0</v>
      </c>
    </row>
    <row r="22" spans="2:14" x14ac:dyDescent="0.2">
      <c r="B22" s="406"/>
      <c r="C22" s="156" t="s">
        <v>175</v>
      </c>
      <c r="D22" s="547">
        <v>125051</v>
      </c>
      <c r="E22" s="547">
        <f t="shared" si="0"/>
        <v>-10375.240919999822</v>
      </c>
      <c r="F22" s="547">
        <f t="shared" si="1"/>
        <v>114675.75908000018</v>
      </c>
      <c r="G22" s="547">
        <v>0</v>
      </c>
      <c r="H22" s="547">
        <v>93178.197110000008</v>
      </c>
      <c r="I22" s="547">
        <v>654.26684</v>
      </c>
      <c r="J22" s="547">
        <v>6827.7534100000003</v>
      </c>
      <c r="K22" s="547">
        <v>5821.1344200001513</v>
      </c>
      <c r="L22" s="547">
        <v>1540.0238000000179</v>
      </c>
      <c r="M22" s="547">
        <v>201.3835</v>
      </c>
      <c r="N22" s="547">
        <f>'14. Alt Control&amp;Others'!I45</f>
        <v>6453</v>
      </c>
    </row>
    <row r="23" spans="2:14" x14ac:dyDescent="0.2">
      <c r="B23" s="407"/>
      <c r="C23" s="154" t="s">
        <v>119</v>
      </c>
      <c r="D23" s="548">
        <f>SUM(D14:D22)</f>
        <v>624232</v>
      </c>
      <c r="E23" s="548">
        <f t="shared" ref="E23:N23" si="2">SUM(E14:E22)</f>
        <v>-10375.101569999824</v>
      </c>
      <c r="F23" s="548">
        <f t="shared" si="2"/>
        <v>613856.89843000018</v>
      </c>
      <c r="G23" s="548">
        <f t="shared" si="2"/>
        <v>499181.13935000001</v>
      </c>
      <c r="H23" s="548">
        <f t="shared" si="2"/>
        <v>93178.197110000008</v>
      </c>
      <c r="I23" s="548">
        <f t="shared" si="2"/>
        <v>654.26684</v>
      </c>
      <c r="J23" s="548">
        <f t="shared" si="2"/>
        <v>6827.7534100000003</v>
      </c>
      <c r="K23" s="548">
        <f t="shared" si="2"/>
        <v>5821.1344200001513</v>
      </c>
      <c r="L23" s="548">
        <f t="shared" si="2"/>
        <v>1540.0238000000179</v>
      </c>
      <c r="M23" s="548">
        <f t="shared" si="2"/>
        <v>201.3835</v>
      </c>
      <c r="N23" s="548">
        <f t="shared" si="2"/>
        <v>6453</v>
      </c>
    </row>
    <row r="24" spans="2:14" x14ac:dyDescent="0.2">
      <c r="B24" s="406"/>
      <c r="C24" s="243" t="s">
        <v>478</v>
      </c>
      <c r="D24" s="547">
        <v>109583</v>
      </c>
      <c r="E24" s="547">
        <f t="shared" si="0"/>
        <v>0</v>
      </c>
      <c r="F24" s="547">
        <f>SUM(G24:N24)</f>
        <v>109583</v>
      </c>
      <c r="G24" s="547">
        <v>109583</v>
      </c>
      <c r="H24" s="547">
        <v>0</v>
      </c>
      <c r="I24" s="547">
        <v>0</v>
      </c>
      <c r="J24" s="547">
        <v>0</v>
      </c>
      <c r="K24" s="547">
        <v>0</v>
      </c>
      <c r="L24" s="547">
        <v>0</v>
      </c>
      <c r="M24" s="547">
        <v>0</v>
      </c>
      <c r="N24" s="547">
        <v>0</v>
      </c>
    </row>
    <row r="25" spans="2:14" x14ac:dyDescent="0.2">
      <c r="B25" s="406"/>
      <c r="C25" s="243" t="s">
        <v>481</v>
      </c>
      <c r="D25" s="547"/>
      <c r="E25" s="547">
        <f t="shared" si="0"/>
        <v>0</v>
      </c>
      <c r="F25" s="547">
        <f t="shared" ref="F25:F34" si="3">SUM(G25:N25)</f>
        <v>0</v>
      </c>
      <c r="G25" s="547"/>
      <c r="H25" s="547">
        <v>0</v>
      </c>
      <c r="I25" s="547">
        <v>0</v>
      </c>
      <c r="J25" s="547">
        <v>0</v>
      </c>
      <c r="K25" s="547">
        <v>0</v>
      </c>
      <c r="L25" s="547">
        <v>0</v>
      </c>
      <c r="M25" s="547">
        <v>0</v>
      </c>
      <c r="N25" s="547">
        <v>0</v>
      </c>
    </row>
    <row r="26" spans="2:14" x14ac:dyDescent="0.2">
      <c r="B26" s="406"/>
      <c r="C26" s="243" t="s">
        <v>354</v>
      </c>
      <c r="D26" s="547">
        <v>17703</v>
      </c>
      <c r="E26" s="547">
        <f t="shared" si="0"/>
        <v>0</v>
      </c>
      <c r="F26" s="547">
        <f t="shared" si="3"/>
        <v>17703</v>
      </c>
      <c r="G26" s="547">
        <v>17703</v>
      </c>
      <c r="H26" s="547">
        <v>0</v>
      </c>
      <c r="I26" s="547">
        <v>0</v>
      </c>
      <c r="J26" s="547">
        <v>0</v>
      </c>
      <c r="K26" s="547">
        <v>0</v>
      </c>
      <c r="L26" s="547">
        <v>0</v>
      </c>
      <c r="M26" s="547">
        <v>0</v>
      </c>
      <c r="N26" s="547">
        <v>0</v>
      </c>
    </row>
    <row r="27" spans="2:14" x14ac:dyDescent="0.2">
      <c r="B27" s="406"/>
      <c r="C27" s="244" t="s">
        <v>290</v>
      </c>
      <c r="D27" s="547">
        <v>0</v>
      </c>
      <c r="E27" s="547">
        <f t="shared" si="0"/>
        <v>55028.256999866659</v>
      </c>
      <c r="F27" s="547">
        <f t="shared" si="3"/>
        <v>55028.256999866659</v>
      </c>
      <c r="G27" s="547">
        <v>47845.794880498477</v>
      </c>
      <c r="H27" s="547">
        <v>0</v>
      </c>
      <c r="I27" s="547">
        <v>302.58900321219517</v>
      </c>
      <c r="J27" s="547">
        <v>3157.7377488832676</v>
      </c>
      <c r="K27" s="547">
        <v>2039.1579200000006</v>
      </c>
      <c r="L27" s="547">
        <v>1409.0343672727276</v>
      </c>
      <c r="M27" s="547">
        <v>0</v>
      </c>
      <c r="N27" s="547">
        <v>273.94308000000001</v>
      </c>
    </row>
    <row r="28" spans="2:14" x14ac:dyDescent="0.2">
      <c r="B28" s="406"/>
      <c r="C28" s="156" t="s">
        <v>172</v>
      </c>
      <c r="D28" s="547">
        <v>157087</v>
      </c>
      <c r="E28" s="547">
        <f t="shared" si="0"/>
        <v>-54789.170173745573</v>
      </c>
      <c r="F28" s="547">
        <f t="shared" si="3"/>
        <v>102297.82982625443</v>
      </c>
      <c r="G28" s="547">
        <v>74021.914140000008</v>
      </c>
      <c r="H28" s="547">
        <v>23472.992433377982</v>
      </c>
      <c r="I28" s="547">
        <v>0</v>
      </c>
      <c r="J28" s="547">
        <v>0</v>
      </c>
      <c r="K28" s="547">
        <v>3462</v>
      </c>
      <c r="L28" s="547">
        <v>276</v>
      </c>
      <c r="M28" s="547">
        <v>201.38349999999997</v>
      </c>
      <c r="N28" s="547">
        <v>863.53975287644789</v>
      </c>
    </row>
    <row r="29" spans="2:14" x14ac:dyDescent="0.2">
      <c r="B29" s="406"/>
      <c r="C29" s="29" t="s">
        <v>291</v>
      </c>
      <c r="D29" s="547">
        <v>90679</v>
      </c>
      <c r="E29" s="547">
        <f t="shared" si="0"/>
        <v>66931</v>
      </c>
      <c r="F29" s="547">
        <f t="shared" si="3"/>
        <v>157610</v>
      </c>
      <c r="G29" s="547">
        <v>115899</v>
      </c>
      <c r="H29" s="547">
        <v>40226</v>
      </c>
      <c r="I29" s="547">
        <v>0</v>
      </c>
      <c r="J29" s="547">
        <v>1485</v>
      </c>
      <c r="K29" s="547">
        <v>0</v>
      </c>
      <c r="L29" s="547">
        <v>0</v>
      </c>
      <c r="M29" s="547">
        <v>0</v>
      </c>
      <c r="N29" s="547">
        <v>0</v>
      </c>
    </row>
    <row r="30" spans="2:14" x14ac:dyDescent="0.2">
      <c r="B30" s="406"/>
      <c r="C30" s="156" t="s">
        <v>171</v>
      </c>
      <c r="D30" s="547">
        <v>204066</v>
      </c>
      <c r="E30" s="547">
        <f t="shared" si="0"/>
        <v>-201393.15732999999</v>
      </c>
      <c r="F30" s="547">
        <f t="shared" si="3"/>
        <v>2672.84267</v>
      </c>
      <c r="G30" s="547">
        <v>2672.84267</v>
      </c>
      <c r="H30" s="547">
        <v>0</v>
      </c>
      <c r="I30" s="547">
        <v>0</v>
      </c>
      <c r="J30" s="547">
        <v>0</v>
      </c>
      <c r="K30" s="547">
        <v>0</v>
      </c>
      <c r="L30" s="547">
        <v>0</v>
      </c>
      <c r="M30" s="547">
        <v>0</v>
      </c>
      <c r="N30" s="547">
        <v>0</v>
      </c>
    </row>
    <row r="31" spans="2:14" x14ac:dyDescent="0.2">
      <c r="B31" s="406"/>
      <c r="C31" s="156" t="s">
        <v>176</v>
      </c>
      <c r="D31" s="547">
        <v>2146</v>
      </c>
      <c r="E31" s="547">
        <f t="shared" si="0"/>
        <v>-0.38784000000032393</v>
      </c>
      <c r="F31" s="547">
        <f>SUM(G31:N31)</f>
        <v>2145.6121599999997</v>
      </c>
      <c r="G31" s="547">
        <v>3332.1090199999999</v>
      </c>
      <c r="H31" s="547">
        <v>0</v>
      </c>
      <c r="I31" s="547">
        <v>0</v>
      </c>
      <c r="J31" s="547">
        <v>-1186.4968600000002</v>
      </c>
      <c r="K31" s="547">
        <v>0</v>
      </c>
      <c r="L31" s="547">
        <v>0</v>
      </c>
      <c r="M31" s="547">
        <v>0</v>
      </c>
      <c r="N31" s="547">
        <v>0</v>
      </c>
    </row>
    <row r="32" spans="2:14" x14ac:dyDescent="0.2">
      <c r="B32" s="406"/>
      <c r="C32" s="156" t="s">
        <v>484</v>
      </c>
      <c r="D32" s="547">
        <v>0</v>
      </c>
      <c r="E32" s="547">
        <f t="shared" si="0"/>
        <v>0</v>
      </c>
      <c r="F32" s="547">
        <f t="shared" si="3"/>
        <v>0</v>
      </c>
      <c r="G32" s="547">
        <v>0</v>
      </c>
      <c r="H32" s="547">
        <v>0</v>
      </c>
      <c r="I32" s="547">
        <v>0</v>
      </c>
      <c r="J32" s="547">
        <v>0</v>
      </c>
      <c r="K32" s="547">
        <v>0</v>
      </c>
      <c r="L32" s="547">
        <v>0</v>
      </c>
      <c r="M32" s="547">
        <v>0</v>
      </c>
      <c r="N32" s="547">
        <v>0</v>
      </c>
    </row>
    <row r="33" spans="2:14" x14ac:dyDescent="0.2">
      <c r="B33" s="406"/>
      <c r="C33" s="156" t="s">
        <v>706</v>
      </c>
      <c r="D33" s="547">
        <v>0</v>
      </c>
      <c r="E33" s="547">
        <f t="shared" si="0"/>
        <v>0</v>
      </c>
      <c r="F33" s="547">
        <f t="shared" si="3"/>
        <v>0</v>
      </c>
      <c r="G33" s="547">
        <v>0</v>
      </c>
      <c r="H33" s="547">
        <v>0</v>
      </c>
      <c r="I33" s="547">
        <v>0</v>
      </c>
      <c r="J33" s="547">
        <v>0</v>
      </c>
      <c r="K33" s="547">
        <v>0</v>
      </c>
      <c r="L33" s="547">
        <v>0</v>
      </c>
      <c r="M33" s="547">
        <v>0</v>
      </c>
      <c r="N33" s="547">
        <v>0</v>
      </c>
    </row>
    <row r="34" spans="2:14" x14ac:dyDescent="0.2">
      <c r="B34" s="406"/>
      <c r="C34" s="29" t="s">
        <v>292</v>
      </c>
      <c r="D34" s="547">
        <v>43971</v>
      </c>
      <c r="E34" s="547">
        <f t="shared" si="0"/>
        <v>-43971</v>
      </c>
      <c r="F34" s="547">
        <f t="shared" si="3"/>
        <v>0</v>
      </c>
      <c r="G34" s="547">
        <v>0</v>
      </c>
      <c r="H34" s="547">
        <v>0</v>
      </c>
      <c r="I34" s="547">
        <v>0</v>
      </c>
      <c r="J34" s="547">
        <v>0</v>
      </c>
      <c r="K34" s="547">
        <v>0</v>
      </c>
      <c r="L34" s="547">
        <v>0</v>
      </c>
      <c r="M34" s="547">
        <v>0</v>
      </c>
      <c r="N34" s="547">
        <v>0</v>
      </c>
    </row>
    <row r="35" spans="2:14" x14ac:dyDescent="0.2">
      <c r="B35" s="406"/>
      <c r="C35" s="154" t="s">
        <v>293</v>
      </c>
      <c r="D35" s="549">
        <f>D23-SUM(D24:D34)</f>
        <v>-1003</v>
      </c>
      <c r="E35" s="549">
        <f>E23-SUM(E24:E34)</f>
        <v>167819.35677387909</v>
      </c>
      <c r="F35" s="549">
        <f t="shared" ref="F35:M35" si="4">F23-SUM(F24:F34)</f>
        <v>166816.35677387909</v>
      </c>
      <c r="G35" s="549">
        <f t="shared" si="4"/>
        <v>128123.47863950155</v>
      </c>
      <c r="H35" s="549">
        <f t="shared" si="4"/>
        <v>29479.20467662203</v>
      </c>
      <c r="I35" s="549">
        <f t="shared" si="4"/>
        <v>351.67783678780484</v>
      </c>
      <c r="J35" s="549">
        <f t="shared" si="4"/>
        <v>3371.5125211167324</v>
      </c>
      <c r="K35" s="549">
        <f t="shared" si="4"/>
        <v>319.97650000015074</v>
      </c>
      <c r="L35" s="549">
        <f t="shared" si="4"/>
        <v>-145.01056727270975</v>
      </c>
      <c r="M35" s="549">
        <f t="shared" si="4"/>
        <v>0</v>
      </c>
      <c r="N35" s="549">
        <f>N23-SUM(N24:N34)</f>
        <v>5315.5171671235521</v>
      </c>
    </row>
    <row r="36" spans="2:14" x14ac:dyDescent="0.2">
      <c r="B36" s="406"/>
      <c r="C36" s="214" t="s">
        <v>294</v>
      </c>
      <c r="D36" s="547">
        <v>-1907</v>
      </c>
      <c r="E36" s="547">
        <f t="shared" si="0"/>
        <v>1907</v>
      </c>
      <c r="F36" s="547">
        <v>0</v>
      </c>
      <c r="G36" s="547">
        <v>0</v>
      </c>
      <c r="H36" s="547">
        <v>0</v>
      </c>
      <c r="I36" s="547">
        <v>0</v>
      </c>
      <c r="J36" s="547">
        <v>0</v>
      </c>
      <c r="K36" s="547">
        <v>0</v>
      </c>
      <c r="L36" s="547">
        <v>0</v>
      </c>
      <c r="M36" s="547">
        <v>0</v>
      </c>
      <c r="N36" s="547">
        <v>0</v>
      </c>
    </row>
    <row r="37" spans="2:14" x14ac:dyDescent="0.2">
      <c r="B37" s="406"/>
      <c r="C37" s="154" t="s">
        <v>295</v>
      </c>
      <c r="D37" s="548">
        <f>D35-D36</f>
        <v>904</v>
      </c>
      <c r="E37" s="548">
        <f t="shared" ref="E37:N37" si="5">E35-E36</f>
        <v>165912.35677387909</v>
      </c>
      <c r="F37" s="548">
        <f t="shared" si="5"/>
        <v>166816.35677387909</v>
      </c>
      <c r="G37" s="548">
        <f t="shared" si="5"/>
        <v>128123.47863950155</v>
      </c>
      <c r="H37" s="548">
        <f t="shared" si="5"/>
        <v>29479.20467662203</v>
      </c>
      <c r="I37" s="548">
        <f t="shared" si="5"/>
        <v>351.67783678780484</v>
      </c>
      <c r="J37" s="548">
        <f t="shared" si="5"/>
        <v>3371.5125211167324</v>
      </c>
      <c r="K37" s="548">
        <f t="shared" si="5"/>
        <v>319.97650000015074</v>
      </c>
      <c r="L37" s="548">
        <f t="shared" si="5"/>
        <v>-145.01056727270975</v>
      </c>
      <c r="M37" s="548">
        <f t="shared" si="5"/>
        <v>0</v>
      </c>
      <c r="N37" s="548">
        <f t="shared" si="5"/>
        <v>5315.5171671235521</v>
      </c>
    </row>
    <row r="39" spans="2:14" x14ac:dyDescent="0.2">
      <c r="B39" s="285" t="s">
        <v>289</v>
      </c>
      <c r="H39" s="362"/>
    </row>
    <row r="40" spans="2:14" x14ac:dyDescent="0.2">
      <c r="B40" s="242" t="s">
        <v>544</v>
      </c>
    </row>
    <row r="41" spans="2:14" x14ac:dyDescent="0.2">
      <c r="B41" s="285" t="s">
        <v>393</v>
      </c>
    </row>
    <row r="42" spans="2:14" x14ac:dyDescent="0.2">
      <c r="B42" s="285" t="s">
        <v>241</v>
      </c>
      <c r="J42" s="575"/>
    </row>
    <row r="43" spans="2:14" x14ac:dyDescent="0.2">
      <c r="B43" s="285" t="s">
        <v>169</v>
      </c>
    </row>
    <row r="44" spans="2:14" x14ac:dyDescent="0.2">
      <c r="B44" s="285" t="s">
        <v>170</v>
      </c>
    </row>
    <row r="45" spans="2:14" x14ac:dyDescent="0.2">
      <c r="B45" s="285" t="s">
        <v>242</v>
      </c>
      <c r="H45" s="575"/>
    </row>
    <row r="46" spans="2:14" x14ac:dyDescent="0.2">
      <c r="B46" s="285" t="s">
        <v>243</v>
      </c>
    </row>
    <row r="48" spans="2:14" x14ac:dyDescent="0.2">
      <c r="B48" s="389" t="s">
        <v>190</v>
      </c>
      <c r="C48" s="485"/>
      <c r="D48" s="485"/>
      <c r="E48" s="485"/>
      <c r="F48" s="346"/>
      <c r="G48" s="486"/>
      <c r="H48" s="486"/>
    </row>
    <row r="49" spans="2:8" x14ac:dyDescent="0.2">
      <c r="B49" s="390" t="s">
        <v>419</v>
      </c>
      <c r="C49" s="490"/>
      <c r="D49" s="490"/>
      <c r="E49" s="490"/>
      <c r="F49" s="487"/>
      <c r="G49" s="486"/>
      <c r="H49" s="486"/>
    </row>
    <row r="50" spans="2:8" x14ac:dyDescent="0.2">
      <c r="B50" s="390" t="s">
        <v>420</v>
      </c>
      <c r="C50" s="490"/>
      <c r="D50" s="490"/>
      <c r="E50" s="490"/>
      <c r="F50" s="487"/>
      <c r="G50" s="486"/>
      <c r="H50" s="486"/>
    </row>
    <row r="51" spans="2:8" ht="31.5" customHeight="1" x14ac:dyDescent="0.2">
      <c r="B51" s="390" t="s">
        <v>421</v>
      </c>
      <c r="C51" s="695" t="s">
        <v>696</v>
      </c>
      <c r="D51" s="695"/>
      <c r="E51" s="695"/>
      <c r="F51" s="696"/>
      <c r="G51" s="486"/>
      <c r="H51" s="486"/>
    </row>
    <row r="52" spans="2:8" x14ac:dyDescent="0.2">
      <c r="B52" s="391"/>
      <c r="C52" s="488"/>
      <c r="D52" s="488"/>
      <c r="E52" s="488"/>
      <c r="F52" s="489"/>
      <c r="G52" s="486"/>
      <c r="H52" s="486"/>
    </row>
    <row r="53" spans="2:8" x14ac:dyDescent="0.2">
      <c r="G53" s="486"/>
      <c r="H53" s="486"/>
    </row>
  </sheetData>
  <customSheetViews>
    <customSheetView guid="{C249224D-B75B-4167-BD5A-6F91763A6929}" showPageBreaks="1" fitToPage="1" printArea="1" view="pageBreakPreview" showRuler="0">
      <selection activeCell="F37" sqref="F37"/>
      <pageMargins left="0.75" right="0.75" top="1" bottom="1" header="0.5" footer="0.5"/>
      <pageSetup paperSize="8" scale="58" orientation="landscape" verticalDpi="2" r:id="rId1"/>
      <headerFooter alignWithMargins="0"/>
    </customSheetView>
  </customSheetViews>
  <mergeCells count="4">
    <mergeCell ref="K12:L12"/>
    <mergeCell ref="I12:J12"/>
    <mergeCell ref="B8:D10"/>
    <mergeCell ref="C51:F51"/>
  </mergeCells>
  <phoneticPr fontId="34" type="noConversion"/>
  <pageMargins left="0.74803149606299213" right="0.74803149606299213" top="0.98425196850393704" bottom="0.98425196850393704" header="0.51181102362204722" footer="0.51181102362204722"/>
  <pageSetup paperSize="8" scale="71" orientation="landscape" r:id="rId2"/>
  <headerFooter alignWithMargins="0">
    <oddFooter>&amp;L&amp;D&amp;C&amp;A&amp;RPage &amp;P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sheetPr>
  <dimension ref="B1:J157"/>
  <sheetViews>
    <sheetView showGridLines="0" view="pageBreakPreview" topLeftCell="A124" zoomScaleNormal="100" zoomScaleSheetLayoutView="100" workbookViewId="0">
      <selection activeCell="C157" sqref="C157"/>
    </sheetView>
  </sheetViews>
  <sheetFormatPr defaultRowHeight="12.75" x14ac:dyDescent="0.2"/>
  <cols>
    <col min="1" max="1" width="12" style="94" customWidth="1"/>
    <col min="2" max="2" width="16.42578125" style="94" bestFit="1" customWidth="1"/>
    <col min="3" max="3" width="41.28515625" style="94" customWidth="1"/>
    <col min="4" max="5" width="12.7109375" style="94" customWidth="1"/>
    <col min="6" max="7" width="19.85546875" style="94" customWidth="1"/>
    <col min="8" max="8" width="45.85546875" style="94" customWidth="1"/>
    <col min="9" max="9" width="19.85546875" style="94" customWidth="1"/>
    <col min="10" max="10" width="18.28515625" style="94" customWidth="1"/>
    <col min="11" max="16384" width="9.140625" style="94"/>
  </cols>
  <sheetData>
    <row r="1" spans="2:9" ht="20.25" x14ac:dyDescent="0.2">
      <c r="B1" s="147" t="str">
        <f>Cover!E22</f>
        <v>United Energy</v>
      </c>
      <c r="C1" s="148"/>
      <c r="D1" s="148"/>
      <c r="E1" s="148"/>
      <c r="F1" s="148"/>
      <c r="G1" s="148"/>
      <c r="H1" s="148"/>
      <c r="I1" s="148"/>
    </row>
    <row r="2" spans="2:9" ht="20.25" x14ac:dyDescent="0.2">
      <c r="B2" s="149" t="s">
        <v>244</v>
      </c>
      <c r="C2" s="149"/>
    </row>
    <row r="3" spans="2:9" ht="20.25" x14ac:dyDescent="0.2">
      <c r="B3" s="14">
        <f>Cover!E26</f>
        <v>2014</v>
      </c>
    </row>
    <row r="4" spans="2:9" ht="20.25" x14ac:dyDescent="0.2">
      <c r="B4" s="147"/>
      <c r="D4" s="92" t="s">
        <v>505</v>
      </c>
      <c r="E4" s="150"/>
    </row>
    <row r="5" spans="2:9" ht="25.5" x14ac:dyDescent="0.2">
      <c r="B5" s="102" t="s">
        <v>506</v>
      </c>
      <c r="D5" s="704" t="s">
        <v>308</v>
      </c>
      <c r="E5" s="704"/>
    </row>
    <row r="6" spans="2:9" x14ac:dyDescent="0.2">
      <c r="B6" s="146" t="s">
        <v>507</v>
      </c>
      <c r="D6" s="705" t="s">
        <v>508</v>
      </c>
      <c r="E6" s="705"/>
    </row>
    <row r="7" spans="2:9" ht="20.25" x14ac:dyDescent="0.2">
      <c r="B7" s="147"/>
    </row>
    <row r="8" spans="2:9" ht="15.75" x14ac:dyDescent="0.2">
      <c r="B8" s="700" t="s">
        <v>329</v>
      </c>
      <c r="C8" s="700"/>
      <c r="D8" s="700"/>
    </row>
    <row r="9" spans="2:9" ht="15.75" x14ac:dyDescent="0.2">
      <c r="B9" s="433" t="s">
        <v>345</v>
      </c>
      <c r="C9" s="434"/>
      <c r="D9" s="434"/>
      <c r="E9" s="212"/>
    </row>
    <row r="10" spans="2:9" ht="15" customHeight="1" x14ac:dyDescent="0.2">
      <c r="B10" s="151"/>
      <c r="C10" s="152"/>
      <c r="D10" s="153"/>
      <c r="E10" s="141"/>
      <c r="F10" s="142"/>
      <c r="G10" s="143"/>
    </row>
    <row r="11" spans="2:9" ht="51.75" customHeight="1" x14ac:dyDescent="0.2">
      <c r="B11" s="17" t="s">
        <v>327</v>
      </c>
      <c r="C11" s="87" t="s">
        <v>278</v>
      </c>
      <c r="D11" s="19" t="s">
        <v>548</v>
      </c>
      <c r="E11" s="20" t="s">
        <v>277</v>
      </c>
    </row>
    <row r="12" spans="2:9" ht="13.5" customHeight="1" x14ac:dyDescent="0.2">
      <c r="B12" s="536"/>
      <c r="C12" s="536" t="s">
        <v>788</v>
      </c>
      <c r="D12" s="550">
        <v>28.231175519825072</v>
      </c>
      <c r="E12" s="550">
        <v>423.14101967758148</v>
      </c>
    </row>
    <row r="13" spans="2:9" ht="13.5" customHeight="1" x14ac:dyDescent="0.2">
      <c r="B13" s="536"/>
      <c r="C13" s="536" t="s">
        <v>789</v>
      </c>
      <c r="D13" s="550">
        <v>1024.6694569068513</v>
      </c>
      <c r="E13" s="550">
        <v>16443.18363394562</v>
      </c>
    </row>
    <row r="14" spans="2:9" ht="13.5" customHeight="1" x14ac:dyDescent="0.2">
      <c r="B14" s="536"/>
      <c r="C14" s="536" t="s">
        <v>790</v>
      </c>
      <c r="D14" s="550">
        <v>0</v>
      </c>
      <c r="E14" s="550">
        <v>0</v>
      </c>
    </row>
    <row r="15" spans="2:9" ht="12.75" customHeight="1" x14ac:dyDescent="0.2">
      <c r="B15" s="536"/>
      <c r="C15" s="536" t="s">
        <v>791</v>
      </c>
      <c r="D15" s="550">
        <v>80.512197937542552</v>
      </c>
      <c r="E15" s="550">
        <v>4563.2826076812407</v>
      </c>
    </row>
    <row r="16" spans="2:9" ht="12.75" customHeight="1" x14ac:dyDescent="0.2">
      <c r="B16" s="536"/>
      <c r="C16" s="536" t="s">
        <v>792</v>
      </c>
      <c r="D16" s="550">
        <v>6.457761959062859</v>
      </c>
      <c r="E16" s="550">
        <v>343.82089218833715</v>
      </c>
    </row>
    <row r="17" spans="2:7" ht="12.75" customHeight="1" x14ac:dyDescent="0.2">
      <c r="B17" s="536"/>
      <c r="C17" s="536" t="s">
        <v>793</v>
      </c>
      <c r="D17" s="550">
        <v>2.4101014585231995</v>
      </c>
      <c r="E17" s="550">
        <v>113.42789523165436</v>
      </c>
    </row>
    <row r="18" spans="2:7" ht="13.5" customHeight="1" x14ac:dyDescent="0.2">
      <c r="B18" s="536"/>
      <c r="C18" s="536" t="s">
        <v>794</v>
      </c>
      <c r="D18" s="550">
        <v>19.250441368892488</v>
      </c>
      <c r="E18" s="550">
        <v>987.12147974771801</v>
      </c>
    </row>
    <row r="19" spans="2:7" ht="13.5" customHeight="1" x14ac:dyDescent="0.2">
      <c r="B19" s="536"/>
      <c r="C19" s="536" t="s">
        <v>795</v>
      </c>
      <c r="D19" s="550">
        <v>2482.7761640465087</v>
      </c>
      <c r="E19" s="550">
        <v>85049.66873714044</v>
      </c>
    </row>
    <row r="20" spans="2:7" x14ac:dyDescent="0.2">
      <c r="B20" s="536"/>
      <c r="C20" s="536" t="s">
        <v>796</v>
      </c>
      <c r="D20" s="550">
        <v>2.305942536204133</v>
      </c>
      <c r="E20" s="550">
        <v>82.584786633986951</v>
      </c>
    </row>
    <row r="21" spans="2:7" x14ac:dyDescent="0.2">
      <c r="B21" s="536"/>
      <c r="C21" s="536" t="s">
        <v>797</v>
      </c>
      <c r="D21" s="550">
        <v>487.65580307127516</v>
      </c>
      <c r="E21" s="550">
        <v>39847.758971720403</v>
      </c>
    </row>
    <row r="22" spans="2:7" x14ac:dyDescent="0.2">
      <c r="B22" s="536"/>
      <c r="C22" s="536" t="s">
        <v>798</v>
      </c>
      <c r="D22" s="550">
        <v>570.38351060829234</v>
      </c>
      <c r="E22" s="550">
        <v>28552.873604780067</v>
      </c>
    </row>
    <row r="23" spans="2:7" ht="15" customHeight="1" x14ac:dyDescent="0.2">
      <c r="B23" s="536"/>
      <c r="C23" s="536" t="s">
        <v>799</v>
      </c>
      <c r="D23" s="550">
        <v>162.17227579846266</v>
      </c>
      <c r="E23" s="550">
        <v>9420.3885947859053</v>
      </c>
      <c r="F23" s="142"/>
      <c r="G23" s="143"/>
    </row>
    <row r="24" spans="2:7" x14ac:dyDescent="0.2">
      <c r="B24" s="536"/>
      <c r="C24" s="536" t="s">
        <v>800</v>
      </c>
      <c r="D24" s="550">
        <v>2476.8788492437106</v>
      </c>
      <c r="E24" s="550">
        <v>152284.74363332998</v>
      </c>
    </row>
    <row r="25" spans="2:7" x14ac:dyDescent="0.2">
      <c r="B25" s="536"/>
      <c r="C25" s="536" t="s">
        <v>801</v>
      </c>
      <c r="D25" s="550">
        <v>0.67813898740659229</v>
      </c>
      <c r="E25" s="550">
        <v>29.346406311806881</v>
      </c>
    </row>
    <row r="26" spans="2:7" x14ac:dyDescent="0.2">
      <c r="B26" s="536"/>
      <c r="C26" s="536" t="s">
        <v>802</v>
      </c>
      <c r="D26" s="550">
        <v>4.1642169239039077</v>
      </c>
      <c r="E26" s="550">
        <v>231.53801487144793</v>
      </c>
    </row>
    <row r="27" spans="2:7" x14ac:dyDescent="0.2">
      <c r="B27" s="536"/>
      <c r="C27" s="536" t="s">
        <v>803</v>
      </c>
      <c r="D27" s="550">
        <v>37.952489246792908</v>
      </c>
      <c r="E27" s="550">
        <v>172.13335311787353</v>
      </c>
    </row>
    <row r="28" spans="2:7" x14ac:dyDescent="0.2">
      <c r="B28" s="536"/>
      <c r="C28" s="536" t="s">
        <v>804</v>
      </c>
      <c r="D28" s="550">
        <v>173.64494300935496</v>
      </c>
      <c r="E28" s="550">
        <v>9044.9252000916022</v>
      </c>
    </row>
    <row r="29" spans="2:7" x14ac:dyDescent="0.2">
      <c r="B29" s="536"/>
      <c r="C29" s="536" t="s">
        <v>805</v>
      </c>
      <c r="D29" s="550">
        <v>0.15746893667892456</v>
      </c>
      <c r="E29" s="550">
        <v>8.4047225825106331</v>
      </c>
    </row>
    <row r="30" spans="2:7" x14ac:dyDescent="0.2">
      <c r="B30" s="536"/>
      <c r="C30" s="536" t="s">
        <v>806</v>
      </c>
      <c r="D30" s="550">
        <v>6.5816006325973371</v>
      </c>
      <c r="E30" s="550">
        <v>360.47158801855676</v>
      </c>
    </row>
    <row r="31" spans="2:7" x14ac:dyDescent="0.2">
      <c r="B31" s="536"/>
      <c r="C31" s="536" t="s">
        <v>807</v>
      </c>
      <c r="D31" s="550">
        <v>31.240315931113098</v>
      </c>
      <c r="E31" s="550">
        <v>1901.2935112493542</v>
      </c>
    </row>
    <row r="32" spans="2:7" x14ac:dyDescent="0.2">
      <c r="B32" s="536"/>
      <c r="C32" s="536" t="s">
        <v>808</v>
      </c>
      <c r="D32" s="550">
        <v>98.185967588408019</v>
      </c>
      <c r="E32" s="550">
        <v>3267.590122864266</v>
      </c>
    </row>
    <row r="33" spans="2:5" x14ac:dyDescent="0.2">
      <c r="B33" s="536"/>
      <c r="C33" s="536" t="s">
        <v>809</v>
      </c>
      <c r="D33" s="550">
        <v>0</v>
      </c>
      <c r="E33" s="550">
        <v>-15.2</v>
      </c>
    </row>
    <row r="34" spans="2:5" x14ac:dyDescent="0.2">
      <c r="B34" s="536"/>
      <c r="C34" s="536" t="s">
        <v>810</v>
      </c>
      <c r="D34" s="550">
        <v>0</v>
      </c>
      <c r="E34" s="550">
        <v>17701.3</v>
      </c>
    </row>
    <row r="35" spans="2:5" x14ac:dyDescent="0.2">
      <c r="B35" s="536"/>
      <c r="C35" s="536" t="s">
        <v>811</v>
      </c>
      <c r="D35" s="550">
        <v>0</v>
      </c>
      <c r="E35" s="550">
        <v>-108</v>
      </c>
    </row>
    <row r="36" spans="2:5" x14ac:dyDescent="0.2">
      <c r="B36" s="536"/>
      <c r="C36" s="536" t="s">
        <v>812</v>
      </c>
      <c r="D36" s="550">
        <v>0</v>
      </c>
      <c r="E36" s="550">
        <v>892</v>
      </c>
    </row>
    <row r="37" spans="2:5" x14ac:dyDescent="0.2">
      <c r="B37" s="536"/>
      <c r="C37" s="536" t="s">
        <v>813</v>
      </c>
      <c r="D37" s="550">
        <v>0</v>
      </c>
      <c r="E37" s="550">
        <v>109583.2</v>
      </c>
    </row>
    <row r="38" spans="2:5" x14ac:dyDescent="0.2">
      <c r="B38" s="536"/>
      <c r="C38" s="536" t="s">
        <v>814</v>
      </c>
      <c r="D38" s="550">
        <v>0</v>
      </c>
      <c r="E38" s="550">
        <v>18000</v>
      </c>
    </row>
    <row r="39" spans="2:5" x14ac:dyDescent="0.2">
      <c r="B39" s="537"/>
      <c r="C39" s="409" t="s">
        <v>262</v>
      </c>
      <c r="D39" s="551">
        <f>SUM(D12:D38)</f>
        <v>7696.3088217114082</v>
      </c>
      <c r="E39" s="551">
        <f>SUM(E12:E38)</f>
        <v>499180.99877597042</v>
      </c>
    </row>
    <row r="40" spans="2:5" x14ac:dyDescent="0.2">
      <c r="D40" s="362"/>
      <c r="E40" s="362"/>
    </row>
    <row r="41" spans="2:5" ht="15.75" x14ac:dyDescent="0.2">
      <c r="B41" s="155" t="s">
        <v>330</v>
      </c>
    </row>
    <row r="42" spans="2:5" ht="15.75" x14ac:dyDescent="0.2">
      <c r="B42" s="433" t="s">
        <v>345</v>
      </c>
      <c r="C42" s="434"/>
      <c r="D42" s="434"/>
      <c r="E42" s="212"/>
    </row>
    <row r="43" spans="2:5" x14ac:dyDescent="0.2">
      <c r="B43" s="151"/>
      <c r="C43" s="152"/>
      <c r="D43" s="153"/>
      <c r="E43" s="141"/>
    </row>
    <row r="44" spans="2:5" ht="51" x14ac:dyDescent="0.2">
      <c r="B44" s="17" t="s">
        <v>327</v>
      </c>
      <c r="C44" s="87" t="s">
        <v>278</v>
      </c>
      <c r="D44" s="18" t="s">
        <v>548</v>
      </c>
      <c r="E44" s="20" t="s">
        <v>277</v>
      </c>
    </row>
    <row r="45" spans="2:5" x14ac:dyDescent="0.2">
      <c r="B45" s="536"/>
      <c r="C45" s="536" t="s">
        <v>817</v>
      </c>
      <c r="D45" s="550">
        <v>126.91942686336164</v>
      </c>
      <c r="E45" s="550">
        <v>1831.0456209299582</v>
      </c>
    </row>
    <row r="46" spans="2:5" x14ac:dyDescent="0.2">
      <c r="B46" s="536"/>
      <c r="C46" s="536" t="s">
        <v>818</v>
      </c>
      <c r="D46" s="550">
        <v>1026.6381064142574</v>
      </c>
      <c r="E46" s="550">
        <v>15346.215464469726</v>
      </c>
    </row>
    <row r="47" spans="2:5" x14ac:dyDescent="0.2">
      <c r="B47" s="536"/>
      <c r="C47" s="536" t="s">
        <v>790</v>
      </c>
      <c r="D47" s="550">
        <v>3.0000000000000001E-6</v>
      </c>
      <c r="E47" s="550">
        <v>0</v>
      </c>
    </row>
    <row r="48" spans="2:5" x14ac:dyDescent="0.2">
      <c r="B48" s="536"/>
      <c r="C48" s="536" t="s">
        <v>819</v>
      </c>
      <c r="D48" s="550">
        <v>94.503404746666135</v>
      </c>
      <c r="E48" s="550">
        <v>4875.1536133046029</v>
      </c>
    </row>
    <row r="49" spans="2:5" x14ac:dyDescent="0.2">
      <c r="B49" s="536"/>
      <c r="C49" s="536" t="s">
        <v>792</v>
      </c>
      <c r="D49" s="550">
        <v>4.5341254013652694</v>
      </c>
      <c r="E49" s="550">
        <v>250.1236554067298</v>
      </c>
    </row>
    <row r="50" spans="2:5" x14ac:dyDescent="0.2">
      <c r="B50" s="536"/>
      <c r="C50" s="536" t="s">
        <v>820</v>
      </c>
      <c r="D50" s="550">
        <v>2.4451955718923473</v>
      </c>
      <c r="E50" s="550">
        <v>105.96363927908587</v>
      </c>
    </row>
    <row r="51" spans="2:5" x14ac:dyDescent="0.2">
      <c r="B51" s="536"/>
      <c r="C51" s="536" t="s">
        <v>821</v>
      </c>
      <c r="D51" s="550">
        <v>22.100533953084295</v>
      </c>
      <c r="E51" s="550">
        <v>1029.6873234162035</v>
      </c>
    </row>
    <row r="52" spans="2:5" x14ac:dyDescent="0.2">
      <c r="B52" s="536"/>
      <c r="C52" s="536" t="s">
        <v>795</v>
      </c>
      <c r="D52" s="550">
        <v>2506.4793272005186</v>
      </c>
      <c r="E52" s="550">
        <v>80465.644904529501</v>
      </c>
    </row>
    <row r="53" spans="2:5" x14ac:dyDescent="0.2">
      <c r="B53" s="536"/>
      <c r="C53" s="536" t="s">
        <v>796</v>
      </c>
      <c r="D53" s="550">
        <v>3.4361678765833177</v>
      </c>
      <c r="E53" s="550">
        <v>99.45098869491116</v>
      </c>
    </row>
    <row r="54" spans="2:5" x14ac:dyDescent="0.2">
      <c r="B54" s="536"/>
      <c r="C54" s="536" t="s">
        <v>797</v>
      </c>
      <c r="D54" s="550">
        <v>503.1651454657927</v>
      </c>
      <c r="E54" s="550">
        <v>38986.456935739901</v>
      </c>
    </row>
    <row r="55" spans="2:5" x14ac:dyDescent="0.2">
      <c r="B55" s="536"/>
      <c r="C55" s="536" t="s">
        <v>798</v>
      </c>
      <c r="D55" s="550">
        <v>612.30426346721561</v>
      </c>
      <c r="E55" s="550">
        <v>29242.318355537675</v>
      </c>
    </row>
    <row r="56" spans="2:5" x14ac:dyDescent="0.2">
      <c r="B56" s="536"/>
      <c r="C56" s="536" t="s">
        <v>799</v>
      </c>
      <c r="D56" s="550">
        <v>175.9060784072978</v>
      </c>
      <c r="E56" s="550">
        <v>9670.4649246159115</v>
      </c>
    </row>
    <row r="57" spans="2:5" x14ac:dyDescent="0.2">
      <c r="B57" s="536"/>
      <c r="C57" s="536" t="s">
        <v>800</v>
      </c>
      <c r="D57" s="550">
        <v>2444.8795104072092</v>
      </c>
      <c r="E57" s="550">
        <v>147866.98610756808</v>
      </c>
    </row>
    <row r="58" spans="2:5" x14ac:dyDescent="0.2">
      <c r="B58" s="536"/>
      <c r="C58" s="536" t="s">
        <v>822</v>
      </c>
      <c r="D58" s="550">
        <v>0.3576448835721478</v>
      </c>
      <c r="E58" s="550">
        <v>13.583323002231158</v>
      </c>
    </row>
    <row r="59" spans="2:5" x14ac:dyDescent="0.2">
      <c r="B59" s="536"/>
      <c r="C59" s="536" t="s">
        <v>802</v>
      </c>
      <c r="D59" s="550">
        <v>26.764505814108961</v>
      </c>
      <c r="E59" s="550">
        <v>1205.8499609516416</v>
      </c>
    </row>
    <row r="60" spans="2:5" x14ac:dyDescent="0.2">
      <c r="B60" s="536"/>
      <c r="C60" s="536" t="s">
        <v>803</v>
      </c>
      <c r="D60" s="550">
        <v>40.347754408555723</v>
      </c>
      <c r="E60" s="550">
        <v>166.71486432247622</v>
      </c>
    </row>
    <row r="61" spans="2:5" x14ac:dyDescent="0.2">
      <c r="B61" s="536"/>
      <c r="C61" s="536" t="s">
        <v>804</v>
      </c>
      <c r="D61" s="550">
        <v>141.97351718340582</v>
      </c>
      <c r="E61" s="550">
        <v>7841.5174341490701</v>
      </c>
    </row>
    <row r="62" spans="2:5" x14ac:dyDescent="0.2">
      <c r="B62" s="536"/>
      <c r="C62" s="536" t="s">
        <v>805</v>
      </c>
      <c r="D62" s="550">
        <v>8.3979861062293007E-2</v>
      </c>
      <c r="E62" s="550">
        <v>4.4943521002851838</v>
      </c>
    </row>
    <row r="63" spans="2:5" x14ac:dyDescent="0.2">
      <c r="B63" s="536"/>
      <c r="C63" s="536" t="s">
        <v>807</v>
      </c>
      <c r="D63" s="550">
        <v>23.966380130637944</v>
      </c>
      <c r="E63" s="550">
        <v>1334.64681622593</v>
      </c>
    </row>
    <row r="64" spans="2:5" x14ac:dyDescent="0.2">
      <c r="B64" s="536"/>
      <c r="C64" s="536" t="s">
        <v>808</v>
      </c>
      <c r="D64" s="550">
        <v>99.466142084466625</v>
      </c>
      <c r="E64" s="550">
        <v>2683.0784353874242</v>
      </c>
    </row>
    <row r="65" spans="2:5" x14ac:dyDescent="0.2">
      <c r="B65" s="536"/>
      <c r="C65" s="536" t="s">
        <v>809</v>
      </c>
      <c r="D65" s="550">
        <v>0</v>
      </c>
      <c r="E65" s="550">
        <v>0</v>
      </c>
    </row>
    <row r="66" spans="2:5" x14ac:dyDescent="0.2">
      <c r="B66" s="536"/>
      <c r="C66" s="536" t="s">
        <v>810</v>
      </c>
      <c r="D66" s="550">
        <v>0</v>
      </c>
      <c r="E66" s="550">
        <v>19137</v>
      </c>
    </row>
    <row r="67" spans="2:5" x14ac:dyDescent="0.2">
      <c r="B67" s="536"/>
      <c r="C67" s="536" t="s">
        <v>811</v>
      </c>
      <c r="D67" s="550">
        <v>0</v>
      </c>
      <c r="E67" s="550">
        <v>-93</v>
      </c>
    </row>
    <row r="68" spans="2:5" x14ac:dyDescent="0.2">
      <c r="B68" s="536"/>
      <c r="C68" s="536" t="s">
        <v>813</v>
      </c>
      <c r="D68" s="550">
        <v>0</v>
      </c>
      <c r="E68" s="550">
        <v>106371</v>
      </c>
    </row>
    <row r="69" spans="2:5" x14ac:dyDescent="0.2">
      <c r="B69" s="537"/>
      <c r="C69" s="409" t="s">
        <v>262</v>
      </c>
      <c r="D69" s="551">
        <f>SUM(D45:D68)</f>
        <v>7856.2712131410535</v>
      </c>
      <c r="E69" s="551">
        <f>SUM(E45:E68)</f>
        <v>468434.39671963133</v>
      </c>
    </row>
    <row r="71" spans="2:5" ht="15.75" x14ac:dyDescent="0.2">
      <c r="B71" s="155" t="s">
        <v>331</v>
      </c>
    </row>
    <row r="72" spans="2:5" x14ac:dyDescent="0.2">
      <c r="B72" s="210" t="s">
        <v>411</v>
      </c>
      <c r="C72" s="211"/>
      <c r="D72" s="211"/>
      <c r="E72" s="212"/>
    </row>
    <row r="73" spans="2:5" x14ac:dyDescent="0.2">
      <c r="B73" s="151"/>
      <c r="C73" s="152"/>
      <c r="D73" s="153"/>
      <c r="E73" s="141"/>
    </row>
    <row r="74" spans="2:5" ht="51" x14ac:dyDescent="0.2">
      <c r="B74" s="17" t="s">
        <v>327</v>
      </c>
      <c r="C74" s="87" t="s">
        <v>278</v>
      </c>
      <c r="D74" s="20" t="s">
        <v>279</v>
      </c>
      <c r="E74" s="20" t="s">
        <v>280</v>
      </c>
    </row>
    <row r="75" spans="2:5" x14ac:dyDescent="0.2">
      <c r="B75" s="408"/>
      <c r="C75" s="408" t="s">
        <v>823</v>
      </c>
      <c r="D75" s="552">
        <v>0</v>
      </c>
      <c r="E75" s="552">
        <v>0</v>
      </c>
    </row>
    <row r="76" spans="2:5" x14ac:dyDescent="0.2">
      <c r="B76" s="408"/>
      <c r="C76" s="408" t="s">
        <v>824</v>
      </c>
      <c r="D76" s="552">
        <v>0</v>
      </c>
      <c r="E76" s="612">
        <v>174.14281999999997</v>
      </c>
    </row>
    <row r="77" spans="2:5" x14ac:dyDescent="0.2">
      <c r="B77" s="408"/>
      <c r="C77" s="408" t="s">
        <v>825</v>
      </c>
      <c r="D77" s="552">
        <v>509327</v>
      </c>
      <c r="E77" s="623">
        <v>73140.079028371591</v>
      </c>
    </row>
    <row r="78" spans="2:5" x14ac:dyDescent="0.2">
      <c r="B78" s="408"/>
      <c r="C78" s="408" t="s">
        <v>826</v>
      </c>
      <c r="D78" s="552">
        <v>58113</v>
      </c>
      <c r="E78" s="623">
        <v>5683.2732122757543</v>
      </c>
    </row>
    <row r="79" spans="2:5" x14ac:dyDescent="0.2">
      <c r="B79" s="408"/>
      <c r="C79" s="408" t="s">
        <v>367</v>
      </c>
      <c r="D79" s="552">
        <v>99500</v>
      </c>
      <c r="E79" s="623">
        <v>13781.257813733257</v>
      </c>
    </row>
    <row r="80" spans="2:5" x14ac:dyDescent="0.2">
      <c r="B80" s="408"/>
      <c r="C80" s="408" t="s">
        <v>827</v>
      </c>
      <c r="D80" s="552">
        <v>3200</v>
      </c>
      <c r="E80" s="623">
        <v>399.41265561939787</v>
      </c>
    </row>
    <row r="81" spans="2:5" x14ac:dyDescent="0.2">
      <c r="B81" s="408"/>
      <c r="C81" s="408"/>
      <c r="D81" s="552">
        <v>0</v>
      </c>
      <c r="E81" s="552">
        <v>0</v>
      </c>
    </row>
    <row r="82" spans="2:5" x14ac:dyDescent="0.2">
      <c r="B82" s="406"/>
      <c r="C82" s="409" t="s">
        <v>262</v>
      </c>
      <c r="D82" s="551">
        <f>SUM(D75:D81)</f>
        <v>670140</v>
      </c>
      <c r="E82" s="551">
        <f>SUM(E75:E81)</f>
        <v>93178.165529999998</v>
      </c>
    </row>
    <row r="85" spans="2:5" ht="15.75" x14ac:dyDescent="0.2">
      <c r="B85" s="155" t="s">
        <v>332</v>
      </c>
    </row>
    <row r="86" spans="2:5" x14ac:dyDescent="0.2">
      <c r="B86" s="210" t="s">
        <v>411</v>
      </c>
      <c r="C86" s="211"/>
      <c r="D86" s="211"/>
      <c r="E86" s="212"/>
    </row>
    <row r="87" spans="2:5" x14ac:dyDescent="0.2">
      <c r="B87" s="151"/>
      <c r="C87" s="152"/>
      <c r="D87" s="153"/>
      <c r="E87" s="141"/>
    </row>
    <row r="88" spans="2:5" ht="51" x14ac:dyDescent="0.2">
      <c r="B88" s="17" t="s">
        <v>327</v>
      </c>
      <c r="C88" s="87" t="s">
        <v>278</v>
      </c>
      <c r="D88" s="20" t="s">
        <v>297</v>
      </c>
      <c r="E88" s="20" t="s">
        <v>280</v>
      </c>
    </row>
    <row r="89" spans="2:5" ht="39.75" customHeight="1" x14ac:dyDescent="0.2">
      <c r="B89" s="408"/>
      <c r="C89" s="408" t="s">
        <v>823</v>
      </c>
      <c r="D89" s="552">
        <v>0</v>
      </c>
      <c r="E89" s="552">
        <v>0</v>
      </c>
    </row>
    <row r="90" spans="2:5" x14ac:dyDescent="0.2">
      <c r="B90" s="408"/>
      <c r="C90" s="408" t="s">
        <v>824</v>
      </c>
      <c r="D90" s="552">
        <v>0</v>
      </c>
      <c r="E90" s="552">
        <v>0</v>
      </c>
    </row>
    <row r="91" spans="2:5" x14ac:dyDescent="0.2">
      <c r="B91" s="408"/>
      <c r="C91" s="408" t="s">
        <v>825</v>
      </c>
      <c r="D91" s="552">
        <v>485165</v>
      </c>
      <c r="E91" s="552">
        <v>57426.969239999991</v>
      </c>
    </row>
    <row r="92" spans="2:5" x14ac:dyDescent="0.2">
      <c r="B92" s="408"/>
      <c r="C92" s="408" t="s">
        <v>826</v>
      </c>
      <c r="D92" s="552">
        <v>80895</v>
      </c>
      <c r="E92" s="552">
        <v>11660.120509999997</v>
      </c>
    </row>
    <row r="93" spans="2:5" x14ac:dyDescent="0.2">
      <c r="B93" s="408"/>
      <c r="C93" s="408" t="s">
        <v>367</v>
      </c>
      <c r="D93" s="552">
        <v>93887</v>
      </c>
      <c r="E93" s="552">
        <v>13174.92128</v>
      </c>
    </row>
    <row r="94" spans="2:5" x14ac:dyDescent="0.2">
      <c r="B94" s="408"/>
      <c r="C94" s="408" t="s">
        <v>827</v>
      </c>
      <c r="D94" s="552">
        <v>3149</v>
      </c>
      <c r="E94" s="552">
        <v>413.97310999999996</v>
      </c>
    </row>
    <row r="95" spans="2:5" x14ac:dyDescent="0.2">
      <c r="B95" s="408"/>
      <c r="C95" s="408"/>
      <c r="D95" s="552">
        <v>0</v>
      </c>
      <c r="E95" s="552">
        <v>0</v>
      </c>
    </row>
    <row r="96" spans="2:5" x14ac:dyDescent="0.2">
      <c r="B96" s="406"/>
      <c r="C96" s="409" t="s">
        <v>262</v>
      </c>
      <c r="D96" s="551">
        <f>SUM(D89:D95)</f>
        <v>663096</v>
      </c>
      <c r="E96" s="551">
        <f>SUM(E89:E95)</f>
        <v>82675.984139999986</v>
      </c>
    </row>
    <row r="97" spans="2:5" x14ac:dyDescent="0.2">
      <c r="D97" s="362"/>
      <c r="E97" s="362"/>
    </row>
    <row r="98" spans="2:5" x14ac:dyDescent="0.2">
      <c r="D98" s="362"/>
      <c r="E98" s="362"/>
    </row>
    <row r="99" spans="2:5" ht="15.75" x14ac:dyDescent="0.2">
      <c r="B99" s="155" t="s">
        <v>299</v>
      </c>
      <c r="D99" s="362"/>
      <c r="E99" s="362"/>
    </row>
    <row r="100" spans="2:5" x14ac:dyDescent="0.2">
      <c r="B100" s="151"/>
      <c r="C100" s="152"/>
      <c r="D100" s="363"/>
      <c r="E100" s="364"/>
    </row>
    <row r="101" spans="2:5" ht="51" x14ac:dyDescent="0.2">
      <c r="B101" s="17" t="s">
        <v>327</v>
      </c>
      <c r="C101" s="87" t="s">
        <v>278</v>
      </c>
      <c r="D101" s="361" t="s">
        <v>298</v>
      </c>
      <c r="E101" s="365" t="s">
        <v>165</v>
      </c>
    </row>
    <row r="102" spans="2:5" x14ac:dyDescent="0.2">
      <c r="B102" s="536"/>
      <c r="C102" s="536" t="s">
        <v>828</v>
      </c>
      <c r="D102" s="550">
        <v>60</v>
      </c>
      <c r="E102" s="550">
        <v>4.5495100000000006</v>
      </c>
    </row>
    <row r="103" spans="2:5" x14ac:dyDescent="0.2">
      <c r="B103" s="536"/>
      <c r="C103" s="536" t="s">
        <v>829</v>
      </c>
      <c r="D103" s="550">
        <v>3</v>
      </c>
      <c r="E103" s="550">
        <v>0.22536</v>
      </c>
    </row>
    <row r="104" spans="2:5" x14ac:dyDescent="0.2">
      <c r="B104" s="536"/>
      <c r="C104" s="536" t="s">
        <v>830</v>
      </c>
      <c r="D104" s="550">
        <v>37</v>
      </c>
      <c r="E104" s="550">
        <v>3.2401300000000002</v>
      </c>
    </row>
    <row r="105" spans="2:5" x14ac:dyDescent="0.2">
      <c r="B105" s="536"/>
      <c r="C105" s="536" t="s">
        <v>831</v>
      </c>
      <c r="D105" s="550">
        <v>58146</v>
      </c>
      <c r="E105" s="550">
        <v>3438.3871099999997</v>
      </c>
    </row>
    <row r="106" spans="2:5" x14ac:dyDescent="0.2">
      <c r="B106" s="536"/>
      <c r="C106" s="536" t="s">
        <v>832</v>
      </c>
      <c r="D106" s="550">
        <v>1114</v>
      </c>
      <c r="E106" s="550">
        <v>97.501800000000003</v>
      </c>
    </row>
    <row r="107" spans="2:5" x14ac:dyDescent="0.2">
      <c r="B107" s="536"/>
      <c r="C107" s="536" t="s">
        <v>833</v>
      </c>
      <c r="D107" s="550">
        <v>122</v>
      </c>
      <c r="E107" s="550">
        <v>10.234470000000002</v>
      </c>
    </row>
    <row r="108" spans="2:5" x14ac:dyDescent="0.2">
      <c r="B108" s="536"/>
      <c r="C108" s="536" t="s">
        <v>834</v>
      </c>
      <c r="D108" s="550">
        <v>6</v>
      </c>
      <c r="E108" s="550">
        <v>0.69696000000000002</v>
      </c>
    </row>
    <row r="109" spans="2:5" x14ac:dyDescent="0.2">
      <c r="B109" s="536"/>
      <c r="C109" s="536" t="s">
        <v>835</v>
      </c>
      <c r="D109" s="550">
        <v>4</v>
      </c>
      <c r="E109" s="550">
        <v>0.46467999999999998</v>
      </c>
    </row>
    <row r="110" spans="2:5" x14ac:dyDescent="0.2">
      <c r="B110" s="536"/>
      <c r="C110" s="536" t="s">
        <v>836</v>
      </c>
      <c r="D110" s="550">
        <v>333</v>
      </c>
      <c r="E110" s="550">
        <v>43.118540000000003</v>
      </c>
    </row>
    <row r="111" spans="2:5" x14ac:dyDescent="0.2">
      <c r="B111" s="536"/>
      <c r="C111" s="536" t="s">
        <v>837</v>
      </c>
      <c r="D111" s="550">
        <v>911</v>
      </c>
      <c r="E111" s="550">
        <v>90.609929999999991</v>
      </c>
    </row>
    <row r="112" spans="2:5" x14ac:dyDescent="0.2">
      <c r="B112" s="536"/>
      <c r="C112" s="536" t="s">
        <v>838</v>
      </c>
      <c r="D112" s="550">
        <v>23706</v>
      </c>
      <c r="E112" s="550">
        <v>2144.4231</v>
      </c>
    </row>
    <row r="113" spans="2:10" x14ac:dyDescent="0.2">
      <c r="B113" s="536"/>
      <c r="C113" s="536" t="s">
        <v>839</v>
      </c>
      <c r="D113" s="550">
        <v>9900</v>
      </c>
      <c r="E113" s="550">
        <v>912.71546000000001</v>
      </c>
    </row>
    <row r="114" spans="2:10" x14ac:dyDescent="0.2">
      <c r="B114" s="536"/>
      <c r="C114" s="536" t="s">
        <v>840</v>
      </c>
      <c r="D114" s="550">
        <v>333</v>
      </c>
      <c r="E114" s="550">
        <v>38.679770000000005</v>
      </c>
    </row>
    <row r="115" spans="2:10" x14ac:dyDescent="0.2">
      <c r="B115" s="536"/>
      <c r="C115" s="536" t="s">
        <v>841</v>
      </c>
      <c r="D115" s="550">
        <v>9</v>
      </c>
      <c r="E115" s="550">
        <v>1.0990799999999998</v>
      </c>
    </row>
    <row r="116" spans="2:10" x14ac:dyDescent="0.2">
      <c r="B116" s="536"/>
      <c r="C116" s="536" t="s">
        <v>842</v>
      </c>
      <c r="D116" s="550">
        <v>95</v>
      </c>
      <c r="E116" s="550">
        <v>11.601809999999999</v>
      </c>
    </row>
    <row r="117" spans="2:10" x14ac:dyDescent="0.2">
      <c r="B117" s="536"/>
      <c r="C117" s="536" t="s">
        <v>843</v>
      </c>
      <c r="D117" s="550">
        <v>15</v>
      </c>
      <c r="E117" s="550">
        <v>1.8318299999999998</v>
      </c>
    </row>
    <row r="118" spans="2:10" x14ac:dyDescent="0.2">
      <c r="B118" s="536"/>
      <c r="C118" s="536" t="s">
        <v>844</v>
      </c>
      <c r="D118" s="550">
        <v>118</v>
      </c>
      <c r="E118" s="550">
        <v>14.68474</v>
      </c>
    </row>
    <row r="119" spans="2:10" x14ac:dyDescent="0.2">
      <c r="B119" s="536"/>
      <c r="C119" s="536" t="s">
        <v>845</v>
      </c>
      <c r="D119" s="550">
        <v>110</v>
      </c>
      <c r="E119" s="550">
        <v>13.68913</v>
      </c>
    </row>
    <row r="120" spans="2:10" x14ac:dyDescent="0.2">
      <c r="B120" s="536"/>
      <c r="C120" s="536" t="s">
        <v>846</v>
      </c>
      <c r="D120" s="550">
        <v>21810</v>
      </c>
      <c r="E120" s="550">
        <v>598.53112999999996</v>
      </c>
      <c r="G120" s="496"/>
      <c r="H120" s="496"/>
      <c r="I120" s="496"/>
      <c r="J120" s="496"/>
    </row>
    <row r="121" spans="2:10" x14ac:dyDescent="0.2">
      <c r="B121" s="536"/>
      <c r="C121" s="536" t="s">
        <v>847</v>
      </c>
      <c r="D121" s="550">
        <v>226</v>
      </c>
      <c r="E121" s="550">
        <v>6.2506500000000003</v>
      </c>
      <c r="G121" s="546"/>
      <c r="H121" s="546"/>
      <c r="I121" s="546"/>
      <c r="J121" s="496"/>
    </row>
    <row r="122" spans="2:10" x14ac:dyDescent="0.2">
      <c r="B122" s="536"/>
      <c r="C122" s="536" t="s">
        <v>848</v>
      </c>
      <c r="D122" s="550">
        <v>1502</v>
      </c>
      <c r="E122" s="550">
        <v>41.178739999999998</v>
      </c>
      <c r="G122" s="546"/>
      <c r="H122" s="546"/>
      <c r="I122" s="546"/>
      <c r="J122" s="496"/>
    </row>
    <row r="123" spans="2:10" x14ac:dyDescent="0.2">
      <c r="B123" s="536"/>
      <c r="C123" s="536" t="s">
        <v>849</v>
      </c>
      <c r="D123" s="550">
        <v>303</v>
      </c>
      <c r="E123" s="550">
        <v>8.3063199999999995</v>
      </c>
      <c r="G123" s="546"/>
      <c r="H123" s="546"/>
      <c r="I123" s="546"/>
      <c r="J123" s="496"/>
    </row>
    <row r="124" spans="2:10" x14ac:dyDescent="0.2">
      <c r="B124" s="537"/>
      <c r="C124" s="409" t="s">
        <v>262</v>
      </c>
      <c r="D124" s="551">
        <f>SUM(D102:D123)</f>
        <v>118863</v>
      </c>
      <c r="E124" s="551">
        <f>SUM(E102:E123)</f>
        <v>7482.0202499999996</v>
      </c>
      <c r="G124" s="546"/>
      <c r="H124" s="546"/>
      <c r="I124" s="546"/>
      <c r="J124" s="496"/>
    </row>
    <row r="125" spans="2:10" x14ac:dyDescent="0.2">
      <c r="G125" s="546"/>
      <c r="H125" s="546"/>
      <c r="I125" s="546"/>
      <c r="J125" s="496"/>
    </row>
    <row r="126" spans="2:10" x14ac:dyDescent="0.2">
      <c r="G126" s="546"/>
      <c r="H126" s="546"/>
      <c r="I126" s="546"/>
      <c r="J126" s="496"/>
    </row>
    <row r="127" spans="2:10" ht="15.75" x14ac:dyDescent="0.2">
      <c r="B127" s="155" t="s">
        <v>300</v>
      </c>
      <c r="G127" s="546"/>
      <c r="H127" s="546"/>
      <c r="I127" s="546"/>
      <c r="J127" s="496"/>
    </row>
    <row r="128" spans="2:10" x14ac:dyDescent="0.2">
      <c r="B128" s="151"/>
      <c r="C128" s="152"/>
      <c r="D128" s="153"/>
      <c r="E128" s="141"/>
      <c r="G128" s="546"/>
      <c r="H128" s="546"/>
      <c r="I128" s="546"/>
      <c r="J128" s="496"/>
    </row>
    <row r="129" spans="2:10" ht="51" x14ac:dyDescent="0.2">
      <c r="B129" s="17" t="s">
        <v>327</v>
      </c>
      <c r="C129" s="87" t="s">
        <v>278</v>
      </c>
      <c r="D129" s="20" t="s">
        <v>298</v>
      </c>
      <c r="E129" s="57" t="s">
        <v>166</v>
      </c>
      <c r="G129" s="546"/>
      <c r="H129" s="546"/>
      <c r="I129" s="546"/>
      <c r="J129" s="496"/>
    </row>
    <row r="130" spans="2:10" x14ac:dyDescent="0.2">
      <c r="B130" s="536"/>
      <c r="C130" s="536" t="s">
        <v>850</v>
      </c>
      <c r="D130" s="550">
        <v>56</v>
      </c>
      <c r="E130" s="550">
        <v>3.9895200000000002</v>
      </c>
      <c r="G130" s="546"/>
      <c r="H130" s="546"/>
      <c r="I130" s="546"/>
      <c r="J130" s="496"/>
    </row>
    <row r="131" spans="2:10" x14ac:dyDescent="0.2">
      <c r="B131" s="536"/>
      <c r="C131" s="536" t="s">
        <v>851</v>
      </c>
      <c r="D131" s="550">
        <v>3</v>
      </c>
      <c r="E131" s="550">
        <v>0.21340000000000001</v>
      </c>
      <c r="G131" s="546"/>
      <c r="H131" s="546"/>
      <c r="I131" s="546"/>
      <c r="J131" s="496"/>
    </row>
    <row r="132" spans="2:10" x14ac:dyDescent="0.2">
      <c r="B132" s="536"/>
      <c r="C132" s="536" t="s">
        <v>852</v>
      </c>
      <c r="D132" s="550">
        <v>42</v>
      </c>
      <c r="E132" s="550">
        <v>3.5066999999999999</v>
      </c>
      <c r="G132" s="546"/>
      <c r="H132" s="546"/>
      <c r="I132" s="546"/>
      <c r="J132" s="496"/>
    </row>
    <row r="133" spans="2:10" x14ac:dyDescent="0.2">
      <c r="B133" s="536"/>
      <c r="C133" s="536" t="s">
        <v>853</v>
      </c>
      <c r="D133" s="550">
        <v>65619</v>
      </c>
      <c r="E133" s="550">
        <v>3617.0917100000001</v>
      </c>
      <c r="G133" s="546"/>
      <c r="H133" s="546"/>
      <c r="I133" s="546"/>
      <c r="J133" s="496"/>
    </row>
    <row r="134" spans="2:10" x14ac:dyDescent="0.2">
      <c r="B134" s="536"/>
      <c r="C134" s="536" t="s">
        <v>854</v>
      </c>
      <c r="D134" s="550">
        <v>1166</v>
      </c>
      <c r="E134" s="550">
        <v>95.147770000000008</v>
      </c>
      <c r="G134" s="546"/>
      <c r="H134" s="546"/>
      <c r="I134" s="546"/>
      <c r="J134" s="496"/>
    </row>
    <row r="135" spans="2:10" x14ac:dyDescent="0.2">
      <c r="B135" s="536"/>
      <c r="C135" s="536" t="s">
        <v>855</v>
      </c>
      <c r="D135" s="550">
        <v>124</v>
      </c>
      <c r="E135" s="550">
        <v>9.87392</v>
      </c>
      <c r="G135" s="546"/>
      <c r="H135" s="546"/>
      <c r="I135" s="546"/>
      <c r="J135" s="496"/>
    </row>
    <row r="136" spans="2:10" x14ac:dyDescent="0.2">
      <c r="B136" s="536"/>
      <c r="C136" s="536" t="s">
        <v>856</v>
      </c>
      <c r="D136" s="550">
        <v>6</v>
      </c>
      <c r="E136" s="550">
        <v>0.65983999999999998</v>
      </c>
      <c r="G136" s="546"/>
      <c r="H136" s="546"/>
      <c r="I136" s="546"/>
      <c r="J136" s="496"/>
    </row>
    <row r="137" spans="2:10" x14ac:dyDescent="0.2">
      <c r="B137" s="536"/>
      <c r="C137" s="536" t="s">
        <v>857</v>
      </c>
      <c r="D137" s="550">
        <v>327</v>
      </c>
      <c r="E137" s="550">
        <v>39.538220000000003</v>
      </c>
      <c r="G137" s="546"/>
      <c r="H137" s="546"/>
      <c r="I137" s="546"/>
      <c r="J137" s="496"/>
    </row>
    <row r="138" spans="2:10" x14ac:dyDescent="0.2">
      <c r="B138" s="536"/>
      <c r="C138" s="536" t="s">
        <v>858</v>
      </c>
      <c r="D138" s="550">
        <v>873</v>
      </c>
      <c r="E138" s="550">
        <v>82.285539999999997</v>
      </c>
      <c r="G138" s="496"/>
      <c r="H138" s="496"/>
      <c r="I138" s="496"/>
      <c r="J138" s="496"/>
    </row>
    <row r="139" spans="2:10" x14ac:dyDescent="0.2">
      <c r="B139" s="536"/>
      <c r="C139" s="536" t="s">
        <v>859</v>
      </c>
      <c r="D139" s="550">
        <v>23639</v>
      </c>
      <c r="E139" s="550">
        <v>2025.9509399999999</v>
      </c>
      <c r="G139" s="496"/>
      <c r="H139" s="496"/>
      <c r="I139" s="496"/>
      <c r="J139" s="496"/>
    </row>
    <row r="140" spans="2:10" x14ac:dyDescent="0.2">
      <c r="B140" s="536"/>
      <c r="C140" s="536" t="s">
        <v>860</v>
      </c>
      <c r="D140" s="550">
        <v>9877</v>
      </c>
      <c r="E140" s="550">
        <v>861.99783000000002</v>
      </c>
      <c r="G140" s="496"/>
      <c r="H140" s="496"/>
      <c r="I140" s="496"/>
      <c r="J140" s="496"/>
    </row>
    <row r="141" spans="2:10" x14ac:dyDescent="0.2">
      <c r="B141" s="536"/>
      <c r="C141" s="536" t="s">
        <v>861</v>
      </c>
      <c r="D141" s="550">
        <v>335</v>
      </c>
      <c r="E141" s="550">
        <v>36.810509999999994</v>
      </c>
      <c r="G141" s="496"/>
      <c r="H141" s="496"/>
      <c r="I141" s="496"/>
      <c r="J141" s="496"/>
    </row>
    <row r="142" spans="2:10" x14ac:dyDescent="0.2">
      <c r="B142" s="536"/>
      <c r="C142" s="536" t="s">
        <v>841</v>
      </c>
      <c r="D142" s="550">
        <v>9</v>
      </c>
      <c r="E142" s="550">
        <v>1.04122</v>
      </c>
      <c r="G142" s="496"/>
      <c r="H142" s="496"/>
      <c r="I142" s="496"/>
      <c r="J142" s="496"/>
    </row>
    <row r="143" spans="2:10" x14ac:dyDescent="0.2">
      <c r="B143" s="536"/>
      <c r="C143" s="536" t="s">
        <v>842</v>
      </c>
      <c r="D143" s="550">
        <v>95</v>
      </c>
      <c r="E143" s="550">
        <v>10.991400000000001</v>
      </c>
    </row>
    <row r="144" spans="2:10" x14ac:dyDescent="0.2">
      <c r="B144" s="536"/>
      <c r="C144" s="536" t="s">
        <v>843</v>
      </c>
      <c r="D144" s="550">
        <v>15</v>
      </c>
      <c r="E144" s="550">
        <v>1.7355099999999999</v>
      </c>
    </row>
    <row r="145" spans="2:5" x14ac:dyDescent="0.2">
      <c r="B145" s="536"/>
      <c r="C145" s="536" t="s">
        <v>844</v>
      </c>
      <c r="D145" s="550">
        <v>118</v>
      </c>
      <c r="E145" s="550">
        <v>13.903</v>
      </c>
    </row>
    <row r="146" spans="2:5" x14ac:dyDescent="0.2">
      <c r="B146" s="536"/>
      <c r="C146" s="536" t="s">
        <v>845</v>
      </c>
      <c r="D146" s="550">
        <v>110</v>
      </c>
      <c r="E146" s="550">
        <v>12.96039</v>
      </c>
    </row>
    <row r="147" spans="2:5" x14ac:dyDescent="0.2">
      <c r="B147" s="536"/>
      <c r="C147" s="536" t="s">
        <v>846</v>
      </c>
      <c r="D147" s="550">
        <v>14997</v>
      </c>
      <c r="E147" s="550">
        <v>395.44324999999998</v>
      </c>
    </row>
    <row r="148" spans="2:5" x14ac:dyDescent="0.2">
      <c r="B148" s="536"/>
      <c r="C148" s="536" t="s">
        <v>847</v>
      </c>
      <c r="D148" s="550">
        <v>101</v>
      </c>
      <c r="E148" s="550">
        <v>2.6669200000000002</v>
      </c>
    </row>
    <row r="149" spans="2:5" x14ac:dyDescent="0.2">
      <c r="B149" s="536"/>
      <c r="C149" s="536" t="s">
        <v>848</v>
      </c>
      <c r="D149" s="550">
        <v>857</v>
      </c>
      <c r="E149" s="550">
        <v>22.689060000000001</v>
      </c>
    </row>
    <row r="150" spans="2:5" x14ac:dyDescent="0.2">
      <c r="B150" s="536"/>
      <c r="C150" s="536" t="s">
        <v>849</v>
      </c>
      <c r="D150" s="550">
        <v>244</v>
      </c>
      <c r="E150" s="550">
        <v>6.4399799999999994</v>
      </c>
    </row>
    <row r="151" spans="2:5" x14ac:dyDescent="0.2">
      <c r="B151" s="537"/>
      <c r="C151" s="409" t="s">
        <v>262</v>
      </c>
      <c r="D151" s="551">
        <f>SUM(D130:D150)</f>
        <v>118613</v>
      </c>
      <c r="E151" s="551">
        <f>SUM(E130:E150)</f>
        <v>7244.9366300000011</v>
      </c>
    </row>
    <row r="153" spans="2:5" ht="15.75" x14ac:dyDescent="0.2">
      <c r="B153" s="155" t="s">
        <v>485</v>
      </c>
    </row>
    <row r="155" spans="2:5" ht="56.25" customHeight="1" x14ac:dyDescent="0.2">
      <c r="B155" s="701" t="s">
        <v>918</v>
      </c>
      <c r="C155" s="702"/>
      <c r="D155" s="702"/>
      <c r="E155" s="703"/>
    </row>
    <row r="157" spans="2:5" x14ac:dyDescent="0.2">
      <c r="B157" s="156" t="s">
        <v>486</v>
      </c>
      <c r="C157" s="623">
        <v>613375.59999999986</v>
      </c>
    </row>
  </sheetData>
  <customSheetViews>
    <customSheetView guid="{C249224D-B75B-4167-BD5A-6F91763A6929}" showPageBreaks="1" fitToPage="1" printArea="1" view="pageBreakPreview" showRuler="0">
      <colBreaks count="1" manualBreakCount="1">
        <brk id="5" max="1048575" man="1"/>
      </colBreaks>
      <pageMargins left="0.75" right="0.75" top="1" bottom="1" header="0.5" footer="0.5"/>
      <pageSetup paperSize="8" scale="79" orientation="portrait" r:id="rId1"/>
      <headerFooter alignWithMargins="0"/>
    </customSheetView>
  </customSheetViews>
  <mergeCells count="4">
    <mergeCell ref="B8:D8"/>
    <mergeCell ref="B155:E155"/>
    <mergeCell ref="D5:E5"/>
    <mergeCell ref="D6:E6"/>
  </mergeCells>
  <phoneticPr fontId="34" type="noConversion"/>
  <pageMargins left="0.74803149606299213" right="0.74803149606299213" top="0.98425196850393704" bottom="0.98425196850393704" header="0.51181102362204722" footer="0.51181102362204722"/>
  <pageSetup paperSize="8" scale="71" fitToHeight="0" orientation="portrait" r:id="rId2"/>
  <headerFooter alignWithMargins="0">
    <oddFooter>&amp;L&amp;D&amp;C&amp;A&amp;RPage &amp;P of &amp;N</oddFooter>
  </headerFooter>
  <rowBreaks count="1" manualBreakCount="1">
    <brk id="98" min="1" max="4" man="1"/>
  </rowBreaks>
  <colBreaks count="1" manualBreakCount="1">
    <brk id="5" max="1048575" man="1"/>
  </col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8"/>
  </sheetPr>
  <dimension ref="A1:L184"/>
  <sheetViews>
    <sheetView showGridLines="0" view="pageBreakPreview" topLeftCell="A64" zoomScale="85" zoomScaleNormal="100" zoomScaleSheetLayoutView="85" workbookViewId="0">
      <selection activeCell="C81" sqref="C81"/>
    </sheetView>
  </sheetViews>
  <sheetFormatPr defaultRowHeight="12.75" x14ac:dyDescent="0.2"/>
  <cols>
    <col min="1" max="1" width="12.7109375" style="90" customWidth="1"/>
    <col min="2" max="2" width="52.7109375" style="90" customWidth="1"/>
    <col min="3" max="4" width="12.7109375" style="90" customWidth="1"/>
    <col min="5" max="5" width="13.85546875" style="90" customWidth="1"/>
    <col min="6" max="6" width="12.7109375" style="90" customWidth="1"/>
    <col min="7" max="7" width="14.42578125" style="90" customWidth="1"/>
    <col min="8" max="10" width="12.7109375" style="90" customWidth="1"/>
    <col min="11" max="16384" width="9.140625" style="90"/>
  </cols>
  <sheetData>
    <row r="1" spans="2:9" ht="24" customHeight="1" x14ac:dyDescent="0.2">
      <c r="B1" s="14" t="str">
        <f>Cover!E22</f>
        <v>United Energy</v>
      </c>
      <c r="C1" s="14"/>
    </row>
    <row r="2" spans="2:9" ht="21.75" customHeight="1" x14ac:dyDescent="0.2">
      <c r="B2" s="112" t="s">
        <v>527</v>
      </c>
    </row>
    <row r="3" spans="2:9" ht="18.75" customHeight="1" x14ac:dyDescent="0.2">
      <c r="B3" s="114">
        <f>Cover!E26</f>
        <v>2014</v>
      </c>
    </row>
    <row r="4" spans="2:9" ht="18.75" customHeight="1" x14ac:dyDescent="0.2">
      <c r="B4" s="112"/>
    </row>
    <row r="5" spans="2:9" ht="18.75" customHeight="1" x14ac:dyDescent="0.2">
      <c r="B5" s="135"/>
      <c r="C5" s="91"/>
      <c r="D5" s="215" t="s">
        <v>505</v>
      </c>
      <c r="E5" s="216"/>
      <c r="H5" s="113"/>
      <c r="I5" s="113"/>
    </row>
    <row r="6" spans="2:9" ht="18.75" customHeight="1" x14ac:dyDescent="0.2">
      <c r="B6" s="101" t="s">
        <v>506</v>
      </c>
      <c r="C6" s="136"/>
      <c r="D6" s="139" t="s">
        <v>308</v>
      </c>
      <c r="E6" s="140"/>
      <c r="H6" s="113"/>
      <c r="I6" s="113"/>
    </row>
    <row r="7" spans="2:9" ht="18.75" customHeight="1" x14ac:dyDescent="0.2">
      <c r="B7" s="146" t="s">
        <v>507</v>
      </c>
      <c r="C7" s="136"/>
      <c r="D7" s="146" t="s">
        <v>508</v>
      </c>
      <c r="E7" s="93"/>
      <c r="H7" s="113"/>
      <c r="I7" s="113"/>
    </row>
    <row r="8" spans="2:9" ht="18.75" customHeight="1" x14ac:dyDescent="0.2">
      <c r="B8" s="114"/>
      <c r="C8" s="114"/>
      <c r="D8" s="115"/>
      <c r="H8" s="113"/>
      <c r="I8" s="113"/>
    </row>
    <row r="9" spans="2:9" ht="56.25" customHeight="1" x14ac:dyDescent="0.2">
      <c r="B9" s="701" t="s">
        <v>422</v>
      </c>
      <c r="C9" s="702"/>
      <c r="D9" s="703"/>
      <c r="H9" s="113"/>
      <c r="I9" s="113"/>
    </row>
    <row r="10" spans="2:9" ht="18.75" customHeight="1" x14ac:dyDescent="0.2">
      <c r="B10" s="114"/>
      <c r="C10" s="114"/>
      <c r="D10" s="115"/>
      <c r="H10" s="113"/>
      <c r="I10" s="113"/>
    </row>
    <row r="11" spans="2:9" ht="18.75" customHeight="1" x14ac:dyDescent="0.2">
      <c r="B11" s="392" t="s">
        <v>211</v>
      </c>
      <c r="C11" s="393"/>
      <c r="D11" s="394"/>
      <c r="E11" s="395"/>
      <c r="F11" s="394"/>
      <c r="G11" s="395"/>
      <c r="H11" s="345"/>
      <c r="I11" s="346"/>
    </row>
    <row r="12" spans="2:9" ht="24" customHeight="1" x14ac:dyDescent="0.2">
      <c r="B12" s="396" t="s">
        <v>743</v>
      </c>
      <c r="C12" s="397"/>
      <c r="D12" s="397"/>
      <c r="E12" s="398"/>
      <c r="F12" s="399"/>
      <c r="G12" s="400"/>
      <c r="H12" s="399"/>
      <c r="I12" s="401"/>
    </row>
    <row r="13" spans="2:9" ht="24" customHeight="1" x14ac:dyDescent="0.2">
      <c r="B13" s="694" t="s">
        <v>490</v>
      </c>
      <c r="C13" s="695"/>
      <c r="D13" s="695"/>
      <c r="E13" s="695"/>
      <c r="F13" s="695"/>
      <c r="G13" s="695"/>
      <c r="H13" s="695"/>
      <c r="I13" s="696"/>
    </row>
    <row r="14" spans="2:9" ht="24" customHeight="1" x14ac:dyDescent="0.2">
      <c r="B14" s="694" t="s">
        <v>738</v>
      </c>
      <c r="C14" s="695"/>
      <c r="D14" s="695"/>
      <c r="E14" s="695"/>
      <c r="F14" s="695"/>
      <c r="G14" s="695"/>
      <c r="H14" s="695"/>
      <c r="I14" s="724"/>
    </row>
    <row r="15" spans="2:9" ht="24" customHeight="1" x14ac:dyDescent="0.2">
      <c r="B15" s="694" t="s">
        <v>349</v>
      </c>
      <c r="C15" s="725"/>
      <c r="D15" s="725"/>
      <c r="E15" s="725"/>
      <c r="F15" s="725"/>
      <c r="G15" s="725"/>
      <c r="H15" s="725"/>
      <c r="I15" s="724"/>
    </row>
    <row r="16" spans="2:9" ht="24" customHeight="1" x14ac:dyDescent="0.2">
      <c r="B16" s="694" t="s">
        <v>739</v>
      </c>
      <c r="C16" s="725"/>
      <c r="D16" s="725"/>
      <c r="E16" s="725"/>
      <c r="F16" s="725"/>
      <c r="G16" s="725"/>
      <c r="H16" s="725"/>
      <c r="I16" s="724"/>
    </row>
    <row r="17" spans="2:10" ht="24" customHeight="1" x14ac:dyDescent="0.2">
      <c r="B17" s="697"/>
      <c r="C17" s="726"/>
      <c r="D17" s="726"/>
      <c r="E17" s="726"/>
      <c r="F17" s="726"/>
      <c r="G17" s="726"/>
      <c r="H17" s="726"/>
      <c r="I17" s="727"/>
    </row>
    <row r="18" spans="2:10" ht="20.25" x14ac:dyDescent="0.2">
      <c r="B18" s="114"/>
      <c r="C18" s="114"/>
      <c r="D18" s="114"/>
      <c r="E18" s="114"/>
      <c r="F18" s="114"/>
      <c r="G18" s="114"/>
    </row>
    <row r="19" spans="2:10" ht="15.75" x14ac:dyDescent="0.2">
      <c r="B19" s="240" t="s">
        <v>250</v>
      </c>
      <c r="D19" s="121"/>
    </row>
    <row r="20" spans="2:10" x14ac:dyDescent="0.2">
      <c r="B20" s="119"/>
      <c r="C20" s="119"/>
    </row>
    <row r="21" spans="2:10" ht="25.5" x14ac:dyDescent="0.2">
      <c r="B21" s="23"/>
      <c r="C21" s="66" t="s">
        <v>487</v>
      </c>
      <c r="D21" s="66" t="s">
        <v>740</v>
      </c>
      <c r="E21" s="67" t="s">
        <v>488</v>
      </c>
      <c r="F21" s="67" t="s">
        <v>489</v>
      </c>
      <c r="G21" s="15" t="s">
        <v>690</v>
      </c>
      <c r="H21" s="16" t="s">
        <v>285</v>
      </c>
      <c r="I21" s="16" t="s">
        <v>286</v>
      </c>
      <c r="J21" s="16" t="s">
        <v>292</v>
      </c>
    </row>
    <row r="22" spans="2:10" x14ac:dyDescent="0.2">
      <c r="B22" s="23" t="s">
        <v>153</v>
      </c>
      <c r="C22" s="66"/>
      <c r="D22" s="66"/>
      <c r="E22" s="67"/>
      <c r="F22" s="67"/>
      <c r="G22" s="15"/>
      <c r="H22" s="16"/>
      <c r="I22" s="16"/>
      <c r="J22" s="16"/>
    </row>
    <row r="23" spans="2:10" x14ac:dyDescent="0.2">
      <c r="B23" s="33" t="s">
        <v>188</v>
      </c>
      <c r="C23" s="553">
        <v>32747.28005437359</v>
      </c>
      <c r="D23" s="554">
        <f>IF(Cover!$E$26=2014,((C23/Cover!$D$48)*Cover!$H$48),((C23/Cover!$D$49)*Cover!$I$49))</f>
        <v>35697.302886610749</v>
      </c>
      <c r="E23" s="554">
        <f>SUM(G23:J23)</f>
        <v>35894.045849999988</v>
      </c>
      <c r="F23" s="556">
        <f>IF(D23=0,1,((E23-D23)/D23)*1)</f>
        <v>5.5114237625787888E-3</v>
      </c>
      <c r="G23" s="553">
        <v>26265.46702</v>
      </c>
      <c r="H23" s="553">
        <v>8157.1023399999895</v>
      </c>
      <c r="I23" s="553">
        <v>1471.4764899999998</v>
      </c>
      <c r="J23" s="553">
        <v>0</v>
      </c>
    </row>
    <row r="24" spans="2:10" x14ac:dyDescent="0.2">
      <c r="B24" s="33" t="s">
        <v>138</v>
      </c>
      <c r="C24" s="553">
        <v>48762.661882792796</v>
      </c>
      <c r="D24" s="554">
        <f>IF(Cover!$E$26=2014,((C24/Cover!$D$48)*Cover!$H$48),((C24/Cover!$D$49)*Cover!$I$49))</f>
        <v>53155.422615166572</v>
      </c>
      <c r="E24" s="554">
        <f t="shared" ref="E24:E32" si="0">SUM(G24:J24)</f>
        <v>46746.584286235273</v>
      </c>
      <c r="F24" s="556">
        <f>IF(D24=0,1,((E24-D24)/D24)*1)</f>
        <v>-0.12056791223973257</v>
      </c>
      <c r="G24" s="553">
        <v>2237.4403412946463</v>
      </c>
      <c r="H24" s="553">
        <v>20388.463633903801</v>
      </c>
      <c r="I24" s="553">
        <v>24120.680311036824</v>
      </c>
      <c r="J24" s="553">
        <v>0</v>
      </c>
    </row>
    <row r="25" spans="2:10" x14ac:dyDescent="0.2">
      <c r="B25" s="23" t="s">
        <v>154</v>
      </c>
      <c r="C25" s="555"/>
      <c r="D25" s="555"/>
      <c r="E25" s="555"/>
      <c r="F25" s="557"/>
      <c r="G25" s="555"/>
      <c r="H25" s="555"/>
      <c r="I25" s="555"/>
      <c r="J25" s="555"/>
    </row>
    <row r="26" spans="2:10" x14ac:dyDescent="0.2">
      <c r="B26" s="33" t="s">
        <v>139</v>
      </c>
      <c r="C26" s="553">
        <v>21332.549462340452</v>
      </c>
      <c r="D26" s="554">
        <f>IF(Cover!$E$26=2014,((C26/Cover!$D$48)*Cover!$H$48),((C26/Cover!$D$49)*Cover!$I$49))</f>
        <v>23254.281828486324</v>
      </c>
      <c r="E26" s="554">
        <f>SUM(G26:J26)</f>
        <v>32934.885369999975</v>
      </c>
      <c r="F26" s="556">
        <f t="shared" ref="F26:F33" si="1">IF(D26=0,1,((E26-D26)/D26)*1)</f>
        <v>0.41629337826528712</v>
      </c>
      <c r="G26" s="553">
        <v>8405.387163633508</v>
      </c>
      <c r="H26" s="553">
        <v>18526.525940481639</v>
      </c>
      <c r="I26" s="553">
        <v>6002.9722658848259</v>
      </c>
      <c r="J26" s="553">
        <v>0</v>
      </c>
    </row>
    <row r="27" spans="2:10" x14ac:dyDescent="0.2">
      <c r="B27" s="33" t="s">
        <v>140</v>
      </c>
      <c r="C27" s="553">
        <v>40434.299166687211</v>
      </c>
      <c r="D27" s="554">
        <f>IF(Cover!$E$26=2014,((C27/Cover!$D$48)*Cover!$H$48),((C27/Cover!$D$49)*Cover!$I$49))</f>
        <v>44076.803385333129</v>
      </c>
      <c r="E27" s="554">
        <f t="shared" si="0"/>
        <v>66972.479899999991</v>
      </c>
      <c r="F27" s="556">
        <f t="shared" si="1"/>
        <v>0.51944956884703586</v>
      </c>
      <c r="G27" s="553">
        <v>3051.2256499999999</v>
      </c>
      <c r="H27" s="553">
        <v>26341.038849999994</v>
      </c>
      <c r="I27" s="553">
        <v>37580.215399999994</v>
      </c>
      <c r="J27" s="553">
        <v>0</v>
      </c>
    </row>
    <row r="28" spans="2:10" x14ac:dyDescent="0.2">
      <c r="B28" s="50" t="s">
        <v>693</v>
      </c>
      <c r="C28" s="554">
        <f>SUM(C23:C24,C26:C27)</f>
        <v>143276.79056619405</v>
      </c>
      <c r="D28" s="554">
        <f>SUM(D23:D24,D26:D27)</f>
        <v>156183.81071559677</v>
      </c>
      <c r="E28" s="554">
        <f t="shared" ref="E28:H28" si="2">SUM(E23:E24,E26:E27)</f>
        <v>182547.99540623522</v>
      </c>
      <c r="F28" s="556">
        <f t="shared" si="1"/>
        <v>0.16880228859728849</v>
      </c>
      <c r="G28" s="554">
        <f>SUM(G23:G24,G26:G27)</f>
        <v>39959.520174928155</v>
      </c>
      <c r="H28" s="554">
        <f t="shared" si="2"/>
        <v>73413.130764385423</v>
      </c>
      <c r="I28" s="554">
        <f>SUM(I23:I24,I26:I27)</f>
        <v>69175.344466921641</v>
      </c>
      <c r="J28" s="554">
        <f>SUM(J23:J24,J26:J27)</f>
        <v>0</v>
      </c>
    </row>
    <row r="29" spans="2:10" x14ac:dyDescent="0.2">
      <c r="B29" s="33" t="s">
        <v>256</v>
      </c>
      <c r="C29" s="553">
        <v>0</v>
      </c>
      <c r="D29" s="554">
        <f>IF(Cover!$E$26=2014,((C29/Cover!$D$48)*Cover!$H$48),((C29/Cover!$D$49)*Cover!$I$49))</f>
        <v>0</v>
      </c>
      <c r="E29" s="554">
        <f>SUM(G29:J29)</f>
        <v>-50.764999999999986</v>
      </c>
      <c r="F29" s="556">
        <f t="shared" si="1"/>
        <v>1</v>
      </c>
      <c r="G29" s="553">
        <v>0</v>
      </c>
      <c r="H29" s="553">
        <v>0</v>
      </c>
      <c r="I29" s="553">
        <v>0</v>
      </c>
      <c r="J29" s="553">
        <v>-50.764999999999986</v>
      </c>
    </row>
    <row r="30" spans="2:10" x14ac:dyDescent="0.2">
      <c r="B30" s="33" t="s">
        <v>141</v>
      </c>
      <c r="C30" s="553">
        <v>16032</v>
      </c>
      <c r="D30" s="554">
        <f>IF(Cover!$E$26=2014,((C30/Cover!$D$48)*Cover!$H$48),((C30/Cover!$D$49)*Cover!$I$49))</f>
        <v>17476.234940059079</v>
      </c>
      <c r="E30" s="554">
        <f>SUM(G30:J30)</f>
        <v>23721.676000000007</v>
      </c>
      <c r="F30" s="556">
        <f t="shared" si="1"/>
        <v>0.35736765277886651</v>
      </c>
      <c r="G30" s="553">
        <v>0</v>
      </c>
      <c r="H30" s="553">
        <v>0</v>
      </c>
      <c r="I30" s="553">
        <v>0</v>
      </c>
      <c r="J30" s="553">
        <v>23721.676000000007</v>
      </c>
    </row>
    <row r="31" spans="2:10" x14ac:dyDescent="0.2">
      <c r="B31" s="33" t="s">
        <v>142</v>
      </c>
      <c r="C31" s="553">
        <v>2029.1000000000001</v>
      </c>
      <c r="D31" s="554">
        <f>IF(Cover!$E$26=2014,((C31/Cover!$D$48)*Cover!$H$48),((C31/Cover!$D$49)*Cover!$I$49))</f>
        <v>2211.8904888269635</v>
      </c>
      <c r="E31" s="554">
        <f t="shared" si="0"/>
        <v>4032.0529999999999</v>
      </c>
      <c r="F31" s="556">
        <f t="shared" si="1"/>
        <v>0.82289901799719156</v>
      </c>
      <c r="G31" s="553">
        <v>0</v>
      </c>
      <c r="H31" s="553">
        <v>0</v>
      </c>
      <c r="I31" s="553">
        <v>0</v>
      </c>
      <c r="J31" s="553">
        <v>4032.0529999999999</v>
      </c>
    </row>
    <row r="32" spans="2:10" x14ac:dyDescent="0.2">
      <c r="B32" s="56" t="s">
        <v>350</v>
      </c>
      <c r="C32" s="553">
        <v>0</v>
      </c>
      <c r="D32" s="554">
        <f>IF(Cover!$E$26=2014,((C32/Cover!$D$48)*Cover!$H$48),((C32/Cover!$D$49)*Cover!$I$49))</f>
        <v>0</v>
      </c>
      <c r="E32" s="554">
        <f t="shared" si="0"/>
        <v>0</v>
      </c>
      <c r="F32" s="556">
        <f t="shared" si="1"/>
        <v>1</v>
      </c>
      <c r="G32" s="553">
        <v>0</v>
      </c>
      <c r="H32" s="553">
        <v>0</v>
      </c>
      <c r="I32" s="553">
        <v>0</v>
      </c>
      <c r="J32" s="553">
        <v>0</v>
      </c>
    </row>
    <row r="33" spans="2:10" x14ac:dyDescent="0.2">
      <c r="B33" s="50" t="s">
        <v>155</v>
      </c>
      <c r="C33" s="554">
        <f>SUM(C28:C32)</f>
        <v>161337.89056619405</v>
      </c>
      <c r="D33" s="554">
        <f t="shared" ref="D33:J33" si="3">SUM(D28:D32)</f>
        <v>175871.93614448281</v>
      </c>
      <c r="E33" s="554">
        <f t="shared" si="3"/>
        <v>210250.9594062352</v>
      </c>
      <c r="F33" s="556">
        <f t="shared" si="1"/>
        <v>0.19547759588834704</v>
      </c>
      <c r="G33" s="554">
        <f>SUM(G28:G32)</f>
        <v>39959.520174928155</v>
      </c>
      <c r="H33" s="554">
        <f t="shared" si="3"/>
        <v>73413.130764385423</v>
      </c>
      <c r="I33" s="554">
        <f t="shared" si="3"/>
        <v>69175.344466921641</v>
      </c>
      <c r="J33" s="554">
        <f t="shared" si="3"/>
        <v>27702.964000000007</v>
      </c>
    </row>
    <row r="34" spans="2:10" x14ac:dyDescent="0.2">
      <c r="B34" s="124"/>
      <c r="C34" s="124"/>
      <c r="D34" s="124"/>
      <c r="E34" s="124"/>
      <c r="F34" s="124"/>
    </row>
    <row r="35" spans="2:10" ht="15.75" x14ac:dyDescent="0.2">
      <c r="B35" s="226" t="s">
        <v>491</v>
      </c>
      <c r="C35" s="91"/>
      <c r="D35" s="91"/>
      <c r="E35" s="91"/>
      <c r="F35" s="91"/>
    </row>
    <row r="36" spans="2:10" ht="25.5" customHeight="1" x14ac:dyDescent="0.2">
      <c r="B36" s="701" t="s">
        <v>571</v>
      </c>
      <c r="C36" s="702"/>
      <c r="D36" s="702"/>
      <c r="E36" s="702"/>
      <c r="F36" s="703"/>
    </row>
    <row r="37" spans="2:10" x14ac:dyDescent="0.2">
      <c r="B37" s="128"/>
      <c r="C37" s="128"/>
      <c r="D37" s="128"/>
      <c r="E37" s="128"/>
      <c r="F37" s="127"/>
    </row>
    <row r="38" spans="2:10" x14ac:dyDescent="0.2">
      <c r="B38" s="68"/>
      <c r="C38" s="721" t="s">
        <v>492</v>
      </c>
      <c r="D38" s="722"/>
      <c r="E38" s="722"/>
      <c r="F38" s="723"/>
    </row>
    <row r="39" spans="2:10" x14ac:dyDescent="0.2">
      <c r="B39" s="23" t="s">
        <v>153</v>
      </c>
      <c r="C39" s="718"/>
      <c r="D39" s="719"/>
      <c r="E39" s="719"/>
      <c r="F39" s="720"/>
    </row>
    <row r="40" spans="2:10" ht="18" customHeight="1" x14ac:dyDescent="0.2">
      <c r="B40" s="33" t="s">
        <v>188</v>
      </c>
      <c r="C40" s="712" t="s">
        <v>919</v>
      </c>
      <c r="D40" s="713"/>
      <c r="E40" s="713"/>
      <c r="F40" s="714"/>
    </row>
    <row r="41" spans="2:10" ht="27" customHeight="1" x14ac:dyDescent="0.2">
      <c r="B41" s="33" t="s">
        <v>138</v>
      </c>
      <c r="C41" s="712" t="s">
        <v>922</v>
      </c>
      <c r="D41" s="713"/>
      <c r="E41" s="713"/>
      <c r="F41" s="714"/>
    </row>
    <row r="42" spans="2:10" ht="51" customHeight="1" x14ac:dyDescent="0.2">
      <c r="B42" s="23" t="s">
        <v>154</v>
      </c>
      <c r="C42" s="715"/>
      <c r="D42" s="716"/>
      <c r="E42" s="716"/>
      <c r="F42" s="717"/>
      <c r="H42" s="113"/>
    </row>
    <row r="43" spans="2:10" ht="51" customHeight="1" x14ac:dyDescent="0.2">
      <c r="B43" s="33" t="s">
        <v>139</v>
      </c>
      <c r="C43" s="712" t="s">
        <v>862</v>
      </c>
      <c r="D43" s="713"/>
      <c r="E43" s="713"/>
      <c r="F43" s="714"/>
      <c r="H43" s="113"/>
    </row>
    <row r="44" spans="2:10" ht="51" customHeight="1" x14ac:dyDescent="0.2">
      <c r="B44" s="33" t="s">
        <v>140</v>
      </c>
      <c r="C44" s="712" t="s">
        <v>863</v>
      </c>
      <c r="D44" s="713"/>
      <c r="E44" s="713"/>
      <c r="F44" s="714"/>
    </row>
    <row r="45" spans="2:10" ht="20.25" customHeight="1" x14ac:dyDescent="0.2">
      <c r="B45" s="69" t="s">
        <v>115</v>
      </c>
      <c r="C45" s="715"/>
      <c r="D45" s="716"/>
      <c r="E45" s="716"/>
      <c r="F45" s="717"/>
    </row>
    <row r="46" spans="2:10" ht="22.5" customHeight="1" x14ac:dyDescent="0.2">
      <c r="B46" s="33" t="s">
        <v>256</v>
      </c>
      <c r="C46" s="712" t="s">
        <v>920</v>
      </c>
      <c r="D46" s="713"/>
      <c r="E46" s="713"/>
      <c r="F46" s="714"/>
    </row>
    <row r="47" spans="2:10" ht="51" customHeight="1" x14ac:dyDescent="0.2">
      <c r="B47" s="33" t="s">
        <v>141</v>
      </c>
      <c r="C47" s="712" t="s">
        <v>864</v>
      </c>
      <c r="D47" s="713"/>
      <c r="E47" s="713"/>
      <c r="F47" s="714"/>
    </row>
    <row r="48" spans="2:10" ht="51" customHeight="1" x14ac:dyDescent="0.2">
      <c r="B48" s="33" t="s">
        <v>142</v>
      </c>
      <c r="C48" s="712" t="s">
        <v>865</v>
      </c>
      <c r="D48" s="713"/>
      <c r="E48" s="713"/>
      <c r="F48" s="714"/>
    </row>
    <row r="49" spans="1:11" ht="24" customHeight="1" x14ac:dyDescent="0.2">
      <c r="B49" s="56" t="s">
        <v>350</v>
      </c>
      <c r="C49" s="712" t="s">
        <v>919</v>
      </c>
      <c r="D49" s="713"/>
      <c r="E49" s="713"/>
      <c r="F49" s="714"/>
    </row>
    <row r="50" spans="1:11" x14ac:dyDescent="0.2">
      <c r="B50" s="124"/>
      <c r="C50" s="124"/>
      <c r="D50" s="124"/>
      <c r="E50" s="124"/>
      <c r="F50" s="124"/>
    </row>
    <row r="51" spans="1:11" x14ac:dyDescent="0.2">
      <c r="B51" s="124"/>
      <c r="C51" s="124"/>
      <c r="D51" s="124"/>
      <c r="E51" s="124"/>
      <c r="F51" s="124"/>
    </row>
    <row r="52" spans="1:11" ht="15.75" x14ac:dyDescent="0.2">
      <c r="B52" s="240" t="s">
        <v>531</v>
      </c>
      <c r="C52" s="132"/>
      <c r="D52" s="132"/>
      <c r="E52" s="132"/>
      <c r="F52" s="120"/>
      <c r="G52" s="121"/>
      <c r="H52" s="121"/>
      <c r="I52" s="121"/>
    </row>
    <row r="53" spans="1:11" x14ac:dyDescent="0.2">
      <c r="B53" s="132"/>
      <c r="C53" s="132"/>
      <c r="D53" s="132"/>
      <c r="E53" s="132"/>
      <c r="F53" s="120"/>
      <c r="G53" s="121"/>
      <c r="H53" s="121"/>
    </row>
    <row r="54" spans="1:11" ht="63.75" x14ac:dyDescent="0.2">
      <c r="A54" s="113"/>
      <c r="B54" s="540"/>
      <c r="C54" s="516" t="s">
        <v>479</v>
      </c>
      <c r="D54" s="516" t="s">
        <v>118</v>
      </c>
      <c r="E54" s="517" t="s">
        <v>487</v>
      </c>
      <c r="F54" s="518" t="s">
        <v>740</v>
      </c>
      <c r="G54" s="519" t="s">
        <v>488</v>
      </c>
      <c r="H54" s="520" t="s">
        <v>707</v>
      </c>
      <c r="I54" s="519" t="s">
        <v>489</v>
      </c>
      <c r="J54" s="121"/>
      <c r="K54" s="121"/>
    </row>
    <row r="55" spans="1:11" x14ac:dyDescent="0.2">
      <c r="A55" s="544"/>
      <c r="B55" s="541" t="s">
        <v>131</v>
      </c>
      <c r="C55" s="558">
        <v>0</v>
      </c>
      <c r="D55" s="558">
        <v>0</v>
      </c>
      <c r="E55" s="559">
        <v>60319.528828367693</v>
      </c>
      <c r="F55" s="560">
        <f>IF(Cover!$E$26=2014,((E55/Cover!$D$48)*Cover!$H$48),((E55/Cover!$D$49)*Cover!$I$49))</f>
        <v>65753.384311266243</v>
      </c>
      <c r="G55" s="559">
        <v>39959.520174928155</v>
      </c>
      <c r="H55" s="558">
        <v>0</v>
      </c>
      <c r="I55" s="449">
        <f t="shared" ref="I55:I67" si="4">IF(F55=0,1,((G55-F55)/F55)*1)</f>
        <v>-0.39228192444413151</v>
      </c>
      <c r="J55" s="121"/>
      <c r="K55" s="121"/>
    </row>
    <row r="56" spans="1:11" x14ac:dyDescent="0.2">
      <c r="A56" s="544"/>
      <c r="B56" s="541" t="s">
        <v>304</v>
      </c>
      <c r="C56" s="558">
        <v>0</v>
      </c>
      <c r="D56" s="558">
        <v>0</v>
      </c>
      <c r="E56" s="559">
        <v>82957.261737826339</v>
      </c>
      <c r="F56" s="560">
        <f>IF(Cover!$E$26=2014,((E56/Cover!$D$48)*Cover!$H$48),((E56/Cover!$D$49)*Cover!$I$49))</f>
        <v>90430.42640433053</v>
      </c>
      <c r="G56" s="559">
        <v>142588.47523130706</v>
      </c>
      <c r="H56" s="558">
        <v>0</v>
      </c>
      <c r="I56" s="449">
        <f t="shared" si="4"/>
        <v>0.57677543832170619</v>
      </c>
      <c r="J56" s="121"/>
      <c r="K56" s="121"/>
    </row>
    <row r="57" spans="1:11" x14ac:dyDescent="0.2">
      <c r="A57" s="544"/>
      <c r="B57" s="541" t="s">
        <v>256</v>
      </c>
      <c r="C57" s="558">
        <v>0</v>
      </c>
      <c r="D57" s="558">
        <v>0</v>
      </c>
      <c r="E57" s="559">
        <v>0</v>
      </c>
      <c r="F57" s="560">
        <f>IF(Cover!$E$26=2014,((E57/Cover!$D$48)*Cover!$H$48),((E57/Cover!$D$49)*Cover!$I$49))</f>
        <v>0</v>
      </c>
      <c r="G57" s="559">
        <v>-50.764999999999986</v>
      </c>
      <c r="H57" s="558">
        <v>0</v>
      </c>
      <c r="I57" s="449">
        <f t="shared" si="4"/>
        <v>1</v>
      </c>
      <c r="J57" s="121"/>
      <c r="K57" s="121"/>
    </row>
    <row r="58" spans="1:11" x14ac:dyDescent="0.2">
      <c r="A58" s="544"/>
      <c r="B58" s="541" t="s">
        <v>305</v>
      </c>
      <c r="C58" s="558">
        <v>0</v>
      </c>
      <c r="D58" s="558">
        <v>0</v>
      </c>
      <c r="E58" s="559">
        <v>16032</v>
      </c>
      <c r="F58" s="560">
        <f>IF(Cover!$E$26=2014,((E58/Cover!$D$48)*Cover!$H$48),((E58/Cover!$D$49)*Cover!$I$49))</f>
        <v>17476.234940059079</v>
      </c>
      <c r="G58" s="559">
        <v>23721.676000000007</v>
      </c>
      <c r="H58" s="558">
        <v>0</v>
      </c>
      <c r="I58" s="449">
        <f t="shared" si="4"/>
        <v>0.35736765277886651</v>
      </c>
      <c r="J58" s="121"/>
      <c r="K58" s="121"/>
    </row>
    <row r="59" spans="1:11" x14ac:dyDescent="0.2">
      <c r="A59" s="544"/>
      <c r="B59" s="541" t="s">
        <v>306</v>
      </c>
      <c r="C59" s="558">
        <v>0</v>
      </c>
      <c r="D59" s="558">
        <v>0</v>
      </c>
      <c r="E59" s="559">
        <v>2029.1000000000001</v>
      </c>
      <c r="F59" s="560">
        <f>IF(Cover!$E$26=2014,((E59/Cover!$D$48)*Cover!$H$48),((E59/Cover!$D$49)*Cover!$I$49))</f>
        <v>2211.8904888269635</v>
      </c>
      <c r="G59" s="559">
        <v>4032.0529999999999</v>
      </c>
      <c r="H59" s="558">
        <v>0</v>
      </c>
      <c r="I59" s="449">
        <f t="shared" si="4"/>
        <v>0.82289901799719156</v>
      </c>
      <c r="J59" s="121"/>
      <c r="K59" s="121"/>
    </row>
    <row r="60" spans="1:11" x14ac:dyDescent="0.2">
      <c r="A60" s="545"/>
      <c r="B60" s="541" t="s">
        <v>536</v>
      </c>
      <c r="C60" s="558">
        <v>0</v>
      </c>
      <c r="D60" s="558">
        <v>0</v>
      </c>
      <c r="E60" s="559">
        <v>0</v>
      </c>
      <c r="F60" s="560">
        <f>IF(Cover!$E$26=2014,((E60/Cover!$D$48)*Cover!$H$48),((E60/Cover!$D$49)*Cover!$I$49))</f>
        <v>0</v>
      </c>
      <c r="G60" s="559">
        <v>0</v>
      </c>
      <c r="H60" s="558">
        <v>0</v>
      </c>
      <c r="I60" s="449">
        <f t="shared" si="4"/>
        <v>1</v>
      </c>
      <c r="J60" s="121"/>
      <c r="K60" s="121"/>
    </row>
    <row r="61" spans="1:11" x14ac:dyDescent="0.2">
      <c r="A61" s="544"/>
      <c r="B61" s="541" t="s">
        <v>537</v>
      </c>
      <c r="C61" s="558">
        <v>0</v>
      </c>
      <c r="D61" s="558">
        <v>0</v>
      </c>
      <c r="E61" s="559">
        <v>0</v>
      </c>
      <c r="F61" s="560">
        <f>IF(Cover!$E$26=2014,((E61/Cover!$D$48)*Cover!$H$48),((E61/Cover!$D$49)*Cover!$I$49))</f>
        <v>0</v>
      </c>
      <c r="G61" s="559">
        <v>0</v>
      </c>
      <c r="H61" s="558">
        <v>0</v>
      </c>
      <c r="I61" s="449">
        <f t="shared" si="4"/>
        <v>1</v>
      </c>
      <c r="J61" s="121"/>
      <c r="K61" s="121"/>
    </row>
    <row r="62" spans="1:11" x14ac:dyDescent="0.2">
      <c r="A62" s="544"/>
      <c r="B62" s="542" t="s">
        <v>350</v>
      </c>
      <c r="C62" s="558">
        <v>0</v>
      </c>
      <c r="D62" s="558">
        <v>0</v>
      </c>
      <c r="E62" s="559">
        <v>0</v>
      </c>
      <c r="F62" s="560">
        <f>IF(Cover!$E$26=2014,((E62/Cover!$D$48)*Cover!$H$48),((E62/Cover!$D$49)*Cover!$I$49))</f>
        <v>0</v>
      </c>
      <c r="G62" s="559">
        <v>0</v>
      </c>
      <c r="H62" s="558">
        <v>0</v>
      </c>
      <c r="I62" s="449">
        <f t="shared" si="4"/>
        <v>1</v>
      </c>
      <c r="J62" s="121"/>
      <c r="K62" s="121"/>
    </row>
    <row r="63" spans="1:11" x14ac:dyDescent="0.2">
      <c r="A63" s="544"/>
      <c r="B63" s="541" t="s">
        <v>532</v>
      </c>
      <c r="C63" s="558">
        <v>0</v>
      </c>
      <c r="D63" s="558">
        <v>0</v>
      </c>
      <c r="E63" s="559">
        <v>0</v>
      </c>
      <c r="F63" s="560">
        <f>IF(Cover!$E$26=2014,((E63/Cover!$D$48)*Cover!$H$48),((E63/Cover!$D$49)*Cover!$I$49))</f>
        <v>0</v>
      </c>
      <c r="G63" s="559">
        <v>0</v>
      </c>
      <c r="H63" s="558">
        <v>0</v>
      </c>
      <c r="I63" s="449">
        <f t="shared" si="4"/>
        <v>1</v>
      </c>
      <c r="J63" s="121"/>
      <c r="K63" s="121"/>
    </row>
    <row r="64" spans="1:11" x14ac:dyDescent="0.2">
      <c r="A64" s="544"/>
      <c r="B64" s="541" t="s">
        <v>122</v>
      </c>
      <c r="C64" s="558">
        <v>0</v>
      </c>
      <c r="D64" s="558">
        <v>0</v>
      </c>
      <c r="E64" s="559">
        <v>5598.7331392722153</v>
      </c>
      <c r="F64" s="560">
        <f>IF(Cover!$E$26=2014,((E64/Cover!$D$48)*Cover!$H$48),((E64/Cover!$D$49)*Cover!$I$49))</f>
        <v>6103.0922971940963</v>
      </c>
      <c r="G64" s="559">
        <v>29669.910999999989</v>
      </c>
      <c r="H64" s="558">
        <v>0</v>
      </c>
      <c r="I64" s="449">
        <f t="shared" si="4"/>
        <v>3.8614553991983316</v>
      </c>
      <c r="J64" s="121"/>
      <c r="K64" s="121"/>
    </row>
    <row r="65" spans="1:12" x14ac:dyDescent="0.2">
      <c r="A65" s="544"/>
      <c r="B65" s="541" t="s">
        <v>336</v>
      </c>
      <c r="C65" s="558">
        <v>0</v>
      </c>
      <c r="D65" s="558">
        <v>0</v>
      </c>
      <c r="E65" s="559">
        <v>1889.886</v>
      </c>
      <c r="F65" s="560">
        <f>IF(Cover!$E$26=2014,((E65/Cover!$D$48)*Cover!$H$48),((E65/Cover!$D$49)*Cover!$I$49))</f>
        <v>2060.1354631941426</v>
      </c>
      <c r="G65" s="559">
        <v>6906.1120000000019</v>
      </c>
      <c r="H65" s="558">
        <v>0</v>
      </c>
      <c r="I65" s="449">
        <f t="shared" si="4"/>
        <v>2.3522611126223723</v>
      </c>
      <c r="J65" s="121"/>
      <c r="K65" s="121"/>
    </row>
    <row r="66" spans="1:12" x14ac:dyDescent="0.2">
      <c r="A66" s="544"/>
      <c r="B66" s="541" t="s">
        <v>134</v>
      </c>
      <c r="C66" s="558">
        <v>0</v>
      </c>
      <c r="D66" s="558">
        <v>0</v>
      </c>
      <c r="E66" s="559">
        <v>0</v>
      </c>
      <c r="F66" s="560">
        <f>IF(Cover!$E$26=2014,((E66/Cover!$D$48)*Cover!$H$48),((E66/Cover!$D$49)*Cover!$I$49))</f>
        <v>0</v>
      </c>
      <c r="G66" s="559">
        <v>10147.31646376471</v>
      </c>
      <c r="H66" s="558">
        <v>0</v>
      </c>
      <c r="I66" s="449">
        <f t="shared" si="4"/>
        <v>1</v>
      </c>
      <c r="J66" s="121"/>
      <c r="K66" s="121"/>
    </row>
    <row r="67" spans="1:12" x14ac:dyDescent="0.2">
      <c r="A67" s="113"/>
      <c r="B67" s="541" t="s">
        <v>113</v>
      </c>
      <c r="C67" s="558">
        <v>0</v>
      </c>
      <c r="D67" s="558">
        <v>0</v>
      </c>
      <c r="E67" s="559">
        <v>0</v>
      </c>
      <c r="F67" s="560">
        <f>IF(Cover!$E$26=2014,((E67/Cover!$D$48)*Cover!$H$48),((E67/Cover!$D$49)*Cover!$I$49))</f>
        <v>0</v>
      </c>
      <c r="G67" s="559">
        <v>0</v>
      </c>
      <c r="H67" s="559">
        <v>0</v>
      </c>
      <c r="I67" s="449">
        <f t="shared" si="4"/>
        <v>1</v>
      </c>
      <c r="J67" s="121"/>
      <c r="K67" s="121"/>
      <c r="L67" s="121"/>
    </row>
    <row r="68" spans="1:12" x14ac:dyDescent="0.2">
      <c r="A68" s="113"/>
      <c r="B68" s="541" t="s">
        <v>178</v>
      </c>
      <c r="C68" s="558">
        <v>0</v>
      </c>
      <c r="D68" s="558">
        <v>0</v>
      </c>
      <c r="E68" s="559">
        <v>0</v>
      </c>
      <c r="F68" s="560">
        <f>IF(Cover!$E$26=2014,((E68/Cover!$D$48)*Cover!$H$48),((E68/Cover!$D$49)*Cover!$I$49))</f>
        <v>0</v>
      </c>
      <c r="G68" s="559">
        <v>0</v>
      </c>
      <c r="H68" s="559">
        <v>0</v>
      </c>
      <c r="I68" s="449">
        <f t="shared" ref="I68:I69" si="5">IF(F68=0,1,((G68-F68)/F68)*1)</f>
        <v>1</v>
      </c>
    </row>
    <row r="69" spans="1:12" x14ac:dyDescent="0.2">
      <c r="A69" s="113"/>
      <c r="B69" s="543" t="s">
        <v>525</v>
      </c>
      <c r="C69" s="560">
        <f t="shared" ref="C69:D69" si="6">SUM(C55:C68)</f>
        <v>0</v>
      </c>
      <c r="D69" s="560">
        <f t="shared" si="6"/>
        <v>0</v>
      </c>
      <c r="E69" s="560">
        <f>SUM(E55:E68)</f>
        <v>168826.50970546628</v>
      </c>
      <c r="F69" s="560">
        <f>IF(Cover!$E$26=2014,((E69/Cover!$D$48)*Cover!$H$48),((E69/Cover!$D$49)*Cover!$I$49))</f>
        <v>184035.16390487106</v>
      </c>
      <c r="G69" s="561">
        <f>SUM(G55:G68)</f>
        <v>256974.29886999988</v>
      </c>
      <c r="H69" s="561">
        <f>SUM(H55:H68)</f>
        <v>0</v>
      </c>
      <c r="I69" s="449">
        <f t="shared" si="5"/>
        <v>0.39633259980050073</v>
      </c>
    </row>
    <row r="70" spans="1:12" x14ac:dyDescent="0.2">
      <c r="A70" s="113"/>
      <c r="C70" s="119"/>
      <c r="D70" s="119"/>
      <c r="E70" s="119"/>
      <c r="F70" s="120"/>
      <c r="G70" s="121"/>
      <c r="H70" s="121"/>
      <c r="I70" s="121"/>
    </row>
    <row r="71" spans="1:12" ht="15.75" x14ac:dyDescent="0.2">
      <c r="B71" s="240" t="s">
        <v>528</v>
      </c>
      <c r="C71" s="119"/>
      <c r="D71" s="119"/>
      <c r="E71" s="119"/>
      <c r="F71" s="120"/>
      <c r="G71" s="121"/>
      <c r="H71" s="121"/>
      <c r="I71" s="121"/>
    </row>
    <row r="72" spans="1:12" x14ac:dyDescent="0.2">
      <c r="B72" s="119"/>
      <c r="C72" s="119"/>
      <c r="D72" s="119"/>
      <c r="E72" s="119"/>
      <c r="F72" s="120"/>
      <c r="G72" s="121"/>
      <c r="H72" s="121"/>
      <c r="I72" s="121"/>
    </row>
    <row r="73" spans="1:12" ht="25.5" x14ac:dyDescent="0.2">
      <c r="B73" s="83"/>
      <c r="C73" s="81" t="s">
        <v>487</v>
      </c>
      <c r="D73" s="66" t="s">
        <v>740</v>
      </c>
      <c r="E73" s="82" t="s">
        <v>488</v>
      </c>
      <c r="F73" s="82" t="s">
        <v>489</v>
      </c>
      <c r="G73" s="15" t="s">
        <v>690</v>
      </c>
      <c r="H73" s="16" t="s">
        <v>285</v>
      </c>
      <c r="I73" s="16" t="s">
        <v>286</v>
      </c>
      <c r="J73" s="16" t="s">
        <v>292</v>
      </c>
    </row>
    <row r="74" spans="1:12" x14ac:dyDescent="0.2">
      <c r="B74" s="33" t="s">
        <v>137</v>
      </c>
      <c r="C74" s="553">
        <v>0</v>
      </c>
      <c r="D74" s="554">
        <f>IF(Cover!$E$26=2014,((C74/Cover!$D$48)*Cover!$H$48),((C74/Cover!$D$49)*Cover!$I$49))</f>
        <v>0</v>
      </c>
      <c r="E74" s="553">
        <v>0</v>
      </c>
      <c r="F74" s="449">
        <f t="shared" ref="F74:F89" si="7">IF(D74=0,1,((E74-D74)/D74)*1)</f>
        <v>1</v>
      </c>
      <c r="G74" s="553">
        <v>0</v>
      </c>
      <c r="H74" s="553">
        <v>0</v>
      </c>
      <c r="I74" s="553">
        <v>0</v>
      </c>
      <c r="J74" s="553">
        <v>0</v>
      </c>
    </row>
    <row r="75" spans="1:12" x14ac:dyDescent="0.2">
      <c r="B75" s="33" t="s">
        <v>337</v>
      </c>
      <c r="C75" s="553">
        <v>0</v>
      </c>
      <c r="D75" s="554">
        <f>IF(Cover!$E$26=2014,((C75/Cover!$D$48)*Cover!$H$48),((C75/Cover!$D$49)*Cover!$I$49))</f>
        <v>0</v>
      </c>
      <c r="E75" s="553">
        <v>0</v>
      </c>
      <c r="F75" s="449">
        <f t="shared" si="7"/>
        <v>1</v>
      </c>
      <c r="G75" s="553">
        <v>0</v>
      </c>
      <c r="H75" s="553">
        <v>0</v>
      </c>
      <c r="I75" s="553">
        <v>0</v>
      </c>
      <c r="J75" s="553">
        <v>0</v>
      </c>
    </row>
    <row r="76" spans="1:12" x14ac:dyDescent="0.2">
      <c r="B76" s="33" t="s">
        <v>143</v>
      </c>
      <c r="C76" s="553">
        <v>1206.0238993913042</v>
      </c>
      <c r="D76" s="554">
        <f>IF(Cover!$E$26=2014,((C76/Cover!$D$48)*Cover!$H$48),((C76/Cover!$D$49)*Cover!$I$49))</f>
        <v>1314.6679771138104</v>
      </c>
      <c r="E76" s="553">
        <v>24549.681999999986</v>
      </c>
      <c r="F76" s="449">
        <f t="shared" si="7"/>
        <v>17.673674591128133</v>
      </c>
      <c r="G76" s="553">
        <v>0</v>
      </c>
      <c r="H76" s="553">
        <v>0</v>
      </c>
      <c r="I76" s="553">
        <v>0</v>
      </c>
      <c r="J76" s="553">
        <v>24549.681999999986</v>
      </c>
    </row>
    <row r="77" spans="1:12" x14ac:dyDescent="0.2">
      <c r="B77" s="33" t="s">
        <v>144</v>
      </c>
      <c r="C77" s="553">
        <v>3710.9889800000001</v>
      </c>
      <c r="D77" s="554">
        <f>IF(Cover!$E$26=2014,((C77/Cover!$D$48)*Cover!$H$48),((C77/Cover!$D$49)*Cover!$I$49))</f>
        <v>4045.2916214103175</v>
      </c>
      <c r="E77" s="553">
        <v>1078.3130000000001</v>
      </c>
      <c r="F77" s="449">
        <f t="shared" si="7"/>
        <v>-0.73343998383383158</v>
      </c>
      <c r="G77" s="553">
        <v>0</v>
      </c>
      <c r="H77" s="553">
        <v>0</v>
      </c>
      <c r="I77" s="553">
        <v>0</v>
      </c>
      <c r="J77" s="553">
        <v>1078.3130000000001</v>
      </c>
    </row>
    <row r="78" spans="1:12" x14ac:dyDescent="0.2">
      <c r="B78" s="33" t="s">
        <v>145</v>
      </c>
      <c r="C78" s="553">
        <v>681.72025988091104</v>
      </c>
      <c r="D78" s="554">
        <f>IF(Cover!$E$26=2014,((C78/Cover!$D$48)*Cover!$H$48),((C78/Cover!$D$49)*Cover!$I$49))</f>
        <v>743.13269866996836</v>
      </c>
      <c r="E78" s="553">
        <v>4041.9160000000006</v>
      </c>
      <c r="F78" s="449">
        <f t="shared" si="7"/>
        <v>4.4390232151459275</v>
      </c>
      <c r="G78" s="553">
        <v>0</v>
      </c>
      <c r="H78" s="553">
        <v>0</v>
      </c>
      <c r="I78" s="553">
        <v>0</v>
      </c>
      <c r="J78" s="553">
        <v>4041.9160000000006</v>
      </c>
    </row>
    <row r="79" spans="1:12" x14ac:dyDescent="0.2">
      <c r="B79" s="33" t="s">
        <v>146</v>
      </c>
      <c r="C79" s="553">
        <v>0</v>
      </c>
      <c r="D79" s="554">
        <f>IF(Cover!$E$26=2014,((C79/Cover!$D$48)*Cover!$H$48),((C79/Cover!$D$49)*Cover!$I$49))</f>
        <v>0</v>
      </c>
      <c r="E79" s="553">
        <v>0</v>
      </c>
      <c r="F79" s="449">
        <f t="shared" si="7"/>
        <v>1</v>
      </c>
      <c r="G79" s="553">
        <v>0</v>
      </c>
      <c r="H79" s="553">
        <v>0</v>
      </c>
      <c r="I79" s="553">
        <v>0</v>
      </c>
      <c r="J79" s="553">
        <v>0</v>
      </c>
    </row>
    <row r="80" spans="1:12" x14ac:dyDescent="0.2">
      <c r="B80" s="84" t="s">
        <v>529</v>
      </c>
      <c r="C80" s="554">
        <f>SUM(C74:C79)</f>
        <v>5598.7331392722153</v>
      </c>
      <c r="D80" s="554">
        <f>SUM(D74:D79)</f>
        <v>6103.0922971940963</v>
      </c>
      <c r="E80" s="554">
        <f>SUM(E74:E79)</f>
        <v>29669.910999999989</v>
      </c>
      <c r="F80" s="449">
        <f t="shared" si="7"/>
        <v>3.8614553991983316</v>
      </c>
      <c r="G80" s="554">
        <f>SUM(G74:G79)</f>
        <v>0</v>
      </c>
      <c r="H80" s="554">
        <f>SUM(H74:H79)</f>
        <v>0</v>
      </c>
      <c r="I80" s="554">
        <f>SUM(I74:I79)</f>
        <v>0</v>
      </c>
      <c r="J80" s="554">
        <f>SUM(J74:J79)</f>
        <v>29669.910999999989</v>
      </c>
    </row>
    <row r="81" spans="2:10" x14ac:dyDescent="0.2">
      <c r="B81" s="33" t="s">
        <v>245</v>
      </c>
      <c r="C81" s="553">
        <v>1890</v>
      </c>
      <c r="D81" s="554">
        <f>IF(Cover!$E$26=2014,((C81/Cover!$D$48)*Cover!$H$48),((C81/Cover!$D$49)*Cover!$I$49))</f>
        <v>2060.2597328288211</v>
      </c>
      <c r="E81" s="553">
        <v>2763.3689999999997</v>
      </c>
      <c r="F81" s="449">
        <f t="shared" si="7"/>
        <v>0.34127214931574701</v>
      </c>
      <c r="G81" s="553"/>
      <c r="H81" s="553"/>
      <c r="I81" s="553"/>
      <c r="J81" s="553">
        <v>2763.3689999999997</v>
      </c>
    </row>
    <row r="82" spans="2:10" x14ac:dyDescent="0.2">
      <c r="B82" s="33" t="s">
        <v>246</v>
      </c>
      <c r="C82" s="553">
        <v>0</v>
      </c>
      <c r="D82" s="554">
        <f>IF(Cover!$E$26=2014,((C82/Cover!$D$48)*Cover!$H$48),((C82/Cover!$D$49)*Cover!$I$49))</f>
        <v>0</v>
      </c>
      <c r="E82" s="553">
        <v>4142.7430000000022</v>
      </c>
      <c r="F82" s="449">
        <f t="shared" si="7"/>
        <v>1</v>
      </c>
      <c r="G82" s="553"/>
      <c r="H82" s="553"/>
      <c r="I82" s="553"/>
      <c r="J82" s="553">
        <v>4142.7430000000022</v>
      </c>
    </row>
    <row r="83" spans="2:10" x14ac:dyDescent="0.2">
      <c r="B83" s="35" t="s">
        <v>208</v>
      </c>
      <c r="C83" s="554">
        <f>SUM(C81:C82)</f>
        <v>1890</v>
      </c>
      <c r="D83" s="554">
        <f>SUM(D81:D82)</f>
        <v>2060.2597328288211</v>
      </c>
      <c r="E83" s="554">
        <f>SUM(E81:E82)</f>
        <v>6906.1120000000019</v>
      </c>
      <c r="F83" s="449">
        <f t="shared" si="7"/>
        <v>2.3520589127457376</v>
      </c>
      <c r="G83" s="554">
        <f>SUM(G81:G82)</f>
        <v>0</v>
      </c>
      <c r="H83" s="554">
        <f>SUM(H81:H82)</f>
        <v>0</v>
      </c>
      <c r="I83" s="554">
        <f>SUM(I81:I82)</f>
        <v>0</v>
      </c>
      <c r="J83" s="554">
        <f>SUM(J81:J82)</f>
        <v>6906.1120000000019</v>
      </c>
    </row>
    <row r="84" spans="2:10" x14ac:dyDescent="0.2">
      <c r="B84" s="33" t="s">
        <v>248</v>
      </c>
      <c r="C84" s="553">
        <v>0</v>
      </c>
      <c r="D84" s="554">
        <f>IF(Cover!$E$26=2014,((C84/Cover!$D$48)*Cover!$H$48),((C84/Cover!$D$49)*Cover!$I$49))</f>
        <v>0</v>
      </c>
      <c r="E84" s="553">
        <v>5047.1672500000013</v>
      </c>
      <c r="F84" s="449">
        <f t="shared" si="7"/>
        <v>1</v>
      </c>
      <c r="G84" s="553">
        <v>0</v>
      </c>
      <c r="H84" s="553">
        <v>0</v>
      </c>
      <c r="I84" s="553">
        <v>5047.1672500000013</v>
      </c>
      <c r="J84" s="553">
        <v>0</v>
      </c>
    </row>
    <row r="85" spans="2:10" x14ac:dyDescent="0.2">
      <c r="B85" s="33" t="s">
        <v>247</v>
      </c>
      <c r="C85" s="553">
        <v>0</v>
      </c>
      <c r="D85" s="554">
        <f>IF(Cover!$E$26=2014,((C85/Cover!$D$48)*Cover!$H$48),((C85/Cover!$D$49)*Cover!$I$49))</f>
        <v>0</v>
      </c>
      <c r="E85" s="553">
        <v>5100.1492137647074</v>
      </c>
      <c r="F85" s="449">
        <f t="shared" si="7"/>
        <v>1</v>
      </c>
      <c r="G85" s="553">
        <v>0</v>
      </c>
      <c r="H85" s="553">
        <v>249.89027000000002</v>
      </c>
      <c r="I85" s="553">
        <v>4850.2589437647075</v>
      </c>
      <c r="J85" s="553">
        <v>0</v>
      </c>
    </row>
    <row r="86" spans="2:10" x14ac:dyDescent="0.2">
      <c r="B86" s="35" t="s">
        <v>156</v>
      </c>
      <c r="C86" s="554">
        <f>SUM(C84:C85)</f>
        <v>0</v>
      </c>
      <c r="D86" s="554">
        <f>SUM(D84:D85)</f>
        <v>0</v>
      </c>
      <c r="E86" s="554">
        <f>SUM(E84:E85)</f>
        <v>10147.31646376471</v>
      </c>
      <c r="F86" s="449">
        <f t="shared" si="7"/>
        <v>1</v>
      </c>
      <c r="G86" s="554">
        <f>SUM(G84:G85)</f>
        <v>0</v>
      </c>
      <c r="H86" s="554">
        <f>SUM(H84:H85)</f>
        <v>249.89027000000002</v>
      </c>
      <c r="I86" s="554">
        <f>SUM(I84:I85)</f>
        <v>9897.4261937647098</v>
      </c>
      <c r="J86" s="554">
        <f>SUM(J84:J85)</f>
        <v>0</v>
      </c>
    </row>
    <row r="87" spans="2:10" x14ac:dyDescent="0.2">
      <c r="B87" s="33" t="s">
        <v>113</v>
      </c>
      <c r="C87" s="553">
        <v>0</v>
      </c>
      <c r="D87" s="554">
        <f>IF(Cover!$E$26=2014,((C87/Cover!$D$48)*Cover!$H$48),((C87/Cover!$D$49)*Cover!$I$49))</f>
        <v>0</v>
      </c>
      <c r="E87" s="553">
        <v>0</v>
      </c>
      <c r="F87" s="449">
        <f t="shared" si="7"/>
        <v>1</v>
      </c>
      <c r="G87" s="553">
        <v>0</v>
      </c>
      <c r="H87" s="553">
        <v>0</v>
      </c>
      <c r="I87" s="553">
        <v>0</v>
      </c>
      <c r="J87" s="553">
        <v>0</v>
      </c>
    </row>
    <row r="88" spans="2:10" x14ac:dyDescent="0.2">
      <c r="B88" s="33" t="s">
        <v>1</v>
      </c>
      <c r="C88" s="553">
        <v>0</v>
      </c>
      <c r="D88" s="554">
        <f>IF(Cover!$E$26=2014,((C88/Cover!$D$48)*Cover!$H$48),((C88/Cover!$D$49)*Cover!$I$49))</f>
        <v>0</v>
      </c>
      <c r="E88" s="553">
        <v>0</v>
      </c>
      <c r="F88" s="449">
        <f t="shared" si="7"/>
        <v>1</v>
      </c>
      <c r="G88" s="553">
        <v>0</v>
      </c>
      <c r="H88" s="553">
        <v>0</v>
      </c>
      <c r="I88" s="553">
        <v>0</v>
      </c>
      <c r="J88" s="553">
        <v>0</v>
      </c>
    </row>
    <row r="89" spans="2:10" x14ac:dyDescent="0.2">
      <c r="B89" s="35" t="s">
        <v>530</v>
      </c>
      <c r="C89" s="554">
        <f>C88+C87+C86+C83+C80</f>
        <v>7488.7331392722153</v>
      </c>
      <c r="D89" s="554">
        <f>D88+D87+D86+D83+D80</f>
        <v>8163.3520300229175</v>
      </c>
      <c r="E89" s="554">
        <f>E88+E87+E86+E83+E80</f>
        <v>46723.3394637647</v>
      </c>
      <c r="F89" s="449">
        <f t="shared" si="7"/>
        <v>4.7235482791783427</v>
      </c>
      <c r="G89" s="554">
        <f>G88+G87+G86+G83+G80</f>
        <v>0</v>
      </c>
      <c r="H89" s="554">
        <f t="shared" ref="H89" si="8">H88+H87+H86+H83+H80</f>
        <v>249.89027000000002</v>
      </c>
      <c r="I89" s="554">
        <f>I88+I87+I86+I83+I80</f>
        <v>9897.4261937647098</v>
      </c>
      <c r="J89" s="554">
        <f>J88+J87+J86+J83+J80</f>
        <v>36576.022999999994</v>
      </c>
    </row>
    <row r="91" spans="2:10" ht="15.75" x14ac:dyDescent="0.2">
      <c r="B91" s="240" t="s">
        <v>533</v>
      </c>
      <c r="C91" s="240"/>
      <c r="D91" s="240"/>
      <c r="E91" s="240"/>
      <c r="F91" s="124"/>
      <c r="G91" s="124"/>
    </row>
    <row r="92" spans="2:10" x14ac:dyDescent="0.2">
      <c r="B92" s="124"/>
      <c r="C92" s="124"/>
      <c r="D92" s="124"/>
      <c r="E92" s="124"/>
      <c r="F92" s="124"/>
      <c r="G92" s="124"/>
    </row>
    <row r="93" spans="2:10" ht="38.25" x14ac:dyDescent="0.2">
      <c r="B93" s="85"/>
      <c r="C93" s="516" t="s">
        <v>479</v>
      </c>
      <c r="D93" s="516" t="s">
        <v>118</v>
      </c>
      <c r="E93" s="81" t="s">
        <v>487</v>
      </c>
      <c r="F93" s="66" t="s">
        <v>740</v>
      </c>
      <c r="G93" s="82" t="s">
        <v>488</v>
      </c>
      <c r="H93" s="82" t="s">
        <v>489</v>
      </c>
    </row>
    <row r="94" spans="2:10" x14ac:dyDescent="0.2">
      <c r="B94" s="32" t="s">
        <v>131</v>
      </c>
      <c r="C94" s="553">
        <v>0</v>
      </c>
      <c r="D94" s="553">
        <v>0</v>
      </c>
      <c r="E94" s="553">
        <v>0</v>
      </c>
      <c r="F94" s="554">
        <f>IF(Cover!$E$26=2014,((E94/Cover!$D$48)*Cover!$H$48),((E94/Cover!$D$49)*Cover!$I$49))</f>
        <v>0</v>
      </c>
      <c r="G94" s="553">
        <v>0</v>
      </c>
      <c r="H94" s="449">
        <f t="shared" ref="H94:H108" si="9">IF(F94=0,1,((G94-F94)/F94)*1)</f>
        <v>1</v>
      </c>
    </row>
    <row r="95" spans="2:10" x14ac:dyDescent="0.2">
      <c r="B95" s="32" t="s">
        <v>304</v>
      </c>
      <c r="C95" s="553">
        <v>0</v>
      </c>
      <c r="D95" s="553">
        <v>0</v>
      </c>
      <c r="E95" s="553">
        <v>26770</v>
      </c>
      <c r="F95" s="554">
        <f>IF(Cover!$E$26=2014,((E95/Cover!$D$48)*Cover!$H$48),((E95/Cover!$D$49)*Cover!$I$49))</f>
        <v>29181.562459168013</v>
      </c>
      <c r="G95" s="553">
        <v>8213.3923599999998</v>
      </c>
      <c r="H95" s="449">
        <f t="shared" si="9"/>
        <v>-0.71854172059866561</v>
      </c>
    </row>
    <row r="96" spans="2:10" x14ac:dyDescent="0.2">
      <c r="B96" s="32" t="s">
        <v>256</v>
      </c>
      <c r="C96" s="553">
        <v>0</v>
      </c>
      <c r="D96" s="553">
        <v>0</v>
      </c>
      <c r="E96" s="553">
        <v>0</v>
      </c>
      <c r="F96" s="554">
        <f>IF(Cover!$E$26=2014,((E96/Cover!$D$48)*Cover!$H$48),((E96/Cover!$D$49)*Cover!$I$49))</f>
        <v>0</v>
      </c>
      <c r="G96" s="553">
        <v>0</v>
      </c>
      <c r="H96" s="449">
        <f t="shared" si="9"/>
        <v>1</v>
      </c>
    </row>
    <row r="97" spans="2:11" x14ac:dyDescent="0.2">
      <c r="B97" s="32" t="s">
        <v>305</v>
      </c>
      <c r="C97" s="553">
        <v>0</v>
      </c>
      <c r="D97" s="553">
        <v>0</v>
      </c>
      <c r="E97" s="553">
        <v>0</v>
      </c>
      <c r="F97" s="554">
        <f>IF(Cover!$E$26=2014,((E97/Cover!$D$48)*Cover!$H$48),((E97/Cover!$D$49)*Cover!$I$49))</f>
        <v>0</v>
      </c>
      <c r="G97" s="553">
        <v>0</v>
      </c>
      <c r="H97" s="449">
        <f t="shared" si="9"/>
        <v>1</v>
      </c>
    </row>
    <row r="98" spans="2:11" x14ac:dyDescent="0.2">
      <c r="B98" s="32" t="s">
        <v>306</v>
      </c>
      <c r="C98" s="553">
        <v>0</v>
      </c>
      <c r="D98" s="553">
        <v>0</v>
      </c>
      <c r="E98" s="553">
        <v>0</v>
      </c>
      <c r="F98" s="554">
        <f>IF(Cover!$E$26=2014,((E98/Cover!$D$48)*Cover!$H$48),((E98/Cover!$D$49)*Cover!$I$49))</f>
        <v>0</v>
      </c>
      <c r="G98" s="553">
        <v>0</v>
      </c>
      <c r="H98" s="449">
        <f t="shared" si="9"/>
        <v>1</v>
      </c>
    </row>
    <row r="99" spans="2:11" x14ac:dyDescent="0.2">
      <c r="B99" s="32" t="s">
        <v>536</v>
      </c>
      <c r="C99" s="553">
        <v>0</v>
      </c>
      <c r="D99" s="553">
        <v>0</v>
      </c>
      <c r="E99" s="553">
        <v>0</v>
      </c>
      <c r="F99" s="554">
        <f>IF(Cover!$E$26=2014,((E99/Cover!$D$48)*Cover!$H$48),((E99/Cover!$D$49)*Cover!$I$49))</f>
        <v>0</v>
      </c>
      <c r="G99" s="553">
        <v>0</v>
      </c>
      <c r="H99" s="449">
        <f t="shared" si="9"/>
        <v>1</v>
      </c>
    </row>
    <row r="100" spans="2:11" x14ac:dyDescent="0.2">
      <c r="B100" s="32" t="s">
        <v>537</v>
      </c>
      <c r="C100" s="553">
        <v>0</v>
      </c>
      <c r="D100" s="553">
        <v>0</v>
      </c>
      <c r="E100" s="553">
        <v>0</v>
      </c>
      <c r="F100" s="554">
        <f>IF(Cover!$E$26=2014,((E100/Cover!$D$48)*Cover!$H$48),((E100/Cover!$D$49)*Cover!$I$49))</f>
        <v>0</v>
      </c>
      <c r="G100" s="553">
        <v>0</v>
      </c>
      <c r="H100" s="449">
        <f t="shared" si="9"/>
        <v>1</v>
      </c>
    </row>
    <row r="101" spans="2:11" x14ac:dyDescent="0.2">
      <c r="B101" s="55" t="s">
        <v>350</v>
      </c>
      <c r="C101" s="553">
        <v>0</v>
      </c>
      <c r="D101" s="553">
        <v>0</v>
      </c>
      <c r="E101" s="553">
        <v>0</v>
      </c>
      <c r="F101" s="554">
        <f>IF(Cover!$E$26=2014,((E101/Cover!$D$48)*Cover!$H$48),((E101/Cover!$D$49)*Cover!$I$49))</f>
        <v>0</v>
      </c>
      <c r="G101" s="553">
        <v>0</v>
      </c>
      <c r="H101" s="449">
        <f t="shared" si="9"/>
        <v>1</v>
      </c>
      <c r="I101" s="121"/>
      <c r="J101" s="121"/>
      <c r="K101" s="121"/>
    </row>
    <row r="102" spans="2:11" x14ac:dyDescent="0.2">
      <c r="B102" s="32" t="s">
        <v>532</v>
      </c>
      <c r="C102" s="553">
        <v>0</v>
      </c>
      <c r="D102" s="553">
        <v>0</v>
      </c>
      <c r="E102" s="553">
        <v>0</v>
      </c>
      <c r="F102" s="554">
        <f>IF(Cover!$E$26=2014,((E102/Cover!$D$48)*Cover!$H$48),((E102/Cover!$D$49)*Cover!$I$49))</f>
        <v>0</v>
      </c>
      <c r="G102" s="553">
        <v>0</v>
      </c>
      <c r="H102" s="449">
        <f t="shared" si="9"/>
        <v>1</v>
      </c>
      <c r="I102" s="121"/>
      <c r="J102" s="121"/>
      <c r="K102" s="121"/>
    </row>
    <row r="103" spans="2:11" x14ac:dyDescent="0.2">
      <c r="B103" s="32" t="s">
        <v>122</v>
      </c>
      <c r="C103" s="553">
        <v>0</v>
      </c>
      <c r="D103" s="553">
        <v>0</v>
      </c>
      <c r="E103" s="553">
        <v>0</v>
      </c>
      <c r="F103" s="554">
        <f>IF(Cover!$E$26=2014,((E103/Cover!$D$48)*Cover!$H$48),((E103/Cover!$D$49)*Cover!$I$49))</f>
        <v>0</v>
      </c>
      <c r="G103" s="553">
        <v>0</v>
      </c>
      <c r="H103" s="449">
        <f t="shared" si="9"/>
        <v>1</v>
      </c>
    </row>
    <row r="104" spans="2:11" x14ac:dyDescent="0.2">
      <c r="B104" s="32" t="s">
        <v>336</v>
      </c>
      <c r="C104" s="553">
        <v>0</v>
      </c>
      <c r="D104" s="553">
        <v>0</v>
      </c>
      <c r="E104" s="553">
        <v>379.85700000000003</v>
      </c>
      <c r="F104" s="554">
        <f>IF(Cover!$E$26=2014,((E104/Cover!$D$48)*Cover!$H$48),((E104/Cover!$D$49)*Cover!$I$49))</f>
        <v>414.07623350960722</v>
      </c>
      <c r="G104" s="553">
        <v>5527.3789799999995</v>
      </c>
      <c r="H104" s="449">
        <f t="shared" si="9"/>
        <v>12.348698941620748</v>
      </c>
    </row>
    <row r="105" spans="2:11" x14ac:dyDescent="0.2">
      <c r="B105" s="32" t="s">
        <v>134</v>
      </c>
      <c r="C105" s="553">
        <v>0</v>
      </c>
      <c r="D105" s="553">
        <v>0</v>
      </c>
      <c r="E105" s="553">
        <v>0</v>
      </c>
      <c r="F105" s="554">
        <f>IF(Cover!$E$26=2014,((E105/Cover!$D$48)*Cover!$H$48),((E105/Cover!$D$49)*Cover!$I$49))</f>
        <v>0</v>
      </c>
      <c r="G105" s="553">
        <v>7209.4503799999675</v>
      </c>
      <c r="H105" s="449">
        <f t="shared" si="9"/>
        <v>1</v>
      </c>
    </row>
    <row r="106" spans="2:11" x14ac:dyDescent="0.2">
      <c r="B106" s="32" t="s">
        <v>113</v>
      </c>
      <c r="C106" s="553">
        <v>0</v>
      </c>
      <c r="D106" s="553">
        <v>0</v>
      </c>
      <c r="E106" s="553">
        <v>0</v>
      </c>
      <c r="F106" s="554">
        <f>IF(Cover!$E$26=2014,((E106/Cover!$D$48)*Cover!$H$48),((E106/Cover!$D$49)*Cover!$I$49))</f>
        <v>0</v>
      </c>
      <c r="G106" s="553">
        <v>0</v>
      </c>
      <c r="H106" s="449">
        <f t="shared" si="9"/>
        <v>1</v>
      </c>
    </row>
    <row r="107" spans="2:11" x14ac:dyDescent="0.2">
      <c r="B107" s="32" t="s">
        <v>178</v>
      </c>
      <c r="C107" s="553">
        <v>0</v>
      </c>
      <c r="D107" s="553">
        <v>0</v>
      </c>
      <c r="E107" s="553">
        <v>0</v>
      </c>
      <c r="F107" s="554">
        <f>IF(Cover!$E$26=2014,((E107/Cover!$D$48)*Cover!$H$48),((E107/Cover!$D$49)*Cover!$I$49))</f>
        <v>0</v>
      </c>
      <c r="G107" s="553">
        <v>0</v>
      </c>
      <c r="H107" s="449">
        <f t="shared" si="9"/>
        <v>1</v>
      </c>
    </row>
    <row r="108" spans="2:11" x14ac:dyDescent="0.2">
      <c r="B108" s="35" t="s">
        <v>151</v>
      </c>
      <c r="C108" s="554">
        <f t="shared" ref="C108:D108" si="10">SUM(C94:C107)</f>
        <v>0</v>
      </c>
      <c r="D108" s="554">
        <f t="shared" si="10"/>
        <v>0</v>
      </c>
      <c r="E108" s="554">
        <f>SUM(E94:E107)</f>
        <v>27149.857</v>
      </c>
      <c r="F108" s="554">
        <f>SUM(F94:F107)</f>
        <v>29595.638692677621</v>
      </c>
      <c r="G108" s="554">
        <f>SUM(G94:G107)</f>
        <v>20950.221719999965</v>
      </c>
      <c r="H108" s="449">
        <f t="shared" si="9"/>
        <v>-0.29211793881024284</v>
      </c>
    </row>
    <row r="109" spans="2:11" x14ac:dyDescent="0.2">
      <c r="B109" s="124"/>
      <c r="C109" s="124"/>
      <c r="D109" s="124"/>
      <c r="E109" s="124"/>
      <c r="F109" s="124"/>
      <c r="G109" s="124"/>
      <c r="H109" s="124"/>
    </row>
    <row r="110" spans="2:11" ht="15.75" x14ac:dyDescent="0.2">
      <c r="B110" s="240" t="s">
        <v>534</v>
      </c>
      <c r="E110" s="240"/>
      <c r="F110" s="240"/>
      <c r="G110" s="240"/>
      <c r="H110" s="124"/>
    </row>
    <row r="111" spans="2:11" x14ac:dyDescent="0.2">
      <c r="B111" s="124"/>
      <c r="E111" s="124"/>
      <c r="F111" s="124"/>
      <c r="G111" s="124"/>
      <c r="H111" s="124"/>
    </row>
    <row r="112" spans="2:11" ht="38.25" x14ac:dyDescent="0.2">
      <c r="B112" s="85"/>
      <c r="C112" s="516" t="s">
        <v>479</v>
      </c>
      <c r="D112" s="516" t="s">
        <v>118</v>
      </c>
      <c r="E112" s="81" t="s">
        <v>487</v>
      </c>
      <c r="F112" s="66" t="s">
        <v>740</v>
      </c>
      <c r="G112" s="82" t="s">
        <v>488</v>
      </c>
      <c r="H112" s="82" t="s">
        <v>489</v>
      </c>
    </row>
    <row r="113" spans="2:11" x14ac:dyDescent="0.2">
      <c r="B113" s="32" t="s">
        <v>131</v>
      </c>
      <c r="C113" s="562">
        <v>0</v>
      </c>
      <c r="D113" s="562">
        <v>0</v>
      </c>
      <c r="E113" s="553">
        <v>0</v>
      </c>
      <c r="F113" s="554">
        <f>IF(Cover!$E$26=2014,((E113/Cover!$D$48)*Cover!$H$48),((E113/Cover!$D$49)*Cover!$I$49))</f>
        <v>0</v>
      </c>
      <c r="G113" s="553">
        <v>126.05389000000008</v>
      </c>
      <c r="H113" s="449">
        <f t="shared" ref="H113:H123" si="11">IF(F113=0,1,((G113-F113)/F113)*1)</f>
        <v>1</v>
      </c>
    </row>
    <row r="114" spans="2:11" x14ac:dyDescent="0.2">
      <c r="B114" s="32" t="s">
        <v>304</v>
      </c>
      <c r="C114" s="562">
        <v>0</v>
      </c>
      <c r="D114" s="562">
        <v>0</v>
      </c>
      <c r="E114" s="553">
        <v>0</v>
      </c>
      <c r="F114" s="554">
        <f>IF(Cover!$E$26=2014,((E114/Cover!$D$48)*Cover!$H$48),((E114/Cover!$D$49)*Cover!$I$49))</f>
        <v>0</v>
      </c>
      <c r="G114" s="553">
        <v>80</v>
      </c>
      <c r="H114" s="449">
        <f t="shared" si="11"/>
        <v>1</v>
      </c>
    </row>
    <row r="115" spans="2:11" x14ac:dyDescent="0.2">
      <c r="B115" s="32" t="s">
        <v>256</v>
      </c>
      <c r="C115" s="562">
        <v>0</v>
      </c>
      <c r="D115" s="562">
        <v>0</v>
      </c>
      <c r="E115" s="553">
        <v>0</v>
      </c>
      <c r="F115" s="554">
        <f>IF(Cover!$E$26=2014,((E115/Cover!$D$48)*Cover!$H$48),((E115/Cover!$D$49)*Cover!$I$49))</f>
        <v>0</v>
      </c>
      <c r="G115" s="553">
        <v>0</v>
      </c>
      <c r="H115" s="449">
        <f t="shared" si="11"/>
        <v>1</v>
      </c>
    </row>
    <row r="116" spans="2:11" x14ac:dyDescent="0.2">
      <c r="B116" s="32" t="s">
        <v>305</v>
      </c>
      <c r="C116" s="562">
        <v>0</v>
      </c>
      <c r="D116" s="562">
        <v>0</v>
      </c>
      <c r="E116" s="553">
        <v>0</v>
      </c>
      <c r="F116" s="554">
        <f>IF(Cover!$E$26=2014,((E116/Cover!$D$48)*Cover!$H$48),((E116/Cover!$D$49)*Cover!$I$49))</f>
        <v>0</v>
      </c>
      <c r="G116" s="553">
        <v>0</v>
      </c>
      <c r="H116" s="449">
        <f t="shared" si="11"/>
        <v>1</v>
      </c>
    </row>
    <row r="117" spans="2:11" x14ac:dyDescent="0.2">
      <c r="B117" s="32" t="s">
        <v>306</v>
      </c>
      <c r="C117" s="562">
        <v>0</v>
      </c>
      <c r="D117" s="562">
        <v>0</v>
      </c>
      <c r="E117" s="553">
        <v>0</v>
      </c>
      <c r="F117" s="554">
        <f>IF(Cover!$E$26=2014,((E117/Cover!$D$48)*Cover!$H$48),((E117/Cover!$D$49)*Cover!$I$49))</f>
        <v>0</v>
      </c>
      <c r="G117" s="553">
        <v>193.65015</v>
      </c>
      <c r="H117" s="449">
        <f t="shared" si="11"/>
        <v>1</v>
      </c>
    </row>
    <row r="118" spans="2:11" x14ac:dyDescent="0.2">
      <c r="B118" s="32" t="s">
        <v>536</v>
      </c>
      <c r="C118" s="562">
        <v>0</v>
      </c>
      <c r="D118" s="562">
        <v>0</v>
      </c>
      <c r="E118" s="553">
        <v>0</v>
      </c>
      <c r="F118" s="554">
        <f>IF(Cover!$E$26=2014,((E118/Cover!$D$48)*Cover!$H$48),((E118/Cover!$D$49)*Cover!$I$49))</f>
        <v>0</v>
      </c>
      <c r="G118" s="553">
        <v>0</v>
      </c>
      <c r="H118" s="449">
        <f t="shared" si="11"/>
        <v>1</v>
      </c>
    </row>
    <row r="119" spans="2:11" x14ac:dyDescent="0.2">
      <c r="B119" s="32" t="s">
        <v>537</v>
      </c>
      <c r="C119" s="562">
        <v>0</v>
      </c>
      <c r="D119" s="562">
        <v>0</v>
      </c>
      <c r="E119" s="553">
        <v>0</v>
      </c>
      <c r="F119" s="554">
        <f>IF(Cover!$E$26=2014,((E119/Cover!$D$48)*Cover!$H$48),((E119/Cover!$D$49)*Cover!$I$49))</f>
        <v>0</v>
      </c>
      <c r="G119" s="553">
        <v>0</v>
      </c>
      <c r="H119" s="449">
        <f t="shared" si="11"/>
        <v>1</v>
      </c>
    </row>
    <row r="120" spans="2:11" x14ac:dyDescent="0.2">
      <c r="B120" s="55" t="s">
        <v>350</v>
      </c>
      <c r="C120" s="562">
        <v>0</v>
      </c>
      <c r="D120" s="562">
        <v>0</v>
      </c>
      <c r="E120" s="553">
        <v>0</v>
      </c>
      <c r="F120" s="554">
        <f>IF(Cover!$E$26=2014,((E120/Cover!$D$48)*Cover!$H$48),((E120/Cover!$D$49)*Cover!$I$49))</f>
        <v>0</v>
      </c>
      <c r="G120" s="553">
        <v>0</v>
      </c>
      <c r="H120" s="449">
        <f t="shared" si="11"/>
        <v>1</v>
      </c>
      <c r="I120" s="121"/>
      <c r="J120" s="121"/>
      <c r="K120" s="121"/>
    </row>
    <row r="121" spans="2:11" x14ac:dyDescent="0.2">
      <c r="B121" s="32" t="s">
        <v>532</v>
      </c>
      <c r="C121" s="562">
        <v>0</v>
      </c>
      <c r="D121" s="562">
        <v>0</v>
      </c>
      <c r="E121" s="553">
        <v>0</v>
      </c>
      <c r="F121" s="554">
        <f>IF(Cover!$E$26=2014,((E121/Cover!$D$48)*Cover!$H$48),((E121/Cover!$D$49)*Cover!$I$49))</f>
        <v>0</v>
      </c>
      <c r="G121" s="553">
        <v>0</v>
      </c>
      <c r="H121" s="449">
        <f t="shared" si="11"/>
        <v>1</v>
      </c>
      <c r="I121" s="121"/>
      <c r="J121" s="121"/>
      <c r="K121" s="121"/>
    </row>
    <row r="122" spans="2:11" x14ac:dyDescent="0.2">
      <c r="B122" s="32" t="s">
        <v>122</v>
      </c>
      <c r="C122" s="562">
        <v>0</v>
      </c>
      <c r="D122" s="562">
        <v>0</v>
      </c>
      <c r="E122" s="553">
        <v>0</v>
      </c>
      <c r="F122" s="554">
        <f>IF(Cover!$E$26=2014,((E122/Cover!$D$48)*Cover!$H$48),((E122/Cover!$D$49)*Cover!$I$49))</f>
        <v>0</v>
      </c>
      <c r="G122" s="553">
        <v>0</v>
      </c>
      <c r="H122" s="449">
        <f t="shared" si="11"/>
        <v>1</v>
      </c>
    </row>
    <row r="123" spans="2:11" x14ac:dyDescent="0.2">
      <c r="B123" s="32" t="s">
        <v>336</v>
      </c>
      <c r="C123" s="562">
        <v>0</v>
      </c>
      <c r="D123" s="562">
        <v>0</v>
      </c>
      <c r="E123" s="553">
        <v>0</v>
      </c>
      <c r="F123" s="554">
        <f>IF(Cover!$E$26=2014,((E123/Cover!$D$48)*Cover!$H$48),((E123/Cover!$D$49)*Cover!$I$49))</f>
        <v>0</v>
      </c>
      <c r="G123" s="553">
        <v>1186.49686</v>
      </c>
      <c r="H123" s="449">
        <f t="shared" si="11"/>
        <v>1</v>
      </c>
    </row>
    <row r="124" spans="2:11" x14ac:dyDescent="0.2">
      <c r="B124" s="32" t="s">
        <v>134</v>
      </c>
      <c r="C124" s="562">
        <v>0</v>
      </c>
      <c r="D124" s="562">
        <v>0</v>
      </c>
      <c r="E124" s="553">
        <v>0</v>
      </c>
      <c r="F124" s="554">
        <f>IF(Cover!$E$26=2014,((E124/Cover!$D$48)*Cover!$H$48),((E124/Cover!$D$49)*Cover!$I$49))</f>
        <v>0</v>
      </c>
      <c r="G124" s="553">
        <v>0</v>
      </c>
      <c r="H124" s="449">
        <f t="shared" ref="H124:H127" si="12">IF(F124=0,1,((G124-F124)/F124)*1)</f>
        <v>1</v>
      </c>
    </row>
    <row r="125" spans="2:11" x14ac:dyDescent="0.2">
      <c r="B125" s="32" t="s">
        <v>113</v>
      </c>
      <c r="C125" s="562">
        <v>0</v>
      </c>
      <c r="D125" s="562">
        <v>0</v>
      </c>
      <c r="E125" s="553">
        <v>0</v>
      </c>
      <c r="F125" s="554">
        <f>IF(Cover!$E$26=2014,((E125/Cover!$D$48)*Cover!$H$48),((E125/Cover!$D$49)*Cover!$I$49))</f>
        <v>0</v>
      </c>
      <c r="G125" s="553">
        <v>0</v>
      </c>
      <c r="H125" s="449">
        <f t="shared" si="12"/>
        <v>1</v>
      </c>
    </row>
    <row r="126" spans="2:11" x14ac:dyDescent="0.2">
      <c r="B126" s="32" t="s">
        <v>178</v>
      </c>
      <c r="C126" s="562">
        <v>0</v>
      </c>
      <c r="D126" s="562">
        <v>0</v>
      </c>
      <c r="E126" s="553">
        <v>0</v>
      </c>
      <c r="F126" s="554">
        <f>IF(Cover!$E$26=2014,((E126/Cover!$D$48)*Cover!$H$48),((E126/Cover!$D$49)*Cover!$I$49))</f>
        <v>0</v>
      </c>
      <c r="G126" s="553">
        <v>0</v>
      </c>
      <c r="H126" s="449">
        <f t="shared" si="12"/>
        <v>1</v>
      </c>
    </row>
    <row r="127" spans="2:11" x14ac:dyDescent="0.2">
      <c r="B127" s="35" t="s">
        <v>535</v>
      </c>
      <c r="C127" s="554">
        <f>SUM(C115:C126)</f>
        <v>0</v>
      </c>
      <c r="D127" s="554">
        <f>SUM(D115:D126)</f>
        <v>0</v>
      </c>
      <c r="E127" s="554">
        <f>SUM(E113:E126)</f>
        <v>0</v>
      </c>
      <c r="F127" s="554">
        <f>IF(Cover!$E$26=2014,((E127/Cover!$D$48)*Cover!$H$48),((E127/Cover!$D$49)*Cover!$I$49))</f>
        <v>0</v>
      </c>
      <c r="G127" s="554">
        <f>SUM(G113:G126)</f>
        <v>1586.2009</v>
      </c>
      <c r="H127" s="449">
        <f t="shared" si="12"/>
        <v>1</v>
      </c>
    </row>
    <row r="128" spans="2:11" x14ac:dyDescent="0.2">
      <c r="B128" s="65"/>
      <c r="C128" s="241"/>
    </row>
    <row r="129" spans="2:10" x14ac:dyDescent="0.2">
      <c r="B129" s="389" t="s">
        <v>190</v>
      </c>
      <c r="C129" s="493"/>
      <c r="D129" s="493"/>
      <c r="E129" s="493"/>
      <c r="F129" s="493"/>
      <c r="G129" s="493"/>
      <c r="H129" s="493"/>
      <c r="I129" s="493"/>
      <c r="J129" s="346"/>
    </row>
    <row r="130" spans="2:10" x14ac:dyDescent="0.2">
      <c r="B130" s="390" t="s">
        <v>423</v>
      </c>
      <c r="C130" s="706" t="s">
        <v>741</v>
      </c>
      <c r="D130" s="707"/>
      <c r="E130" s="707"/>
      <c r="F130" s="707"/>
      <c r="G130" s="707"/>
      <c r="H130" s="707"/>
      <c r="I130" s="707"/>
      <c r="J130" s="708"/>
    </row>
    <row r="131" spans="2:10" x14ac:dyDescent="0.2">
      <c r="B131" s="390" t="s">
        <v>424</v>
      </c>
      <c r="C131" s="706" t="s">
        <v>681</v>
      </c>
      <c r="D131" s="707"/>
      <c r="E131" s="707"/>
      <c r="F131" s="707"/>
      <c r="G131" s="707"/>
      <c r="H131" s="707"/>
      <c r="I131" s="707"/>
      <c r="J131" s="708"/>
    </row>
    <row r="132" spans="2:10" x14ac:dyDescent="0.2">
      <c r="B132" s="390" t="s">
        <v>425</v>
      </c>
      <c r="C132" s="706" t="s">
        <v>742</v>
      </c>
      <c r="D132" s="707"/>
      <c r="E132" s="707"/>
      <c r="F132" s="707"/>
      <c r="G132" s="707"/>
      <c r="H132" s="707"/>
      <c r="I132" s="707"/>
      <c r="J132" s="708"/>
    </row>
    <row r="133" spans="2:10" x14ac:dyDescent="0.2">
      <c r="B133" s="390" t="s">
        <v>426</v>
      </c>
      <c r="C133" s="706" t="s">
        <v>682</v>
      </c>
      <c r="D133" s="707"/>
      <c r="E133" s="707"/>
      <c r="F133" s="707"/>
      <c r="G133" s="707"/>
      <c r="H133" s="707"/>
      <c r="I133" s="707"/>
      <c r="J133" s="708"/>
    </row>
    <row r="134" spans="2:10" x14ac:dyDescent="0.2">
      <c r="B134" s="390" t="s">
        <v>427</v>
      </c>
      <c r="C134" s="706" t="s">
        <v>428</v>
      </c>
      <c r="D134" s="707"/>
      <c r="E134" s="707"/>
      <c r="F134" s="707"/>
      <c r="G134" s="707"/>
      <c r="H134" s="707"/>
      <c r="I134" s="707"/>
      <c r="J134" s="708"/>
    </row>
    <row r="135" spans="2:10" ht="28.5" customHeight="1" x14ac:dyDescent="0.2">
      <c r="B135" s="390" t="s">
        <v>429</v>
      </c>
      <c r="C135" s="706" t="s">
        <v>430</v>
      </c>
      <c r="D135" s="707"/>
      <c r="E135" s="707"/>
      <c r="F135" s="707"/>
      <c r="G135" s="707"/>
      <c r="H135" s="707"/>
      <c r="I135" s="707"/>
      <c r="J135" s="708"/>
    </row>
    <row r="136" spans="2:10" x14ac:dyDescent="0.2">
      <c r="B136" s="390" t="s">
        <v>431</v>
      </c>
      <c r="C136" s="706" t="s">
        <v>705</v>
      </c>
      <c r="D136" s="707"/>
      <c r="E136" s="707"/>
      <c r="F136" s="707"/>
      <c r="G136" s="707"/>
      <c r="H136" s="707"/>
      <c r="I136" s="707"/>
      <c r="J136" s="708"/>
    </row>
    <row r="137" spans="2:10" x14ac:dyDescent="0.2">
      <c r="B137" s="390" t="s">
        <v>432</v>
      </c>
      <c r="C137" s="706" t="s">
        <v>683</v>
      </c>
      <c r="D137" s="707"/>
      <c r="E137" s="707"/>
      <c r="F137" s="707"/>
      <c r="G137" s="707"/>
      <c r="H137" s="707"/>
      <c r="I137" s="707"/>
      <c r="J137" s="708"/>
    </row>
    <row r="138" spans="2:10" x14ac:dyDescent="0.2">
      <c r="B138" s="390" t="s">
        <v>433</v>
      </c>
      <c r="C138" s="706" t="s">
        <v>680</v>
      </c>
      <c r="D138" s="707"/>
      <c r="E138" s="707"/>
      <c r="F138" s="707"/>
      <c r="G138" s="707"/>
      <c r="H138" s="707"/>
      <c r="I138" s="707"/>
      <c r="J138" s="708"/>
    </row>
    <row r="139" spans="2:10" x14ac:dyDescent="0.2">
      <c r="B139" s="390" t="s">
        <v>487</v>
      </c>
      <c r="C139" s="706" t="s">
        <v>694</v>
      </c>
      <c r="D139" s="707"/>
      <c r="E139" s="707"/>
      <c r="F139" s="707"/>
      <c r="G139" s="707"/>
      <c r="H139" s="707"/>
      <c r="I139" s="707"/>
      <c r="J139" s="708"/>
    </row>
    <row r="140" spans="2:10" ht="12.75" customHeight="1" x14ac:dyDescent="0.2">
      <c r="B140" s="390" t="s">
        <v>740</v>
      </c>
      <c r="C140" s="706" t="s">
        <v>704</v>
      </c>
      <c r="D140" s="707"/>
      <c r="E140" s="707"/>
      <c r="F140" s="707"/>
      <c r="G140" s="707"/>
      <c r="H140" s="707"/>
      <c r="I140" s="707"/>
      <c r="J140" s="708"/>
    </row>
    <row r="141" spans="2:10" ht="12.75" customHeight="1" x14ac:dyDescent="0.2">
      <c r="B141" s="390" t="s">
        <v>493</v>
      </c>
      <c r="C141" s="706" t="s">
        <v>703</v>
      </c>
      <c r="D141" s="707"/>
      <c r="E141" s="707"/>
      <c r="F141" s="707"/>
      <c r="G141" s="707"/>
      <c r="H141" s="707"/>
      <c r="I141" s="707"/>
      <c r="J141" s="708"/>
    </row>
    <row r="142" spans="2:10" x14ac:dyDescent="0.2">
      <c r="B142" s="390" t="s">
        <v>691</v>
      </c>
      <c r="C142" s="706" t="s">
        <v>695</v>
      </c>
      <c r="D142" s="707"/>
      <c r="E142" s="707"/>
      <c r="F142" s="707"/>
      <c r="G142" s="707"/>
      <c r="H142" s="707"/>
      <c r="I142" s="707"/>
      <c r="J142" s="708"/>
    </row>
    <row r="143" spans="2:10" x14ac:dyDescent="0.2">
      <c r="B143" s="391"/>
      <c r="C143" s="709"/>
      <c r="D143" s="710"/>
      <c r="E143" s="710"/>
      <c r="F143" s="710"/>
      <c r="G143" s="710"/>
      <c r="H143" s="710"/>
      <c r="I143" s="710"/>
      <c r="J143" s="711"/>
    </row>
    <row r="144" spans="2:10" x14ac:dyDescent="0.2">
      <c r="B144" s="128"/>
      <c r="C144" s="128"/>
      <c r="D144" s="127"/>
    </row>
    <row r="145" spans="2:4" x14ac:dyDescent="0.2">
      <c r="B145" s="130"/>
      <c r="C145" s="130"/>
      <c r="D145" s="118"/>
    </row>
    <row r="146" spans="2:4" x14ac:dyDescent="0.2">
      <c r="B146" s="131"/>
      <c r="C146" s="131"/>
      <c r="D146" s="118"/>
    </row>
    <row r="147" spans="2:4" x14ac:dyDescent="0.2">
      <c r="B147" s="132"/>
      <c r="C147" s="132"/>
      <c r="D147" s="118"/>
    </row>
    <row r="148" spans="2:4" x14ac:dyDescent="0.2">
      <c r="B148" s="132"/>
      <c r="C148" s="132"/>
      <c r="D148" s="118"/>
    </row>
    <row r="149" spans="2:4" x14ac:dyDescent="0.2">
      <c r="B149" s="132"/>
      <c r="C149" s="132"/>
      <c r="D149" s="118"/>
    </row>
    <row r="150" spans="2:4" x14ac:dyDescent="0.2">
      <c r="B150" s="133"/>
      <c r="C150" s="133"/>
      <c r="D150" s="118"/>
    </row>
    <row r="151" spans="2:4" x14ac:dyDescent="0.2">
      <c r="B151" s="130"/>
      <c r="C151" s="130"/>
      <c r="D151" s="118"/>
    </row>
    <row r="152" spans="2:4" ht="15.75" x14ac:dyDescent="0.2">
      <c r="B152" s="117"/>
      <c r="C152" s="117"/>
      <c r="D152" s="118"/>
    </row>
    <row r="153" spans="2:4" ht="15.75" x14ac:dyDescent="0.2">
      <c r="B153" s="117"/>
      <c r="C153" s="117"/>
      <c r="D153" s="118"/>
    </row>
    <row r="154" spans="2:4" x14ac:dyDescent="0.2">
      <c r="B154" s="125"/>
      <c r="C154" s="125"/>
      <c r="D154" s="118"/>
    </row>
    <row r="155" spans="2:4" x14ac:dyDescent="0.2">
      <c r="B155" s="126"/>
      <c r="C155" s="126"/>
      <c r="D155" s="127"/>
    </row>
    <row r="156" spans="2:4" x14ac:dyDescent="0.2">
      <c r="B156" s="126"/>
      <c r="C156" s="126"/>
      <c r="D156" s="127"/>
    </row>
    <row r="157" spans="2:4" x14ac:dyDescent="0.2">
      <c r="B157" s="126"/>
      <c r="C157" s="126"/>
      <c r="D157" s="127"/>
    </row>
    <row r="158" spans="2:4" x14ac:dyDescent="0.2">
      <c r="B158" s="126"/>
      <c r="C158" s="126"/>
      <c r="D158" s="127"/>
    </row>
    <row r="159" spans="2:4" x14ac:dyDescent="0.2">
      <c r="B159" s="126"/>
      <c r="C159" s="126"/>
      <c r="D159" s="127"/>
    </row>
    <row r="160" spans="2:4" x14ac:dyDescent="0.2">
      <c r="B160" s="126"/>
      <c r="C160" s="126"/>
      <c r="D160" s="127"/>
    </row>
    <row r="161" spans="2:4" x14ac:dyDescent="0.2">
      <c r="B161" s="126"/>
      <c r="C161" s="126"/>
      <c r="D161" s="127"/>
    </row>
    <row r="162" spans="2:4" x14ac:dyDescent="0.2">
      <c r="B162" s="126"/>
      <c r="C162" s="126"/>
      <c r="D162" s="127"/>
    </row>
    <row r="163" spans="2:4" x14ac:dyDescent="0.2">
      <c r="B163" s="126"/>
      <c r="C163" s="126"/>
      <c r="D163" s="127"/>
    </row>
    <row r="164" spans="2:4" x14ac:dyDescent="0.2">
      <c r="B164" s="126"/>
      <c r="C164" s="126"/>
      <c r="D164" s="127"/>
    </row>
    <row r="165" spans="2:4" x14ac:dyDescent="0.2">
      <c r="B165" s="126"/>
      <c r="C165" s="126"/>
      <c r="D165" s="118"/>
    </row>
    <row r="166" spans="2:4" x14ac:dyDescent="0.2">
      <c r="B166" s="128"/>
      <c r="C166" s="128"/>
      <c r="D166" s="118"/>
    </row>
    <row r="167" spans="2:4" x14ac:dyDescent="0.2">
      <c r="B167" s="129"/>
      <c r="C167" s="129"/>
      <c r="D167" s="127"/>
    </row>
    <row r="168" spans="2:4" x14ac:dyDescent="0.2">
      <c r="B168" s="129"/>
      <c r="C168" s="129"/>
      <c r="D168" s="127"/>
    </row>
    <row r="169" spans="2:4" x14ac:dyDescent="0.2">
      <c r="B169" s="129"/>
      <c r="C169" s="129"/>
      <c r="D169" s="127"/>
    </row>
    <row r="170" spans="2:4" x14ac:dyDescent="0.2">
      <c r="B170" s="129"/>
      <c r="C170" s="129"/>
      <c r="D170" s="127"/>
    </row>
    <row r="171" spans="2:4" x14ac:dyDescent="0.2">
      <c r="B171" s="129"/>
      <c r="C171" s="129"/>
      <c r="D171" s="127"/>
    </row>
    <row r="172" spans="2:4" x14ac:dyDescent="0.2">
      <c r="B172" s="129"/>
      <c r="C172" s="129"/>
      <c r="D172" s="127"/>
    </row>
    <row r="173" spans="2:4" x14ac:dyDescent="0.2">
      <c r="B173" s="129"/>
      <c r="C173" s="129"/>
      <c r="D173" s="127"/>
    </row>
    <row r="174" spans="2:4" x14ac:dyDescent="0.2">
      <c r="B174" s="128"/>
      <c r="C174" s="128"/>
      <c r="D174" s="127"/>
    </row>
    <row r="175" spans="2:4" x14ac:dyDescent="0.2">
      <c r="B175" s="130"/>
      <c r="C175" s="130"/>
      <c r="D175" s="118"/>
    </row>
    <row r="176" spans="2:4" x14ac:dyDescent="0.2">
      <c r="B176" s="131"/>
      <c r="C176" s="131"/>
      <c r="D176" s="118"/>
    </row>
    <row r="177" spans="2:4" x14ac:dyDescent="0.2">
      <c r="B177" s="132"/>
      <c r="C177" s="132"/>
      <c r="D177" s="118"/>
    </row>
    <row r="178" spans="2:4" x14ac:dyDescent="0.2">
      <c r="B178" s="132"/>
      <c r="C178" s="132"/>
      <c r="D178" s="118"/>
    </row>
    <row r="179" spans="2:4" x14ac:dyDescent="0.2">
      <c r="B179" s="132"/>
      <c r="C179" s="132"/>
      <c r="D179" s="118"/>
    </row>
    <row r="180" spans="2:4" x14ac:dyDescent="0.2">
      <c r="B180" s="133"/>
      <c r="C180" s="133"/>
      <c r="D180" s="118"/>
    </row>
    <row r="181" spans="2:4" x14ac:dyDescent="0.2">
      <c r="B181" s="134"/>
      <c r="C181" s="134"/>
      <c r="D181" s="134"/>
    </row>
    <row r="182" spans="2:4" x14ac:dyDescent="0.2">
      <c r="B182" s="134"/>
      <c r="C182" s="134"/>
      <c r="D182" s="134"/>
    </row>
    <row r="183" spans="2:4" x14ac:dyDescent="0.2">
      <c r="B183" s="134"/>
      <c r="C183" s="134"/>
      <c r="D183" s="134"/>
    </row>
    <row r="184" spans="2:4" x14ac:dyDescent="0.2">
      <c r="B184" s="121"/>
      <c r="C184" s="121"/>
      <c r="D184" s="121"/>
    </row>
  </sheetData>
  <mergeCells count="33">
    <mergeCell ref="C135:J135"/>
    <mergeCell ref="C136:J136"/>
    <mergeCell ref="C137:J137"/>
    <mergeCell ref="C138:J138"/>
    <mergeCell ref="C130:J130"/>
    <mergeCell ref="C131:J131"/>
    <mergeCell ref="C132:J132"/>
    <mergeCell ref="C133:J133"/>
    <mergeCell ref="C134:J134"/>
    <mergeCell ref="B9:D9"/>
    <mergeCell ref="B13:I13"/>
    <mergeCell ref="B36:F36"/>
    <mergeCell ref="C38:F38"/>
    <mergeCell ref="B14:I14"/>
    <mergeCell ref="B15:I15"/>
    <mergeCell ref="B16:I16"/>
    <mergeCell ref="B17:I17"/>
    <mergeCell ref="C39:F39"/>
    <mergeCell ref="C40:F40"/>
    <mergeCell ref="C41:F41"/>
    <mergeCell ref="C42:F42"/>
    <mergeCell ref="C48:F48"/>
    <mergeCell ref="C49:F49"/>
    <mergeCell ref="C43:F43"/>
    <mergeCell ref="C44:F44"/>
    <mergeCell ref="C45:F45"/>
    <mergeCell ref="C46:F46"/>
    <mergeCell ref="C47:F47"/>
    <mergeCell ref="C139:J139"/>
    <mergeCell ref="C140:J140"/>
    <mergeCell ref="C141:J141"/>
    <mergeCell ref="C142:J142"/>
    <mergeCell ref="C143:J143"/>
  </mergeCells>
  <phoneticPr fontId="34" type="noConversion"/>
  <pageMargins left="0.74803149606299213" right="0.74803149606299213" top="0.98425196850393704" bottom="0.98425196850393704" header="0.51181102362204722" footer="0.51181102362204722"/>
  <pageSetup paperSize="8" scale="71" fitToHeight="0" orientation="landscape" r:id="rId1"/>
  <headerFooter alignWithMargins="0">
    <oddFooter>&amp;L&amp;D&amp;C&amp;A&amp;RPage &amp;P of &amp;N</oddFooter>
  </headerFooter>
  <rowBreaks count="3" manualBreakCount="3">
    <brk id="34" min="1" max="12" man="1"/>
    <brk id="70" min="1" max="12" man="1"/>
    <brk id="109" min="1"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sheetPr>
  <dimension ref="A1:K54"/>
  <sheetViews>
    <sheetView showGridLines="0" view="pageBreakPreview" topLeftCell="A13" zoomScale="85" zoomScaleNormal="100" zoomScaleSheetLayoutView="85" workbookViewId="0">
      <selection activeCell="D32" sqref="D32:D40"/>
    </sheetView>
  </sheetViews>
  <sheetFormatPr defaultRowHeight="12.75" x14ac:dyDescent="0.2"/>
  <cols>
    <col min="1" max="1" width="12.7109375" style="90" customWidth="1"/>
    <col min="2" max="2" width="48.42578125" style="90" customWidth="1"/>
    <col min="3" max="3" width="24" style="90" customWidth="1"/>
    <col min="4" max="5" width="22.5703125" style="90" customWidth="1"/>
    <col min="6" max="7" width="24.28515625" style="90" customWidth="1"/>
    <col min="8" max="8" width="23" style="90" customWidth="1"/>
    <col min="9" max="9" width="17.7109375" style="90" bestFit="1" customWidth="1"/>
    <col min="10" max="16384" width="9.140625" style="90"/>
  </cols>
  <sheetData>
    <row r="1" spans="2:11" ht="24" customHeight="1" x14ac:dyDescent="0.2">
      <c r="B1" s="279" t="str">
        <f>Cover!E22</f>
        <v>United Energy</v>
      </c>
      <c r="C1" s="279"/>
      <c r="F1" s="113"/>
    </row>
    <row r="2" spans="2:11" ht="21.75" customHeight="1" x14ac:dyDescent="0.2">
      <c r="B2" s="112" t="s">
        <v>187</v>
      </c>
      <c r="C2" s="111"/>
      <c r="G2" s="113"/>
      <c r="H2" s="113"/>
    </row>
    <row r="3" spans="2:11" ht="18.75" customHeight="1" x14ac:dyDescent="0.2">
      <c r="B3" s="114">
        <f>Cover!E26</f>
        <v>2014</v>
      </c>
      <c r="C3" s="114"/>
      <c r="D3" s="115"/>
      <c r="E3" s="115"/>
      <c r="F3" s="113"/>
      <c r="J3" s="113"/>
      <c r="K3" s="113"/>
    </row>
    <row r="4" spans="2:11" ht="18.75" customHeight="1" x14ac:dyDescent="0.2">
      <c r="B4" s="135"/>
      <c r="C4" s="91"/>
      <c r="D4" s="97" t="s">
        <v>505</v>
      </c>
      <c r="E4" s="216"/>
      <c r="J4" s="113"/>
      <c r="K4" s="113"/>
    </row>
    <row r="5" spans="2:11" ht="18.75" customHeight="1" x14ac:dyDescent="0.2">
      <c r="B5" s="101" t="s">
        <v>506</v>
      </c>
      <c r="C5" s="136"/>
      <c r="D5" s="139" t="s">
        <v>308</v>
      </c>
      <c r="E5" s="140"/>
      <c r="J5" s="113"/>
      <c r="K5" s="113"/>
    </row>
    <row r="6" spans="2:11" ht="18.75" customHeight="1" x14ac:dyDescent="0.2">
      <c r="B6" s="146" t="s">
        <v>507</v>
      </c>
      <c r="C6" s="136"/>
      <c r="D6" s="146" t="s">
        <v>508</v>
      </c>
      <c r="E6" s="146"/>
      <c r="J6" s="113"/>
      <c r="K6" s="113"/>
    </row>
    <row r="7" spans="2:11" ht="18.75" customHeight="1" x14ac:dyDescent="0.2">
      <c r="J7" s="113"/>
      <c r="K7" s="113"/>
    </row>
    <row r="8" spans="2:11" ht="18.75" customHeight="1" x14ac:dyDescent="0.2">
      <c r="B8" s="728" t="s">
        <v>434</v>
      </c>
      <c r="C8" s="729"/>
      <c r="D8" s="111"/>
      <c r="E8" s="111"/>
      <c r="J8" s="113"/>
      <c r="K8" s="113"/>
    </row>
    <row r="9" spans="2:11" ht="18.75" customHeight="1" x14ac:dyDescent="0.2">
      <c r="B9" s="114"/>
      <c r="C9" s="114"/>
      <c r="D9" s="115"/>
      <c r="E9" s="115"/>
      <c r="J9" s="113"/>
      <c r="K9" s="113"/>
    </row>
    <row r="10" spans="2:11" ht="18.75" customHeight="1" x14ac:dyDescent="0.2">
      <c r="B10" s="730" t="s">
        <v>516</v>
      </c>
      <c r="C10" s="731"/>
      <c r="D10" s="731"/>
      <c r="E10" s="731"/>
      <c r="F10" s="731"/>
      <c r="J10" s="113"/>
      <c r="K10" s="113"/>
    </row>
    <row r="11" spans="2:11" ht="18.75" customHeight="1" x14ac:dyDescent="0.2">
      <c r="B11" s="114"/>
      <c r="C11" s="114"/>
      <c r="D11" s="115"/>
      <c r="E11" s="115"/>
      <c r="J11" s="113"/>
      <c r="K11" s="113"/>
    </row>
    <row r="12" spans="2:11" ht="18.75" customHeight="1" x14ac:dyDescent="0.2">
      <c r="B12" s="79" t="s">
        <v>517</v>
      </c>
      <c r="C12" s="80" t="s">
        <v>518</v>
      </c>
      <c r="D12" s="80" t="s">
        <v>519</v>
      </c>
      <c r="E12" s="285"/>
      <c r="F12" s="285"/>
      <c r="J12" s="113"/>
      <c r="K12" s="113"/>
    </row>
    <row r="13" spans="2:11" ht="12.75" customHeight="1" x14ac:dyDescent="0.2">
      <c r="B13" s="231" t="s">
        <v>520</v>
      </c>
      <c r="C13" s="232"/>
      <c r="D13" s="232"/>
      <c r="E13" s="285"/>
      <c r="F13" s="285"/>
      <c r="J13" s="113"/>
      <c r="K13" s="113"/>
    </row>
    <row r="14" spans="2:11" ht="12.75" customHeight="1" x14ac:dyDescent="0.2">
      <c r="B14" s="233" t="s">
        <v>131</v>
      </c>
      <c r="C14" s="627">
        <v>0</v>
      </c>
      <c r="D14" s="563">
        <v>39959.520174928155</v>
      </c>
      <c r="E14" s="285"/>
      <c r="F14" s="285"/>
      <c r="J14" s="113"/>
      <c r="K14" s="113"/>
    </row>
    <row r="15" spans="2:11" ht="12.75" customHeight="1" x14ac:dyDescent="0.2">
      <c r="B15" s="233" t="s">
        <v>304</v>
      </c>
      <c r="C15" s="627">
        <v>0</v>
      </c>
      <c r="D15" s="563">
        <v>142588.47523130706</v>
      </c>
      <c r="E15" s="285"/>
      <c r="F15" s="285"/>
      <c r="J15" s="113"/>
      <c r="K15" s="113"/>
    </row>
    <row r="16" spans="2:11" ht="12.75" customHeight="1" x14ac:dyDescent="0.2">
      <c r="B16" s="233" t="s">
        <v>536</v>
      </c>
      <c r="C16" s="627">
        <v>0</v>
      </c>
      <c r="D16" s="563">
        <v>0</v>
      </c>
      <c r="E16" s="285"/>
      <c r="F16" s="285"/>
      <c r="J16" s="113"/>
      <c r="K16" s="113"/>
    </row>
    <row r="17" spans="1:11" ht="12.75" customHeight="1" x14ac:dyDescent="0.2">
      <c r="B17" s="233" t="s">
        <v>537</v>
      </c>
      <c r="C17" s="627">
        <v>0</v>
      </c>
      <c r="D17" s="563">
        <v>0</v>
      </c>
      <c r="E17" s="285"/>
      <c r="F17" s="285"/>
      <c r="J17" s="113"/>
      <c r="K17" s="113"/>
    </row>
    <row r="18" spans="1:11" ht="12.75" customHeight="1" x14ac:dyDescent="0.2">
      <c r="B18" s="233" t="s">
        <v>521</v>
      </c>
      <c r="C18" s="627">
        <v>0</v>
      </c>
      <c r="D18" s="563">
        <v>0</v>
      </c>
      <c r="E18" s="285"/>
      <c r="F18" s="285"/>
      <c r="J18" s="113"/>
      <c r="K18" s="113"/>
    </row>
    <row r="19" spans="1:11" ht="12.75" customHeight="1" x14ac:dyDescent="0.2">
      <c r="B19" s="233" t="s">
        <v>130</v>
      </c>
      <c r="C19" s="627">
        <v>0</v>
      </c>
      <c r="D19" s="563">
        <v>0</v>
      </c>
      <c r="E19" s="285"/>
      <c r="F19" s="285"/>
      <c r="J19" s="113"/>
      <c r="K19" s="113"/>
    </row>
    <row r="20" spans="1:11" ht="12.75" customHeight="1" x14ac:dyDescent="0.2">
      <c r="B20" s="233" t="s">
        <v>256</v>
      </c>
      <c r="C20" s="627">
        <v>0</v>
      </c>
      <c r="D20" s="563">
        <v>-50.764999999999986</v>
      </c>
      <c r="E20" s="285"/>
      <c r="F20" s="285"/>
      <c r="J20" s="113"/>
      <c r="K20" s="113"/>
    </row>
    <row r="21" spans="1:11" ht="12.75" customHeight="1" x14ac:dyDescent="0.2">
      <c r="B21" s="234" t="s">
        <v>522</v>
      </c>
      <c r="C21" s="538">
        <f>SUM(C14:C20)</f>
        <v>0</v>
      </c>
      <c r="D21" s="564">
        <f>SUM(D14:D20)</f>
        <v>182497.23040623521</v>
      </c>
      <c r="E21" s="285"/>
      <c r="F21" s="285"/>
      <c r="J21" s="113"/>
      <c r="K21" s="113"/>
    </row>
    <row r="22" spans="1:11" ht="12.75" customHeight="1" x14ac:dyDescent="0.2">
      <c r="B22" s="231" t="s">
        <v>523</v>
      </c>
      <c r="C22" s="539"/>
      <c r="D22" s="565"/>
      <c r="E22" s="285"/>
      <c r="F22" s="285"/>
      <c r="J22" s="113"/>
      <c r="K22" s="113"/>
    </row>
    <row r="23" spans="1:11" ht="12.75" customHeight="1" x14ac:dyDescent="0.2">
      <c r="B23" s="233" t="s">
        <v>305</v>
      </c>
      <c r="C23" s="627">
        <v>0</v>
      </c>
      <c r="D23" s="563">
        <v>23721.676000000007</v>
      </c>
      <c r="E23" s="285"/>
      <c r="F23" s="285"/>
      <c r="J23" s="113"/>
      <c r="K23" s="113"/>
    </row>
    <row r="24" spans="1:11" ht="12.75" customHeight="1" x14ac:dyDescent="0.2">
      <c r="B24" s="233" t="s">
        <v>306</v>
      </c>
      <c r="C24" s="627">
        <v>0</v>
      </c>
      <c r="D24" s="563">
        <v>4032.0529999999999</v>
      </c>
      <c r="E24" s="285"/>
      <c r="F24" s="285"/>
      <c r="J24" s="113"/>
      <c r="K24" s="113"/>
    </row>
    <row r="25" spans="1:11" ht="12.75" customHeight="1" x14ac:dyDescent="0.2">
      <c r="B25" s="233" t="s">
        <v>524</v>
      </c>
      <c r="C25" s="627">
        <v>0</v>
      </c>
      <c r="D25" s="563">
        <v>0</v>
      </c>
      <c r="E25" s="285"/>
      <c r="F25" s="285"/>
      <c r="J25" s="113"/>
      <c r="K25" s="113"/>
    </row>
    <row r="26" spans="1:11" ht="12.75" customHeight="1" x14ac:dyDescent="0.2">
      <c r="B26" s="234" t="s">
        <v>522</v>
      </c>
      <c r="C26" s="538">
        <f>SUM(C23:C25)</f>
        <v>0</v>
      </c>
      <c r="D26" s="564">
        <f>SUM(D23:D25)</f>
        <v>27753.729000000007</v>
      </c>
      <c r="E26" s="285"/>
      <c r="F26" s="285"/>
      <c r="J26" s="113"/>
      <c r="K26" s="113"/>
    </row>
    <row r="27" spans="1:11" ht="12.75" customHeight="1" x14ac:dyDescent="0.2">
      <c r="B27" s="234" t="s">
        <v>525</v>
      </c>
      <c r="C27" s="538">
        <f>C21+C26</f>
        <v>0</v>
      </c>
      <c r="D27" s="564">
        <f>D21+D26</f>
        <v>210250.9594062352</v>
      </c>
      <c r="E27" s="285"/>
      <c r="F27" s="285"/>
      <c r="J27" s="113"/>
      <c r="K27" s="113"/>
    </row>
    <row r="28" spans="1:11" ht="15.75" x14ac:dyDescent="0.2">
      <c r="A28" s="113"/>
      <c r="C28" s="117"/>
      <c r="D28" s="118"/>
      <c r="E28" s="118"/>
    </row>
    <row r="29" spans="1:11" ht="15.75" x14ac:dyDescent="0.2">
      <c r="A29" s="113"/>
      <c r="B29" s="116" t="s">
        <v>526</v>
      </c>
      <c r="C29" s="117"/>
      <c r="D29" s="118"/>
      <c r="E29" s="118"/>
    </row>
    <row r="30" spans="1:11" x14ac:dyDescent="0.2">
      <c r="B30" s="119"/>
      <c r="C30" s="119"/>
      <c r="D30" s="120"/>
      <c r="E30" s="120"/>
      <c r="F30" s="121"/>
      <c r="G30" s="121"/>
      <c r="H30" s="121"/>
      <c r="I30" s="121"/>
    </row>
    <row r="31" spans="1:11" ht="38.25" x14ac:dyDescent="0.2">
      <c r="B31" s="22" t="s">
        <v>251</v>
      </c>
      <c r="C31" s="41" t="s">
        <v>259</v>
      </c>
      <c r="D31" s="16" t="s">
        <v>351</v>
      </c>
      <c r="E31" s="40" t="s">
        <v>352</v>
      </c>
    </row>
    <row r="32" spans="1:11" ht="12.75" customHeight="1" x14ac:dyDescent="0.2">
      <c r="B32" s="33" t="s">
        <v>252</v>
      </c>
      <c r="C32" s="628">
        <v>0.04</v>
      </c>
      <c r="D32" s="633"/>
      <c r="E32" s="629">
        <v>82640.774536235273</v>
      </c>
    </row>
    <row r="33" spans="2:9" ht="12.75" customHeight="1" x14ac:dyDescent="0.2">
      <c r="B33" s="33" t="s">
        <v>253</v>
      </c>
      <c r="C33" s="628">
        <v>1</v>
      </c>
      <c r="D33" s="633"/>
      <c r="E33" s="629">
        <v>5921</v>
      </c>
    </row>
    <row r="34" spans="2:9" ht="12.75" customHeight="1" x14ac:dyDescent="0.2">
      <c r="B34" s="33" t="s">
        <v>254</v>
      </c>
      <c r="C34" s="628">
        <v>0.1</v>
      </c>
      <c r="D34" s="634"/>
      <c r="E34" s="630">
        <v>8816</v>
      </c>
    </row>
    <row r="35" spans="2:9" ht="12.75" customHeight="1" x14ac:dyDescent="0.2">
      <c r="B35" s="33" t="s">
        <v>255</v>
      </c>
      <c r="C35" s="628">
        <v>0.04</v>
      </c>
      <c r="D35" s="634"/>
      <c r="E35" s="630">
        <v>18197</v>
      </c>
    </row>
    <row r="36" spans="2:9" ht="12.75" customHeight="1" x14ac:dyDescent="0.2">
      <c r="B36" s="33" t="s">
        <v>866</v>
      </c>
      <c r="C36" s="628">
        <v>0.1</v>
      </c>
      <c r="D36" s="634"/>
      <c r="E36" s="630">
        <v>66973.62</v>
      </c>
    </row>
    <row r="37" spans="2:9" ht="12.75" customHeight="1" x14ac:dyDescent="0.2">
      <c r="B37" s="33" t="s">
        <v>256</v>
      </c>
      <c r="C37" s="628">
        <v>0.1</v>
      </c>
      <c r="D37" s="634"/>
      <c r="E37" s="630">
        <v>-50.764999999999986</v>
      </c>
    </row>
    <row r="38" spans="2:9" ht="12.75" customHeight="1" x14ac:dyDescent="0.2">
      <c r="B38" s="33" t="s">
        <v>132</v>
      </c>
      <c r="C38" s="628">
        <v>0.4</v>
      </c>
      <c r="D38" s="634"/>
      <c r="E38" s="630">
        <v>23721.676000000007</v>
      </c>
    </row>
    <row r="39" spans="2:9" ht="20.25" x14ac:dyDescent="0.2">
      <c r="B39" s="33" t="s">
        <v>257</v>
      </c>
      <c r="C39" s="628">
        <v>0.1764705882352941</v>
      </c>
      <c r="D39" s="634"/>
      <c r="E39" s="630">
        <v>4032.0529999999999</v>
      </c>
      <c r="F39" s="114"/>
    </row>
    <row r="40" spans="2:9" ht="12.75" customHeight="1" x14ac:dyDescent="0.2">
      <c r="B40" s="35" t="s">
        <v>258</v>
      </c>
      <c r="C40" s="122"/>
      <c r="D40" s="635"/>
      <c r="E40" s="554">
        <f>SUM(E32:E39)</f>
        <v>210251.35853623523</v>
      </c>
      <c r="F40" s="114"/>
    </row>
    <row r="41" spans="2:9" ht="20.25" x14ac:dyDescent="0.2">
      <c r="B41" s="114"/>
      <c r="C41" s="236"/>
      <c r="D41" s="415"/>
      <c r="E41" s="415"/>
      <c r="F41" s="114"/>
      <c r="G41" s="114"/>
      <c r="H41" s="114"/>
      <c r="I41" s="114"/>
    </row>
    <row r="42" spans="2:9" x14ac:dyDescent="0.2">
      <c r="B42" s="33" t="s">
        <v>150</v>
      </c>
      <c r="C42" s="122"/>
      <c r="D42" s="413">
        <v>0</v>
      </c>
      <c r="E42" s="413">
        <v>0</v>
      </c>
    </row>
    <row r="43" spans="2:9" ht="20.25" x14ac:dyDescent="0.2">
      <c r="B43" s="114"/>
      <c r="C43" s="114"/>
      <c r="D43" s="415"/>
      <c r="E43" s="415"/>
    </row>
    <row r="44" spans="2:9" ht="15.75" x14ac:dyDescent="0.2">
      <c r="B44" s="116" t="s">
        <v>226</v>
      </c>
      <c r="C44" s="117"/>
      <c r="D44" s="416"/>
      <c r="E44" s="416"/>
    </row>
    <row r="45" spans="2:9" ht="12.75" customHeight="1" x14ac:dyDescent="0.2">
      <c r="B45" s="117"/>
      <c r="C45" s="117"/>
      <c r="D45" s="416"/>
      <c r="E45" s="416"/>
      <c r="F45" s="237"/>
      <c r="G45" s="237"/>
    </row>
    <row r="46" spans="2:9" ht="12.75" customHeight="1" x14ac:dyDescent="0.2">
      <c r="B46" s="31" t="s">
        <v>251</v>
      </c>
      <c r="C46" s="23" t="s">
        <v>328</v>
      </c>
      <c r="D46" s="417" t="s">
        <v>351</v>
      </c>
      <c r="E46" s="417" t="s">
        <v>352</v>
      </c>
    </row>
    <row r="47" spans="2:9" ht="12.75" customHeight="1" x14ac:dyDescent="0.2">
      <c r="B47" s="34" t="s">
        <v>287</v>
      </c>
      <c r="C47" s="611">
        <v>0.375</v>
      </c>
      <c r="D47" s="553">
        <v>24505.076999999987</v>
      </c>
      <c r="E47" s="553">
        <v>24549.681999999986</v>
      </c>
    </row>
    <row r="48" spans="2:9" ht="12.75" customHeight="1" x14ac:dyDescent="0.2">
      <c r="B48" s="34" t="s">
        <v>744</v>
      </c>
      <c r="C48" s="611">
        <v>0.06</v>
      </c>
      <c r="D48" s="553">
        <v>0</v>
      </c>
      <c r="E48" s="553">
        <v>0</v>
      </c>
    </row>
    <row r="49" spans="2:9" ht="12.75" customHeight="1" x14ac:dyDescent="0.2">
      <c r="B49" s="34" t="s">
        <v>339</v>
      </c>
      <c r="C49" s="611">
        <v>0.4</v>
      </c>
      <c r="D49" s="553">
        <v>4041.9160000000006</v>
      </c>
      <c r="E49" s="553">
        <v>4041.9160000000006</v>
      </c>
    </row>
    <row r="50" spans="2:9" ht="12.75" customHeight="1" x14ac:dyDescent="0.2">
      <c r="B50" s="34" t="s">
        <v>340</v>
      </c>
      <c r="C50" s="611">
        <v>0.21428571428571427</v>
      </c>
      <c r="D50" s="553">
        <v>1078.3130000000001</v>
      </c>
      <c r="E50" s="553">
        <v>1078.3130000000001</v>
      </c>
    </row>
    <row r="51" spans="2:9" ht="20.25" x14ac:dyDescent="0.2">
      <c r="B51" s="34" t="s">
        <v>115</v>
      </c>
      <c r="C51" s="611">
        <v>0.1764705882352941</v>
      </c>
      <c r="D51" s="553">
        <v>0</v>
      </c>
      <c r="E51" s="553">
        <v>0</v>
      </c>
      <c r="F51" s="114"/>
      <c r="G51" s="114"/>
      <c r="H51" s="114"/>
      <c r="I51" s="114"/>
    </row>
    <row r="52" spans="2:9" x14ac:dyDescent="0.2">
      <c r="B52" s="35" t="s">
        <v>189</v>
      </c>
      <c r="C52" s="122"/>
      <c r="D52" s="554">
        <f>SUM(D47:D51)</f>
        <v>29625.30599999999</v>
      </c>
      <c r="E52" s="554">
        <f>SUM(E47:E51)</f>
        <v>29669.910999999986</v>
      </c>
    </row>
    <row r="53" spans="2:9" ht="20.25" x14ac:dyDescent="0.2">
      <c r="B53" s="238"/>
      <c r="C53" s="236"/>
      <c r="D53" s="418"/>
      <c r="E53" s="418"/>
    </row>
    <row r="54" spans="2:9" x14ac:dyDescent="0.2">
      <c r="B54" s="33" t="s">
        <v>150</v>
      </c>
      <c r="C54" s="239"/>
      <c r="D54" s="413">
        <v>0</v>
      </c>
      <c r="E54" s="413">
        <v>0</v>
      </c>
    </row>
  </sheetData>
  <customSheetViews>
    <customSheetView guid="{C249224D-B75B-4167-BD5A-6F91763A6929}" showPageBreaks="1" fitToPage="1" printArea="1" view="pageBreakPreview" showRuler="0">
      <selection activeCell="F11" sqref="F11"/>
      <pageMargins left="0.75" right="0.75" top="1" bottom="1" header="0.5" footer="0.5"/>
      <pageSetup paperSize="9" scale="67" orientation="portrait" r:id="rId1"/>
      <headerFooter alignWithMargins="0"/>
    </customSheetView>
  </customSheetViews>
  <mergeCells count="2">
    <mergeCell ref="B8:C8"/>
    <mergeCell ref="B10:F10"/>
  </mergeCells>
  <phoneticPr fontId="34" type="noConversion"/>
  <pageMargins left="0.74803149606299213" right="0.74803149606299213" top="0.98425196850393704" bottom="0.98425196850393704" header="0.51181102362204722" footer="0.51181102362204722"/>
  <pageSetup paperSize="8" scale="71" orientation="landscape" r:id="rId2"/>
  <headerFooter alignWithMargins="0">
    <oddFooter>&amp;L&amp;D&amp;C&amp;A&amp;RPage &amp;P of &amp;N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8"/>
  </sheetPr>
  <dimension ref="B1:R61"/>
  <sheetViews>
    <sheetView showGridLines="0" view="pageBreakPreview" topLeftCell="A14" zoomScale="70" zoomScaleNormal="100" zoomScaleSheetLayoutView="70" workbookViewId="0">
      <selection activeCell="C9" sqref="C9"/>
    </sheetView>
  </sheetViews>
  <sheetFormatPr defaultRowHeight="12.75" x14ac:dyDescent="0.2"/>
  <cols>
    <col min="1" max="1" width="12" style="285" customWidth="1"/>
    <col min="2" max="2" width="16.42578125" style="285" bestFit="1" customWidth="1"/>
    <col min="3" max="3" width="41.28515625" style="285" customWidth="1"/>
    <col min="4" max="7" width="12.7109375" style="285" customWidth="1"/>
    <col min="8" max="8" width="12.7109375" style="472" customWidth="1"/>
    <col min="9" max="17" width="12.7109375" style="285" customWidth="1"/>
    <col min="18" max="20" width="20.7109375" style="285" customWidth="1"/>
    <col min="21" max="16384" width="9.140625" style="285"/>
  </cols>
  <sheetData>
    <row r="1" spans="2:18" ht="20.25" x14ac:dyDescent="0.2">
      <c r="B1" s="277" t="str">
        <f>Cover!E22</f>
        <v>United Energy</v>
      </c>
      <c r="C1" s="148"/>
      <c r="D1" s="148"/>
      <c r="E1" s="148"/>
      <c r="F1" s="148"/>
      <c r="G1" s="148"/>
      <c r="H1" s="148"/>
      <c r="I1" s="148"/>
      <c r="J1" s="148"/>
      <c r="K1" s="148"/>
      <c r="L1" s="148"/>
      <c r="M1" s="148"/>
      <c r="O1" s="148"/>
    </row>
    <row r="2" spans="2:18" ht="20.25" x14ac:dyDescent="0.2">
      <c r="B2" s="744" t="s">
        <v>515</v>
      </c>
      <c r="C2" s="744"/>
      <c r="H2" s="285"/>
    </row>
    <row r="3" spans="2:18" ht="20.25" customHeight="1" x14ac:dyDescent="0.2">
      <c r="B3" s="279">
        <f>Cover!E26</f>
        <v>2014</v>
      </c>
      <c r="H3" s="285"/>
    </row>
    <row r="4" spans="2:18" ht="20.25" x14ac:dyDescent="0.2">
      <c r="B4" s="135"/>
      <c r="C4" s="91"/>
      <c r="E4" s="215" t="s">
        <v>505</v>
      </c>
      <c r="F4" s="216"/>
    </row>
    <row r="5" spans="2:18" ht="15" customHeight="1" x14ac:dyDescent="0.2">
      <c r="B5" s="745" t="s">
        <v>506</v>
      </c>
      <c r="C5" s="746"/>
      <c r="D5" s="165"/>
      <c r="E5" s="139" t="s">
        <v>308</v>
      </c>
      <c r="F5" s="140"/>
      <c r="G5" s="222"/>
      <c r="H5" s="222"/>
      <c r="I5" s="165"/>
      <c r="J5" s="165"/>
      <c r="K5" s="165"/>
      <c r="L5" s="165"/>
      <c r="M5" s="165"/>
      <c r="N5" s="165"/>
      <c r="O5" s="165"/>
      <c r="P5" s="165"/>
      <c r="Q5" s="165"/>
      <c r="R5" s="165"/>
    </row>
    <row r="6" spans="2:18" x14ac:dyDescent="0.2">
      <c r="B6" s="747" t="s">
        <v>507</v>
      </c>
      <c r="C6" s="748"/>
      <c r="D6" s="165"/>
      <c r="E6" s="146" t="s">
        <v>508</v>
      </c>
      <c r="F6" s="146"/>
      <c r="G6" s="222"/>
      <c r="H6" s="222"/>
      <c r="I6" s="165"/>
      <c r="J6" s="165"/>
      <c r="K6" s="165"/>
      <c r="L6" s="165"/>
      <c r="M6" s="165"/>
      <c r="N6" s="165"/>
      <c r="O6" s="165"/>
      <c r="P6" s="165"/>
      <c r="Q6" s="165"/>
      <c r="R6" s="165"/>
    </row>
    <row r="7" spans="2:18" ht="20.25" x14ac:dyDescent="0.2">
      <c r="B7" s="281"/>
      <c r="C7" s="165"/>
      <c r="D7" s="222"/>
      <c r="E7" s="223"/>
      <c r="F7" s="222"/>
      <c r="G7" s="222"/>
      <c r="H7" s="222"/>
      <c r="I7" s="165"/>
      <c r="J7" s="165"/>
      <c r="K7" s="165"/>
      <c r="L7" s="165"/>
      <c r="M7" s="165"/>
      <c r="N7" s="165"/>
      <c r="O7" s="165"/>
      <c r="P7" s="165"/>
      <c r="Q7" s="165"/>
      <c r="R7" s="165"/>
    </row>
    <row r="8" spans="2:18" ht="54" customHeight="1" x14ac:dyDescent="0.2">
      <c r="B8" s="701" t="s">
        <v>435</v>
      </c>
      <c r="C8" s="702"/>
      <c r="D8" s="702"/>
      <c r="E8" s="702"/>
      <c r="F8" s="703"/>
      <c r="G8" s="222"/>
      <c r="H8" s="222"/>
      <c r="I8" s="165"/>
      <c r="J8" s="165"/>
      <c r="K8" s="165"/>
      <c r="L8" s="165"/>
      <c r="M8" s="165"/>
      <c r="N8" s="165"/>
      <c r="O8" s="165"/>
      <c r="P8" s="165"/>
      <c r="Q8" s="165"/>
      <c r="R8" s="165"/>
    </row>
    <row r="9" spans="2:18" ht="20.25" x14ac:dyDescent="0.2">
      <c r="B9" s="281"/>
      <c r="C9" s="165"/>
      <c r="D9" s="222"/>
      <c r="E9" s="223"/>
      <c r="F9" s="222"/>
      <c r="G9" s="222"/>
      <c r="H9" s="222"/>
      <c r="I9" s="165"/>
      <c r="J9" s="165"/>
      <c r="K9" s="165"/>
      <c r="L9" s="165"/>
      <c r="M9" s="165"/>
      <c r="N9" s="165"/>
      <c r="O9" s="165"/>
      <c r="P9" s="165"/>
      <c r="Q9" s="165"/>
      <c r="R9" s="165"/>
    </row>
    <row r="10" spans="2:18" ht="15.75" x14ac:dyDescent="0.2">
      <c r="B10" s="392" t="s">
        <v>211</v>
      </c>
      <c r="C10" s="414"/>
      <c r="D10" s="414"/>
      <c r="E10" s="393"/>
      <c r="F10" s="394"/>
      <c r="G10" s="395"/>
      <c r="H10" s="395"/>
      <c r="I10" s="419"/>
      <c r="J10" s="165"/>
      <c r="K10" s="165"/>
      <c r="L10" s="165"/>
      <c r="M10" s="165"/>
      <c r="N10" s="165"/>
      <c r="O10" s="165"/>
      <c r="P10" s="165"/>
      <c r="Q10" s="165"/>
      <c r="R10" s="165"/>
    </row>
    <row r="11" spans="2:18" ht="28.5" customHeight="1" x14ac:dyDescent="0.2">
      <c r="B11" s="694" t="s">
        <v>490</v>
      </c>
      <c r="C11" s="695"/>
      <c r="D11" s="695"/>
      <c r="E11" s="695"/>
      <c r="F11" s="695"/>
      <c r="G11" s="695"/>
      <c r="H11" s="695"/>
      <c r="I11" s="696"/>
      <c r="J11" s="165"/>
      <c r="K11" s="165"/>
      <c r="L11" s="165"/>
      <c r="M11" s="165"/>
      <c r="N11" s="165"/>
      <c r="O11" s="165"/>
      <c r="P11" s="165"/>
      <c r="Q11" s="165"/>
      <c r="R11" s="165"/>
    </row>
    <row r="12" spans="2:18" ht="12.75" customHeight="1" x14ac:dyDescent="0.2">
      <c r="B12" s="694" t="s">
        <v>738</v>
      </c>
      <c r="C12" s="695"/>
      <c r="D12" s="695"/>
      <c r="E12" s="695"/>
      <c r="F12" s="695"/>
      <c r="G12" s="695"/>
      <c r="H12" s="695"/>
      <c r="I12" s="724"/>
      <c r="J12" s="165"/>
      <c r="K12" s="165"/>
      <c r="L12" s="165"/>
      <c r="M12" s="165"/>
      <c r="N12" s="165"/>
      <c r="O12" s="165"/>
      <c r="P12" s="165"/>
      <c r="Q12" s="165"/>
      <c r="R12" s="165"/>
    </row>
    <row r="13" spans="2:18" ht="15.75" customHeight="1" x14ac:dyDescent="0.2">
      <c r="B13" s="694" t="s">
        <v>349</v>
      </c>
      <c r="C13" s="749"/>
      <c r="D13" s="749"/>
      <c r="E13" s="749"/>
      <c r="F13" s="749"/>
      <c r="G13" s="749"/>
      <c r="H13" s="749"/>
      <c r="I13" s="724"/>
      <c r="J13" s="165"/>
      <c r="K13" s="165"/>
      <c r="L13" s="165"/>
      <c r="M13" s="165"/>
      <c r="N13" s="165"/>
      <c r="O13" s="165"/>
      <c r="P13" s="165"/>
      <c r="Q13" s="165"/>
      <c r="R13" s="165"/>
    </row>
    <row r="14" spans="2:18" s="528" customFormat="1" ht="15.75" customHeight="1" x14ac:dyDescent="0.2">
      <c r="B14" s="697" t="s">
        <v>745</v>
      </c>
      <c r="C14" s="726"/>
      <c r="D14" s="726"/>
      <c r="E14" s="726"/>
      <c r="F14" s="726"/>
      <c r="G14" s="726"/>
      <c r="H14" s="726"/>
      <c r="I14" s="727"/>
      <c r="J14" s="165"/>
      <c r="K14" s="165"/>
      <c r="L14" s="165"/>
      <c r="M14" s="165"/>
      <c r="N14" s="165"/>
      <c r="O14" s="165"/>
      <c r="P14" s="165"/>
      <c r="Q14" s="165"/>
      <c r="R14" s="165"/>
    </row>
    <row r="15" spans="2:18" ht="20.25" x14ac:dyDescent="0.2">
      <c r="B15" s="281"/>
      <c r="C15" s="165"/>
      <c r="D15" s="222"/>
      <c r="E15" s="223"/>
      <c r="F15" s="222"/>
      <c r="G15" s="222"/>
      <c r="H15" s="222"/>
      <c r="I15" s="165"/>
      <c r="J15" s="165"/>
      <c r="K15" s="165"/>
      <c r="L15" s="165"/>
      <c r="M15" s="165"/>
      <c r="N15" s="165"/>
      <c r="O15" s="165"/>
      <c r="P15" s="165"/>
      <c r="Q15" s="165"/>
      <c r="R15" s="165"/>
    </row>
    <row r="16" spans="2:18" ht="20.25" x14ac:dyDescent="0.2">
      <c r="B16" s="220" t="s">
        <v>509</v>
      </c>
      <c r="C16" s="165"/>
      <c r="D16" s="222"/>
      <c r="E16" s="223"/>
      <c r="F16" s="222"/>
      <c r="G16" s="222"/>
      <c r="H16" s="222"/>
      <c r="I16" s="165"/>
      <c r="J16" s="165"/>
      <c r="K16" s="165"/>
      <c r="L16" s="165"/>
      <c r="M16" s="165"/>
      <c r="N16" s="165"/>
      <c r="O16" s="165"/>
      <c r="P16" s="165"/>
      <c r="Q16" s="165"/>
      <c r="R16" s="165"/>
    </row>
    <row r="17" spans="2:17" ht="20.25" x14ac:dyDescent="0.2">
      <c r="B17" s="277"/>
    </row>
    <row r="18" spans="2:17" ht="51" x14ac:dyDescent="0.2">
      <c r="B18" s="17" t="s">
        <v>327</v>
      </c>
      <c r="C18" s="18" t="s">
        <v>116</v>
      </c>
      <c r="D18" s="19" t="s">
        <v>479</v>
      </c>
      <c r="E18" s="19" t="s">
        <v>118</v>
      </c>
      <c r="F18" s="20" t="s">
        <v>476</v>
      </c>
      <c r="G18" s="737" t="s">
        <v>249</v>
      </c>
      <c r="H18" s="738"/>
      <c r="I18" s="738"/>
      <c r="J18" s="739"/>
      <c r="K18" s="20" t="s">
        <v>122</v>
      </c>
      <c r="L18" s="689" t="s">
        <v>342</v>
      </c>
      <c r="M18" s="733"/>
      <c r="N18" s="687" t="s">
        <v>147</v>
      </c>
      <c r="O18" s="688"/>
      <c r="P18" s="20" t="s">
        <v>148</v>
      </c>
      <c r="Q18" s="276" t="s">
        <v>0</v>
      </c>
    </row>
    <row r="19" spans="2:17" ht="25.5" x14ac:dyDescent="0.2">
      <c r="B19" s="17"/>
      <c r="C19" s="18"/>
      <c r="D19" s="19"/>
      <c r="E19" s="19"/>
      <c r="F19" s="20"/>
      <c r="G19" s="278" t="s">
        <v>487</v>
      </c>
      <c r="H19" s="66" t="s">
        <v>740</v>
      </c>
      <c r="I19" s="278" t="s">
        <v>493</v>
      </c>
      <c r="J19" s="280" t="s">
        <v>494</v>
      </c>
      <c r="K19" s="20"/>
      <c r="L19" s="20" t="s">
        <v>149</v>
      </c>
      <c r="M19" s="18" t="s">
        <v>152</v>
      </c>
      <c r="N19" s="21" t="s">
        <v>296</v>
      </c>
      <c r="O19" s="20" t="s">
        <v>121</v>
      </c>
      <c r="P19" s="20"/>
      <c r="Q19" s="20"/>
    </row>
    <row r="20" spans="2:17" x14ac:dyDescent="0.2">
      <c r="B20" s="406"/>
      <c r="C20" s="156" t="s">
        <v>334</v>
      </c>
      <c r="D20" s="552">
        <v>0</v>
      </c>
      <c r="E20" s="552">
        <v>0</v>
      </c>
      <c r="F20" s="552">
        <v>7429.7298409683153</v>
      </c>
      <c r="G20" s="566">
        <v>0</v>
      </c>
      <c r="H20" s="554">
        <f>IF(Cover!$E$26=2014,((G20/Cover!$D$48)*Cover!$H$48),((G20/Cover!$D$49)*Cover!$I$49))</f>
        <v>0</v>
      </c>
      <c r="I20" s="566">
        <v>7429.7298409683153</v>
      </c>
      <c r="J20" s="449">
        <f t="shared" ref="J20:J31" si="0">IF(H20=0,1,((I20-H20)/H20)*1)</f>
        <v>1</v>
      </c>
      <c r="K20" s="566">
        <v>0</v>
      </c>
      <c r="L20" s="552">
        <v>0</v>
      </c>
      <c r="M20" s="552">
        <v>0</v>
      </c>
      <c r="N20" s="552">
        <v>0</v>
      </c>
      <c r="O20" s="552">
        <v>0</v>
      </c>
      <c r="P20" s="552">
        <v>0</v>
      </c>
      <c r="Q20" s="552">
        <v>0</v>
      </c>
    </row>
    <row r="21" spans="2:17" x14ac:dyDescent="0.2">
      <c r="B21" s="406"/>
      <c r="C21" s="156" t="s">
        <v>260</v>
      </c>
      <c r="D21" s="552">
        <v>0</v>
      </c>
      <c r="E21" s="552">
        <v>0</v>
      </c>
      <c r="F21" s="552">
        <v>23726.733855049755</v>
      </c>
      <c r="G21" s="566">
        <v>0</v>
      </c>
      <c r="H21" s="554">
        <f>IF(Cover!$E$26=2014,((G21/Cover!$D$48)*Cover!$H$48),((G21/Cover!$D$49)*Cover!$I$49))</f>
        <v>0</v>
      </c>
      <c r="I21" s="566">
        <v>20004.598487777024</v>
      </c>
      <c r="J21" s="449">
        <f t="shared" si="0"/>
        <v>1</v>
      </c>
      <c r="K21" s="566">
        <v>0</v>
      </c>
      <c r="L21" s="552">
        <v>0</v>
      </c>
      <c r="M21" s="552">
        <v>0</v>
      </c>
      <c r="N21" s="552">
        <v>2039.1579200000006</v>
      </c>
      <c r="O21" s="552">
        <v>1409.0343672727276</v>
      </c>
      <c r="P21" s="552">
        <v>0</v>
      </c>
      <c r="Q21" s="552">
        <v>273.94308000000001</v>
      </c>
    </row>
    <row r="22" spans="2:17" x14ac:dyDescent="0.2">
      <c r="B22" s="406"/>
      <c r="C22" s="156" t="s">
        <v>261</v>
      </c>
      <c r="D22" s="552">
        <v>0</v>
      </c>
      <c r="E22" s="552">
        <v>0</v>
      </c>
      <c r="F22" s="552">
        <v>14294.591182978695</v>
      </c>
      <c r="G22" s="566">
        <v>0</v>
      </c>
      <c r="H22" s="554">
        <f>IF(Cover!$E$26=2014,((G22/Cover!$D$48)*Cover!$H$48),((G22/Cover!$D$49)*Cover!$I$49))</f>
        <v>0</v>
      </c>
      <c r="I22" s="566">
        <v>14294.591182978695</v>
      </c>
      <c r="J22" s="449">
        <f t="shared" si="0"/>
        <v>1</v>
      </c>
      <c r="K22" s="566">
        <v>0</v>
      </c>
      <c r="L22" s="552">
        <v>0</v>
      </c>
      <c r="M22" s="552">
        <v>0</v>
      </c>
      <c r="N22" s="552">
        <v>0</v>
      </c>
      <c r="O22" s="552">
        <v>0</v>
      </c>
      <c r="P22" s="552">
        <v>0</v>
      </c>
      <c r="Q22" s="552">
        <v>0</v>
      </c>
    </row>
    <row r="23" spans="2:17" x14ac:dyDescent="0.2">
      <c r="B23" s="406"/>
      <c r="C23" s="156" t="s">
        <v>288</v>
      </c>
      <c r="D23" s="552">
        <v>0</v>
      </c>
      <c r="E23" s="552">
        <v>0</v>
      </c>
      <c r="F23" s="552">
        <v>5367.6495417336037</v>
      </c>
      <c r="G23" s="566">
        <v>0</v>
      </c>
      <c r="H23" s="554">
        <f>IF(Cover!$E$26=2014,((G23/Cover!$D$48)*Cover!$H$48),((G23/Cover!$D$49)*Cover!$I$49))</f>
        <v>0</v>
      </c>
      <c r="I23" s="566">
        <v>5367.6495417336037</v>
      </c>
      <c r="J23" s="449">
        <f t="shared" si="0"/>
        <v>1</v>
      </c>
      <c r="K23" s="566">
        <v>0</v>
      </c>
      <c r="L23" s="552">
        <v>0</v>
      </c>
      <c r="M23" s="552">
        <v>0</v>
      </c>
      <c r="N23" s="552">
        <v>0</v>
      </c>
      <c r="O23" s="552">
        <v>0</v>
      </c>
      <c r="P23" s="552">
        <v>0</v>
      </c>
      <c r="Q23" s="552">
        <v>0</v>
      </c>
    </row>
    <row r="24" spans="2:17" x14ac:dyDescent="0.2">
      <c r="B24" s="406"/>
      <c r="C24" s="156" t="s">
        <v>510</v>
      </c>
      <c r="D24" s="552">
        <v>0</v>
      </c>
      <c r="E24" s="552">
        <v>0</v>
      </c>
      <c r="F24" s="552">
        <v>749.22582704084527</v>
      </c>
      <c r="G24" s="566">
        <v>0</v>
      </c>
      <c r="H24" s="554">
        <f>IF(Cover!$E$26=2014,((G24/Cover!$D$48)*Cover!$H$48),((G24/Cover!$D$49)*Cover!$I$49))</f>
        <v>0</v>
      </c>
      <c r="I24" s="566">
        <v>749.22582704084527</v>
      </c>
      <c r="J24" s="449">
        <f t="shared" si="0"/>
        <v>1</v>
      </c>
      <c r="K24" s="566">
        <v>0</v>
      </c>
      <c r="L24" s="552">
        <v>0</v>
      </c>
      <c r="M24" s="552">
        <v>0</v>
      </c>
      <c r="N24" s="552">
        <v>0</v>
      </c>
      <c r="O24" s="552">
        <v>0</v>
      </c>
      <c r="P24" s="552">
        <v>0</v>
      </c>
      <c r="Q24" s="552">
        <v>0</v>
      </c>
    </row>
    <row r="25" spans="2:17" x14ac:dyDescent="0.2">
      <c r="B25" s="406"/>
      <c r="C25" s="156" t="s">
        <v>122</v>
      </c>
      <c r="D25" s="552">
        <v>0</v>
      </c>
      <c r="E25" s="552">
        <v>0</v>
      </c>
      <c r="F25" s="552">
        <v>0</v>
      </c>
      <c r="G25" s="566">
        <v>0</v>
      </c>
      <c r="H25" s="554">
        <f>IF(Cover!$E$26=2014,((G25/Cover!$D$48)*Cover!$H$48),((G25/Cover!$D$49)*Cover!$I$49))</f>
        <v>0</v>
      </c>
      <c r="I25" s="566">
        <v>0</v>
      </c>
      <c r="J25" s="449">
        <f t="shared" si="0"/>
        <v>1</v>
      </c>
      <c r="K25" s="566">
        <v>0</v>
      </c>
      <c r="L25" s="552">
        <v>0</v>
      </c>
      <c r="M25" s="552">
        <v>0</v>
      </c>
      <c r="N25" s="552">
        <v>0</v>
      </c>
      <c r="O25" s="552">
        <v>0</v>
      </c>
      <c r="P25" s="552">
        <v>0</v>
      </c>
      <c r="Q25" s="552">
        <v>0</v>
      </c>
    </row>
    <row r="26" spans="2:17" x14ac:dyDescent="0.2">
      <c r="B26" s="406"/>
      <c r="C26" s="156" t="s">
        <v>130</v>
      </c>
      <c r="D26" s="552">
        <v>0</v>
      </c>
      <c r="E26" s="552">
        <v>0</v>
      </c>
      <c r="F26" s="552">
        <v>3460.3267520954628</v>
      </c>
      <c r="G26" s="566">
        <v>0</v>
      </c>
      <c r="H26" s="554">
        <f>IF(Cover!$E$26=2014,((G26/Cover!$D$48)*Cover!$H$48),((G26/Cover!$D$49)*Cover!$I$49))</f>
        <v>0</v>
      </c>
      <c r="I26" s="566">
        <v>0</v>
      </c>
      <c r="J26" s="449">
        <f t="shared" si="0"/>
        <v>1</v>
      </c>
      <c r="K26" s="566">
        <v>0</v>
      </c>
      <c r="L26" s="552">
        <v>302.58900321219517</v>
      </c>
      <c r="M26" s="552">
        <v>3157.7377488832676</v>
      </c>
      <c r="N26" s="552">
        <v>0</v>
      </c>
      <c r="O26" s="552">
        <v>0</v>
      </c>
      <c r="P26" s="552">
        <v>0</v>
      </c>
      <c r="Q26" s="552">
        <v>0</v>
      </c>
    </row>
    <row r="27" spans="2:17" x14ac:dyDescent="0.2">
      <c r="B27" s="406"/>
      <c r="C27" s="32" t="s">
        <v>134</v>
      </c>
      <c r="D27" s="552">
        <v>0</v>
      </c>
      <c r="E27" s="552">
        <v>0</v>
      </c>
      <c r="F27" s="552">
        <v>0</v>
      </c>
      <c r="G27" s="566">
        <v>0</v>
      </c>
      <c r="H27" s="554">
        <f>IF(Cover!$E$26=2014,((G27/Cover!$D$48)*Cover!$H$48),((G27/Cover!$D$49)*Cover!$I$49))</f>
        <v>0</v>
      </c>
      <c r="I27" s="566">
        <v>0</v>
      </c>
      <c r="J27" s="449">
        <f t="shared" si="0"/>
        <v>1</v>
      </c>
      <c r="K27" s="552">
        <v>0</v>
      </c>
      <c r="L27" s="552">
        <v>0</v>
      </c>
      <c r="M27" s="552">
        <v>0</v>
      </c>
      <c r="N27" s="552">
        <v>0</v>
      </c>
      <c r="O27" s="552">
        <v>0</v>
      </c>
      <c r="P27" s="552">
        <v>0</v>
      </c>
      <c r="Q27" s="552">
        <v>0</v>
      </c>
    </row>
    <row r="28" spans="2:17" x14ac:dyDescent="0.2">
      <c r="B28" s="406"/>
      <c r="C28" s="32" t="s">
        <v>113</v>
      </c>
      <c r="D28" s="552">
        <v>0</v>
      </c>
      <c r="E28" s="552">
        <v>0</v>
      </c>
      <c r="F28" s="552">
        <v>0</v>
      </c>
      <c r="G28" s="566">
        <v>0</v>
      </c>
      <c r="H28" s="554">
        <f>IF(Cover!$E$26=2014,((G28/Cover!$D$48)*Cover!$H$48),((G28/Cover!$D$49)*Cover!$I$49))</f>
        <v>0</v>
      </c>
      <c r="I28" s="566">
        <v>0</v>
      </c>
      <c r="J28" s="449">
        <f t="shared" si="0"/>
        <v>1</v>
      </c>
      <c r="K28" s="552">
        <v>0</v>
      </c>
      <c r="L28" s="552">
        <v>0</v>
      </c>
      <c r="M28" s="552">
        <v>0</v>
      </c>
      <c r="N28" s="552">
        <v>0</v>
      </c>
      <c r="O28" s="552">
        <v>0</v>
      </c>
      <c r="P28" s="552">
        <v>0</v>
      </c>
      <c r="Q28" s="552">
        <v>0</v>
      </c>
    </row>
    <row r="29" spans="2:17" x14ac:dyDescent="0.2">
      <c r="B29" s="436"/>
      <c r="C29" s="36" t="s">
        <v>177</v>
      </c>
      <c r="D29" s="554">
        <f>SUM(D20:D28)</f>
        <v>0</v>
      </c>
      <c r="E29" s="554">
        <f>SUM(E20:E28)</f>
        <v>0</v>
      </c>
      <c r="F29" s="554">
        <f>SUM(F20:F28)</f>
        <v>55028.256999866673</v>
      </c>
      <c r="G29" s="554">
        <f t="shared" ref="G29:H29" si="1">SUM(G20:G28)</f>
        <v>0</v>
      </c>
      <c r="H29" s="554">
        <f t="shared" si="1"/>
        <v>0</v>
      </c>
      <c r="I29" s="554">
        <f>SUM(I20:I28)</f>
        <v>47845.794880498477</v>
      </c>
      <c r="J29" s="449">
        <f t="shared" si="0"/>
        <v>1</v>
      </c>
      <c r="K29" s="554">
        <f>SUM(K20:K28)</f>
        <v>0</v>
      </c>
      <c r="L29" s="554">
        <f>SUM(L20:L28)</f>
        <v>302.58900321219517</v>
      </c>
      <c r="M29" s="554">
        <f t="shared" ref="M29:P29" si="2">SUM(M20:M28)</f>
        <v>3157.7377488832676</v>
      </c>
      <c r="N29" s="554">
        <f t="shared" si="2"/>
        <v>2039.1579200000006</v>
      </c>
      <c r="O29" s="554">
        <f>SUM(O20:O28)</f>
        <v>1409.0343672727276</v>
      </c>
      <c r="P29" s="554">
        <f t="shared" si="2"/>
        <v>0</v>
      </c>
      <c r="Q29" s="554">
        <f>SUM(Q20:Q28)</f>
        <v>273.94308000000001</v>
      </c>
    </row>
    <row r="30" spans="2:17" x14ac:dyDescent="0.2">
      <c r="B30" s="406"/>
      <c r="C30" s="32" t="s">
        <v>511</v>
      </c>
      <c r="D30" s="567">
        <v>0</v>
      </c>
      <c r="E30" s="567">
        <v>0</v>
      </c>
      <c r="F30" s="567">
        <v>0</v>
      </c>
      <c r="G30" s="567">
        <v>0</v>
      </c>
      <c r="H30" s="554">
        <f>IF(Cover!$E$26=2014,((G30/Cover!$D$48)*Cover!$H$48),((G30/Cover!$D$49)*Cover!$I$49))</f>
        <v>0</v>
      </c>
      <c r="I30" s="567">
        <v>0</v>
      </c>
      <c r="J30" s="449">
        <f t="shared" si="0"/>
        <v>1</v>
      </c>
      <c r="K30" s="567">
        <v>0</v>
      </c>
      <c r="L30" s="567">
        <v>0</v>
      </c>
      <c r="M30" s="567">
        <v>0</v>
      </c>
      <c r="N30" s="567">
        <v>0</v>
      </c>
      <c r="O30" s="567">
        <v>0</v>
      </c>
      <c r="P30" s="567">
        <v>0</v>
      </c>
      <c r="Q30" s="567">
        <v>0</v>
      </c>
    </row>
    <row r="31" spans="2:17" x14ac:dyDescent="0.2">
      <c r="B31" s="436"/>
      <c r="C31" s="36" t="s">
        <v>114</v>
      </c>
      <c r="D31" s="554">
        <f>SUM(D29:D30)</f>
        <v>0</v>
      </c>
      <c r="E31" s="554">
        <f>SUM(E29:E30)</f>
        <v>0</v>
      </c>
      <c r="F31" s="554">
        <f>SUM(F29:F30)</f>
        <v>55028.256999866673</v>
      </c>
      <c r="G31" s="554">
        <f t="shared" ref="G31:H31" si="3">SUM(G29:G30)</f>
        <v>0</v>
      </c>
      <c r="H31" s="554">
        <f t="shared" si="3"/>
        <v>0</v>
      </c>
      <c r="I31" s="554">
        <f>SUM(I29:I30)</f>
        <v>47845.794880498477</v>
      </c>
      <c r="J31" s="449">
        <f t="shared" si="0"/>
        <v>1</v>
      </c>
      <c r="K31" s="554">
        <f>SUM(K29:K30)</f>
        <v>0</v>
      </c>
      <c r="L31" s="554">
        <f>SUM(L29:L30)</f>
        <v>302.58900321219517</v>
      </c>
      <c r="M31" s="554">
        <f t="shared" ref="M31:P31" si="4">SUM(M29:M30)</f>
        <v>3157.7377488832676</v>
      </c>
      <c r="N31" s="554">
        <f t="shared" si="4"/>
        <v>2039.1579200000006</v>
      </c>
      <c r="O31" s="554">
        <f>SUM(O29:O30)</f>
        <v>1409.0343672727276</v>
      </c>
      <c r="P31" s="554">
        <f t="shared" si="4"/>
        <v>0</v>
      </c>
      <c r="Q31" s="554">
        <f>SUM(Q29:Q30)</f>
        <v>273.94308000000001</v>
      </c>
    </row>
    <row r="33" spans="2:8" ht="15.75" x14ac:dyDescent="0.2">
      <c r="B33" s="220" t="s">
        <v>496</v>
      </c>
      <c r="C33" s="108"/>
      <c r="D33" s="186"/>
      <c r="E33" s="186"/>
      <c r="F33" s="186"/>
      <c r="G33" s="186"/>
      <c r="H33" s="186"/>
    </row>
    <row r="34" spans="2:8" ht="15.75" x14ac:dyDescent="0.2">
      <c r="B34" s="220"/>
      <c r="C34" s="108"/>
      <c r="D34" s="186"/>
      <c r="E34" s="186"/>
      <c r="F34" s="186"/>
      <c r="G34" s="186"/>
      <c r="H34" s="186"/>
    </row>
    <row r="35" spans="2:8" ht="44.25" customHeight="1" x14ac:dyDescent="0.2">
      <c r="B35" s="701" t="s">
        <v>747</v>
      </c>
      <c r="C35" s="703"/>
      <c r="D35" s="75"/>
      <c r="E35" s="75"/>
      <c r="F35" s="74"/>
      <c r="G35" s="74"/>
      <c r="H35" s="74"/>
    </row>
    <row r="36" spans="2:8" x14ac:dyDescent="0.2">
      <c r="B36" s="229"/>
      <c r="C36" s="229"/>
      <c r="D36" s="75"/>
      <c r="E36" s="230"/>
      <c r="F36" s="74"/>
      <c r="G36" s="74"/>
      <c r="H36" s="74"/>
    </row>
    <row r="37" spans="2:8" x14ac:dyDescent="0.2">
      <c r="B37" s="221" t="s">
        <v>38</v>
      </c>
      <c r="C37" s="76" t="s">
        <v>495</v>
      </c>
      <c r="D37" s="228"/>
      <c r="E37" s="228"/>
      <c r="F37" s="228"/>
      <c r="G37" s="228"/>
      <c r="H37" s="228"/>
    </row>
    <row r="38" spans="2:8" ht="219" customHeight="1" x14ac:dyDescent="0.2">
      <c r="B38" s="441" t="s">
        <v>879</v>
      </c>
      <c r="C38" s="442" t="s">
        <v>921</v>
      </c>
      <c r="D38" s="228"/>
      <c r="E38" s="228"/>
      <c r="F38" s="228"/>
      <c r="G38" s="228"/>
      <c r="H38" s="228"/>
    </row>
    <row r="39" spans="2:8" x14ac:dyDescent="0.2">
      <c r="B39" s="441"/>
      <c r="C39" s="442"/>
      <c r="D39" s="228"/>
      <c r="E39" s="228"/>
      <c r="F39" s="228"/>
      <c r="G39" s="228"/>
      <c r="H39" s="228"/>
    </row>
    <row r="40" spans="2:8" x14ac:dyDescent="0.2">
      <c r="B40" s="441"/>
      <c r="C40" s="442"/>
      <c r="D40" s="228"/>
      <c r="E40" s="228"/>
      <c r="F40" s="228"/>
      <c r="G40" s="228"/>
      <c r="H40" s="228"/>
    </row>
    <row r="41" spans="2:8" x14ac:dyDescent="0.2">
      <c r="B41" s="123"/>
      <c r="C41" s="381"/>
      <c r="D41" s="228"/>
      <c r="E41" s="228"/>
      <c r="F41" s="228"/>
      <c r="G41" s="228"/>
      <c r="H41" s="228"/>
    </row>
    <row r="42" spans="2:8" x14ac:dyDescent="0.2">
      <c r="D42" s="186"/>
      <c r="E42" s="186"/>
      <c r="F42" s="186"/>
      <c r="G42" s="186"/>
      <c r="H42" s="186"/>
    </row>
    <row r="43" spans="2:8" ht="15.75" x14ac:dyDescent="0.2">
      <c r="B43" s="732" t="s">
        <v>512</v>
      </c>
      <c r="C43" s="732"/>
      <c r="D43" s="732"/>
      <c r="E43" s="732"/>
      <c r="F43" s="91"/>
    </row>
    <row r="44" spans="2:8" ht="15.75" x14ac:dyDescent="0.2">
      <c r="B44" s="77"/>
      <c r="C44" s="77"/>
      <c r="D44" s="77"/>
      <c r="E44" s="77"/>
      <c r="F44" s="91"/>
    </row>
    <row r="45" spans="2:8" ht="30.75" customHeight="1" x14ac:dyDescent="0.2">
      <c r="B45" s="734" t="s">
        <v>513</v>
      </c>
      <c r="C45" s="735"/>
      <c r="D45" s="735"/>
      <c r="E45" s="736"/>
      <c r="F45" s="91"/>
    </row>
    <row r="46" spans="2:8" ht="15.75" x14ac:dyDescent="0.2">
      <c r="B46" s="77"/>
      <c r="C46" s="77"/>
      <c r="D46" s="77"/>
      <c r="E46" s="77"/>
      <c r="F46" s="91"/>
    </row>
    <row r="47" spans="2:8" ht="51" x14ac:dyDescent="0.2">
      <c r="B47" s="78" t="s">
        <v>514</v>
      </c>
      <c r="C47" s="70" t="s">
        <v>116</v>
      </c>
      <c r="D47" s="71" t="s">
        <v>504</v>
      </c>
      <c r="E47" s="71" t="s">
        <v>118</v>
      </c>
      <c r="F47" s="73" t="s">
        <v>476</v>
      </c>
    </row>
    <row r="48" spans="2:8" x14ac:dyDescent="0.2">
      <c r="B48" s="435"/>
      <c r="C48" s="570" t="s">
        <v>876</v>
      </c>
      <c r="D48" s="569" t="s">
        <v>877</v>
      </c>
      <c r="E48" s="569" t="s">
        <v>877</v>
      </c>
      <c r="F48" s="569">
        <v>304.79069219999991</v>
      </c>
    </row>
    <row r="49" spans="2:11" x14ac:dyDescent="0.2">
      <c r="B49" s="435"/>
      <c r="C49" s="570" t="s">
        <v>878</v>
      </c>
      <c r="D49" s="569" t="s">
        <v>877</v>
      </c>
      <c r="E49" s="569" t="s">
        <v>877</v>
      </c>
      <c r="F49" s="569">
        <v>305.90384999999998</v>
      </c>
    </row>
    <row r="50" spans="2:11" x14ac:dyDescent="0.2">
      <c r="B50" s="435"/>
      <c r="C50" s="568">
        <v>0</v>
      </c>
      <c r="D50" s="569">
        <v>0</v>
      </c>
      <c r="E50" s="569">
        <v>0</v>
      </c>
      <c r="F50" s="569">
        <v>0</v>
      </c>
    </row>
    <row r="51" spans="2:11" x14ac:dyDescent="0.2">
      <c r="B51" s="435"/>
      <c r="C51" s="568">
        <v>0</v>
      </c>
      <c r="D51" s="569">
        <v>0</v>
      </c>
      <c r="E51" s="569">
        <v>0</v>
      </c>
      <c r="F51" s="569">
        <v>0</v>
      </c>
    </row>
    <row r="52" spans="2:11" x14ac:dyDescent="0.2">
      <c r="B52" s="435"/>
      <c r="C52" s="568">
        <v>0</v>
      </c>
      <c r="D52" s="569">
        <v>0</v>
      </c>
      <c r="E52" s="569">
        <v>0</v>
      </c>
      <c r="F52" s="569">
        <v>0</v>
      </c>
    </row>
    <row r="53" spans="2:11" x14ac:dyDescent="0.2">
      <c r="B53" s="435"/>
      <c r="C53" s="568">
        <v>0</v>
      </c>
      <c r="D53" s="569">
        <v>0</v>
      </c>
      <c r="E53" s="569">
        <v>0</v>
      </c>
      <c r="F53" s="569">
        <v>0</v>
      </c>
    </row>
    <row r="56" spans="2:11" x14ac:dyDescent="0.2">
      <c r="B56" s="389" t="s">
        <v>190</v>
      </c>
      <c r="C56" s="493"/>
      <c r="D56" s="493"/>
      <c r="E56" s="493"/>
      <c r="F56" s="346"/>
      <c r="G56" s="486"/>
      <c r="H56" s="486"/>
      <c r="I56" s="486"/>
      <c r="J56" s="486"/>
    </row>
    <row r="57" spans="2:11" x14ac:dyDescent="0.2">
      <c r="B57" s="390" t="s">
        <v>436</v>
      </c>
      <c r="C57" s="495"/>
      <c r="D57" s="495"/>
      <c r="E57" s="495"/>
      <c r="F57" s="494"/>
      <c r="G57" s="486"/>
      <c r="H57" s="486"/>
      <c r="I57" s="486"/>
      <c r="J57" s="486"/>
    </row>
    <row r="58" spans="2:11" ht="12.75" customHeight="1" x14ac:dyDescent="0.2">
      <c r="B58" s="390" t="s">
        <v>487</v>
      </c>
      <c r="C58" s="706" t="s">
        <v>694</v>
      </c>
      <c r="D58" s="740"/>
      <c r="E58" s="740"/>
      <c r="F58" s="741"/>
      <c r="G58" s="497"/>
      <c r="H58" s="497"/>
      <c r="I58" s="497"/>
      <c r="J58" s="497"/>
      <c r="K58" s="496"/>
    </row>
    <row r="59" spans="2:11" ht="27.75" customHeight="1" x14ac:dyDescent="0.2">
      <c r="B59" s="390" t="s">
        <v>740</v>
      </c>
      <c r="C59" s="706" t="s">
        <v>704</v>
      </c>
      <c r="D59" s="740"/>
      <c r="E59" s="740"/>
      <c r="F59" s="741"/>
      <c r="G59" s="497"/>
      <c r="H59" s="497"/>
      <c r="I59" s="497"/>
      <c r="J59" s="497"/>
      <c r="K59" s="496"/>
    </row>
    <row r="60" spans="2:11" ht="12.75" customHeight="1" x14ac:dyDescent="0.2">
      <c r="B60" s="390" t="s">
        <v>493</v>
      </c>
      <c r="C60" s="706" t="s">
        <v>703</v>
      </c>
      <c r="D60" s="740"/>
      <c r="E60" s="740"/>
      <c r="F60" s="741"/>
      <c r="G60" s="497"/>
      <c r="H60" s="497"/>
      <c r="I60" s="497"/>
      <c r="J60" s="497"/>
      <c r="K60" s="496"/>
    </row>
    <row r="61" spans="2:11" ht="12.75" customHeight="1" x14ac:dyDescent="0.2">
      <c r="B61" s="391" t="s">
        <v>691</v>
      </c>
      <c r="C61" s="709" t="s">
        <v>695</v>
      </c>
      <c r="D61" s="742"/>
      <c r="E61" s="742"/>
      <c r="F61" s="743"/>
      <c r="G61" s="497"/>
      <c r="H61" s="497"/>
      <c r="I61" s="497"/>
      <c r="J61" s="497"/>
      <c r="K61" s="496"/>
    </row>
  </sheetData>
  <mergeCells count="18">
    <mergeCell ref="C58:F58"/>
    <mergeCell ref="C59:F59"/>
    <mergeCell ref="C60:F60"/>
    <mergeCell ref="C61:F61"/>
    <mergeCell ref="B2:C2"/>
    <mergeCell ref="B5:C5"/>
    <mergeCell ref="B6:C6"/>
    <mergeCell ref="B8:F8"/>
    <mergeCell ref="B11:I11"/>
    <mergeCell ref="B12:I12"/>
    <mergeCell ref="B13:I13"/>
    <mergeCell ref="B14:I14"/>
    <mergeCell ref="N18:O18"/>
    <mergeCell ref="B35:C35"/>
    <mergeCell ref="B43:E43"/>
    <mergeCell ref="L18:M18"/>
    <mergeCell ref="B45:E45"/>
    <mergeCell ref="G18:J18"/>
  </mergeCells>
  <phoneticPr fontId="34" type="noConversion"/>
  <pageMargins left="0.74803149606299213" right="0.74803149606299213" top="0.98425196850393704" bottom="0.98425196850393704" header="0.51181102362204722" footer="0.51181102362204722"/>
  <pageSetup paperSize="8" scale="71" orientation="landscape" r:id="rId1"/>
  <headerFooter alignWithMargins="0">
    <oddFooter>&amp;L&amp;D&amp;C&amp;A&amp;RPage &amp;P of &amp;N</oddFooter>
  </headerFooter>
  <rowBreaks count="1" manualBreakCount="1">
    <brk id="32" min="1" max="1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8"/>
  </sheetPr>
  <dimension ref="B1:Q89"/>
  <sheetViews>
    <sheetView showGridLines="0" view="pageBreakPreview" topLeftCell="C16" zoomScaleNormal="100" zoomScaleSheetLayoutView="100" workbookViewId="0">
      <selection activeCell="C9" sqref="C9"/>
    </sheetView>
  </sheetViews>
  <sheetFormatPr defaultRowHeight="12.75" x14ac:dyDescent="0.2"/>
  <cols>
    <col min="1" max="1" width="12" style="285" customWidth="1"/>
    <col min="2" max="2" width="16.42578125" style="285" bestFit="1" customWidth="1"/>
    <col min="3" max="3" width="41.28515625" style="285" customWidth="1"/>
    <col min="4" max="7" width="12.7109375" style="285" customWidth="1"/>
    <col min="8" max="8" width="12.7109375" style="472" customWidth="1"/>
    <col min="9" max="17" width="12.7109375" style="285" customWidth="1"/>
    <col min="18" max="16384" width="9.140625" style="285"/>
  </cols>
  <sheetData>
    <row r="1" spans="2:10" ht="20.25" x14ac:dyDescent="0.2">
      <c r="B1" s="277" t="str">
        <f>Cover!E22</f>
        <v>United Energy</v>
      </c>
      <c r="C1" s="148"/>
      <c r="D1" s="148"/>
      <c r="E1" s="148"/>
      <c r="F1" s="148"/>
      <c r="G1" s="148"/>
      <c r="H1" s="148"/>
      <c r="I1" s="148"/>
      <c r="J1" s="148"/>
    </row>
    <row r="2" spans="2:10" ht="20.25" x14ac:dyDescent="0.2">
      <c r="B2" s="479" t="s">
        <v>502</v>
      </c>
      <c r="C2" s="479"/>
      <c r="H2" s="285"/>
    </row>
    <row r="3" spans="2:10" ht="20.25" customHeight="1" x14ac:dyDescent="0.2">
      <c r="B3" s="279">
        <f>Cover!E26</f>
        <v>2014</v>
      </c>
      <c r="H3" s="285"/>
    </row>
    <row r="4" spans="2:10" ht="20.25" x14ac:dyDescent="0.2">
      <c r="B4" s="135"/>
      <c r="C4" s="91"/>
      <c r="E4" s="215" t="s">
        <v>505</v>
      </c>
      <c r="F4" s="216"/>
    </row>
    <row r="5" spans="2:10" x14ac:dyDescent="0.2">
      <c r="B5" s="745" t="s">
        <v>506</v>
      </c>
      <c r="C5" s="746"/>
      <c r="D5" s="165"/>
      <c r="E5" s="139" t="s">
        <v>308</v>
      </c>
      <c r="F5" s="140"/>
    </row>
    <row r="6" spans="2:10" x14ac:dyDescent="0.2">
      <c r="B6" s="747" t="s">
        <v>507</v>
      </c>
      <c r="C6" s="748"/>
      <c r="D6" s="165"/>
      <c r="E6" s="146" t="s">
        <v>508</v>
      </c>
      <c r="F6" s="146"/>
    </row>
    <row r="7" spans="2:10" ht="20.25" x14ac:dyDescent="0.2">
      <c r="B7" s="279"/>
    </row>
    <row r="8" spans="2:10" ht="64.5" customHeight="1" x14ac:dyDescent="0.2">
      <c r="B8" s="701" t="s">
        <v>437</v>
      </c>
      <c r="C8" s="702"/>
      <c r="D8" s="703"/>
    </row>
    <row r="9" spans="2:10" ht="20.25" x14ac:dyDescent="0.2">
      <c r="B9" s="279"/>
    </row>
    <row r="10" spans="2:10" s="90" customFormat="1" ht="15.75" x14ac:dyDescent="0.2">
      <c r="B10" s="392" t="s">
        <v>211</v>
      </c>
      <c r="C10" s="414"/>
      <c r="D10" s="414"/>
      <c r="E10" s="393"/>
      <c r="F10" s="394"/>
      <c r="G10" s="395"/>
      <c r="H10" s="395"/>
      <c r="I10" s="419"/>
    </row>
    <row r="11" spans="2:10" s="90" customFormat="1" ht="26.25" customHeight="1" x14ac:dyDescent="0.2">
      <c r="B11" s="694" t="s">
        <v>498</v>
      </c>
      <c r="C11" s="695"/>
      <c r="D11" s="695"/>
      <c r="E11" s="695"/>
      <c r="F11" s="695"/>
      <c r="G11" s="695"/>
      <c r="H11" s="695"/>
      <c r="I11" s="696"/>
    </row>
    <row r="12" spans="2:10" s="90" customFormat="1" ht="27" customHeight="1" x14ac:dyDescent="0.2">
      <c r="B12" s="694" t="s">
        <v>738</v>
      </c>
      <c r="C12" s="695"/>
      <c r="D12" s="695"/>
      <c r="E12" s="695"/>
      <c r="F12" s="695"/>
      <c r="G12" s="695"/>
      <c r="H12" s="695"/>
      <c r="I12" s="724"/>
    </row>
    <row r="13" spans="2:10" s="90" customFormat="1" x14ac:dyDescent="0.2">
      <c r="B13" s="694" t="s">
        <v>349</v>
      </c>
      <c r="C13" s="749"/>
      <c r="D13" s="749"/>
      <c r="E13" s="749"/>
      <c r="F13" s="749"/>
      <c r="G13" s="749"/>
      <c r="H13" s="749"/>
      <c r="I13" s="724"/>
    </row>
    <row r="14" spans="2:10" s="90" customFormat="1" x14ac:dyDescent="0.2">
      <c r="B14" s="697" t="s">
        <v>745</v>
      </c>
      <c r="C14" s="726"/>
      <c r="D14" s="726"/>
      <c r="E14" s="726"/>
      <c r="F14" s="726"/>
      <c r="G14" s="726"/>
      <c r="H14" s="726"/>
      <c r="I14" s="727"/>
    </row>
    <row r="15" spans="2:10" ht="20.25" x14ac:dyDescent="0.2">
      <c r="B15" s="277"/>
    </row>
    <row r="16" spans="2:10" ht="15.75" x14ac:dyDescent="0.2">
      <c r="B16" s="155" t="s">
        <v>224</v>
      </c>
    </row>
    <row r="17" spans="2:17" x14ac:dyDescent="0.2">
      <c r="B17" s="151"/>
      <c r="C17" s="152"/>
      <c r="D17" s="153"/>
      <c r="E17" s="153"/>
      <c r="F17" s="141"/>
      <c r="G17" s="142"/>
      <c r="H17" s="142"/>
      <c r="I17" s="142"/>
      <c r="J17" s="142"/>
      <c r="K17" s="142"/>
      <c r="L17" s="143"/>
    </row>
    <row r="18" spans="2:17" ht="40.15" customHeight="1" x14ac:dyDescent="0.2">
      <c r="B18" s="17" t="s">
        <v>117</v>
      </c>
      <c r="C18" s="18" t="s">
        <v>116</v>
      </c>
      <c r="D18" s="19" t="s">
        <v>479</v>
      </c>
      <c r="E18" s="20" t="s">
        <v>118</v>
      </c>
      <c r="F18" s="20" t="s">
        <v>503</v>
      </c>
      <c r="G18" s="737" t="s">
        <v>249</v>
      </c>
      <c r="H18" s="738"/>
      <c r="I18" s="738"/>
      <c r="J18" s="739"/>
      <c r="K18" s="20" t="s">
        <v>122</v>
      </c>
      <c r="L18" s="689" t="s">
        <v>342</v>
      </c>
      <c r="M18" s="690"/>
      <c r="N18" s="687" t="s">
        <v>147</v>
      </c>
      <c r="O18" s="688"/>
      <c r="P18" s="20" t="s">
        <v>148</v>
      </c>
      <c r="Q18" s="276" t="s">
        <v>0</v>
      </c>
    </row>
    <row r="19" spans="2:17" ht="21.75" customHeight="1" x14ac:dyDescent="0.2">
      <c r="B19" s="17"/>
      <c r="C19" s="18"/>
      <c r="D19" s="19"/>
      <c r="E19" s="20"/>
      <c r="F19" s="19"/>
      <c r="G19" s="72" t="s">
        <v>487</v>
      </c>
      <c r="H19" s="66" t="s">
        <v>740</v>
      </c>
      <c r="I19" s="72" t="s">
        <v>493</v>
      </c>
      <c r="J19" s="72" t="s">
        <v>494</v>
      </c>
      <c r="K19" s="20"/>
      <c r="L19" s="20" t="s">
        <v>149</v>
      </c>
      <c r="M19" s="18" t="s">
        <v>394</v>
      </c>
      <c r="N19" s="21" t="s">
        <v>296</v>
      </c>
      <c r="O19" s="20" t="s">
        <v>121</v>
      </c>
      <c r="P19" s="20"/>
      <c r="Q19" s="20"/>
    </row>
    <row r="20" spans="2:17" x14ac:dyDescent="0.2">
      <c r="B20" s="213"/>
      <c r="C20" s="224" t="s">
        <v>399</v>
      </c>
      <c r="D20" s="28"/>
      <c r="E20" s="28"/>
      <c r="F20" s="28"/>
      <c r="G20" s="28"/>
      <c r="H20" s="28"/>
      <c r="I20" s="28"/>
      <c r="J20" s="28"/>
      <c r="K20" s="28"/>
      <c r="L20" s="28"/>
      <c r="M20" s="28"/>
      <c r="N20" s="28"/>
      <c r="O20" s="28"/>
      <c r="P20" s="28"/>
      <c r="Q20" s="28"/>
    </row>
    <row r="21" spans="2:17" x14ac:dyDescent="0.2">
      <c r="B21" s="406"/>
      <c r="C21" s="156" t="s">
        <v>263</v>
      </c>
      <c r="D21" s="567">
        <v>0</v>
      </c>
      <c r="E21" s="567">
        <v>12034.203840000004</v>
      </c>
      <c r="F21" s="567">
        <v>12034.203840000004</v>
      </c>
      <c r="G21" s="552">
        <v>0</v>
      </c>
      <c r="H21" s="554">
        <f>IF(Cover!$E$26=2014,((G21/Cover!$D$48)*Cover!$H$48),((G21/Cover!$D$49)*Cover!$I$49))</f>
        <v>0</v>
      </c>
      <c r="I21" s="613">
        <v>12034.20384</v>
      </c>
      <c r="J21" s="449">
        <f>IF(H21=0,1,((I21-H21)/H21)*1)</f>
        <v>1</v>
      </c>
      <c r="K21" s="567">
        <v>0</v>
      </c>
      <c r="L21" s="567">
        <v>0</v>
      </c>
      <c r="M21" s="567">
        <v>0</v>
      </c>
      <c r="N21" s="567">
        <v>0</v>
      </c>
      <c r="O21" s="567">
        <v>0</v>
      </c>
      <c r="P21" s="567">
        <v>0</v>
      </c>
      <c r="Q21" s="567">
        <v>0</v>
      </c>
    </row>
    <row r="22" spans="2:17" x14ac:dyDescent="0.2">
      <c r="B22" s="406"/>
      <c r="C22" s="156" t="s">
        <v>397</v>
      </c>
      <c r="D22" s="567">
        <v>0</v>
      </c>
      <c r="E22" s="567">
        <v>0</v>
      </c>
      <c r="F22" s="567">
        <v>0</v>
      </c>
      <c r="G22" s="552">
        <v>0</v>
      </c>
      <c r="H22" s="554">
        <f>IF(Cover!$E$26=2014,((G22/Cover!$D$48)*Cover!$H$48),((G22/Cover!$D$49)*Cover!$I$49))</f>
        <v>0</v>
      </c>
      <c r="I22" s="613">
        <v>0</v>
      </c>
      <c r="J22" s="449">
        <f>IF(H22=0,1,((I22-H22)/H22)*1)</f>
        <v>1</v>
      </c>
      <c r="K22" s="567">
        <v>0</v>
      </c>
      <c r="L22" s="567">
        <v>0</v>
      </c>
      <c r="M22" s="567">
        <v>0</v>
      </c>
      <c r="N22" s="567">
        <v>0</v>
      </c>
      <c r="O22" s="567">
        <v>0</v>
      </c>
      <c r="P22" s="567">
        <v>0</v>
      </c>
      <c r="Q22" s="567">
        <v>0</v>
      </c>
    </row>
    <row r="23" spans="2:17" x14ac:dyDescent="0.2">
      <c r="B23" s="406"/>
      <c r="C23" s="156" t="s">
        <v>396</v>
      </c>
      <c r="D23" s="567">
        <v>109583</v>
      </c>
      <c r="E23" s="567">
        <v>-12033.978170000002</v>
      </c>
      <c r="F23" s="567">
        <v>97549.021829999998</v>
      </c>
      <c r="G23" s="552">
        <v>0</v>
      </c>
      <c r="H23" s="554">
        <f>IF(Cover!$E$26=2014,((G23/Cover!$D$48)*Cover!$H$48),((G23/Cover!$D$49)*Cover!$I$49))</f>
        <v>0</v>
      </c>
      <c r="I23" s="613">
        <v>97549.021829999998</v>
      </c>
      <c r="J23" s="449">
        <f>IF(H23=0,1,((I23-H23)/H23)*1)</f>
        <v>1</v>
      </c>
      <c r="K23" s="567">
        <v>0</v>
      </c>
      <c r="L23" s="567">
        <v>0</v>
      </c>
      <c r="M23" s="567">
        <v>0</v>
      </c>
      <c r="N23" s="567">
        <v>0</v>
      </c>
      <c r="O23" s="567">
        <v>0</v>
      </c>
      <c r="P23" s="567">
        <v>0</v>
      </c>
      <c r="Q23" s="567">
        <v>0</v>
      </c>
    </row>
    <row r="24" spans="2:17" x14ac:dyDescent="0.2">
      <c r="B24" s="406"/>
      <c r="C24" s="156" t="s">
        <v>353</v>
      </c>
      <c r="D24" s="567">
        <v>0</v>
      </c>
      <c r="E24" s="567">
        <v>0</v>
      </c>
      <c r="F24" s="567">
        <v>0</v>
      </c>
      <c r="G24" s="567">
        <v>0</v>
      </c>
      <c r="H24" s="554">
        <f>IF(Cover!$E$26=2014,((G24/Cover!$D$48)*Cover!$H$48),((G24/Cover!$D$49)*Cover!$I$49))</f>
        <v>0</v>
      </c>
      <c r="I24" s="613">
        <v>0</v>
      </c>
      <c r="J24" s="449">
        <f>IF(H24=0,1,((I24-H24)/H24)*1)</f>
        <v>1</v>
      </c>
      <c r="K24" s="567">
        <v>0</v>
      </c>
      <c r="L24" s="567">
        <v>0</v>
      </c>
      <c r="M24" s="567">
        <v>0</v>
      </c>
      <c r="N24" s="567">
        <v>0</v>
      </c>
      <c r="O24" s="567">
        <v>0</v>
      </c>
      <c r="P24" s="567">
        <v>0</v>
      </c>
      <c r="Q24" s="567">
        <v>0</v>
      </c>
    </row>
    <row r="25" spans="2:17" x14ac:dyDescent="0.2">
      <c r="B25" s="406"/>
      <c r="C25" s="214" t="s">
        <v>398</v>
      </c>
      <c r="D25" s="572"/>
      <c r="E25" s="572"/>
      <c r="F25" s="572"/>
      <c r="G25" s="572"/>
      <c r="H25" s="572"/>
      <c r="I25" s="572"/>
      <c r="J25" s="360"/>
      <c r="K25" s="572"/>
      <c r="L25" s="572"/>
      <c r="M25" s="572"/>
      <c r="N25" s="572"/>
      <c r="O25" s="572"/>
      <c r="P25" s="572"/>
      <c r="Q25" s="572"/>
    </row>
    <row r="26" spans="2:17" x14ac:dyDescent="0.2">
      <c r="B26" s="406"/>
      <c r="C26" s="156" t="s">
        <v>335</v>
      </c>
      <c r="D26" s="567">
        <v>0</v>
      </c>
      <c r="E26" s="567">
        <f t="shared" ref="E26:E28" si="0">F26-D26</f>
        <v>12706.77577</v>
      </c>
      <c r="F26" s="567">
        <v>12706.77577</v>
      </c>
      <c r="G26" s="567">
        <v>0</v>
      </c>
      <c r="H26" s="554">
        <f>IF(Cover!$E$26=2014,((G26/Cover!$D$48)*Cover!$H$48),((G26/Cover!$D$49)*Cover!$I$49))</f>
        <v>0</v>
      </c>
      <c r="I26" s="567">
        <v>12706.77577</v>
      </c>
      <c r="J26" s="449">
        <f>IF(H26=0,1,((I26-H26)/H26)*1)</f>
        <v>1</v>
      </c>
      <c r="K26" s="567">
        <v>0</v>
      </c>
      <c r="L26" s="567">
        <v>0</v>
      </c>
      <c r="M26" s="567">
        <v>0</v>
      </c>
      <c r="N26" s="567">
        <v>0</v>
      </c>
      <c r="O26" s="567">
        <v>0</v>
      </c>
      <c r="P26" s="567">
        <v>0</v>
      </c>
      <c r="Q26" s="567">
        <v>0</v>
      </c>
    </row>
    <row r="27" spans="2:17" x14ac:dyDescent="0.2">
      <c r="B27" s="406"/>
      <c r="C27" s="225" t="s">
        <v>164</v>
      </c>
      <c r="D27" s="567">
        <v>0</v>
      </c>
      <c r="E27" s="567">
        <f t="shared" si="0"/>
        <v>4996.7036200000002</v>
      </c>
      <c r="F27" s="567">
        <v>4996.7036200000002</v>
      </c>
      <c r="G27" s="567">
        <v>0</v>
      </c>
      <c r="H27" s="554">
        <f>IF(Cover!$E$26=2014,((G27/Cover!$D$48)*Cover!$H$48),((G27/Cover!$D$49)*Cover!$I$49))</f>
        <v>0</v>
      </c>
      <c r="I27" s="567">
        <v>4996.7036200000002</v>
      </c>
      <c r="J27" s="449">
        <f>IF(H27=0,1,((I27-H27)/H27)*1)</f>
        <v>1</v>
      </c>
      <c r="K27" s="567">
        <v>0</v>
      </c>
      <c r="L27" s="567">
        <v>0</v>
      </c>
      <c r="M27" s="567">
        <v>0</v>
      </c>
      <c r="N27" s="567">
        <v>0</v>
      </c>
      <c r="O27" s="567">
        <v>0</v>
      </c>
      <c r="P27" s="567">
        <v>0</v>
      </c>
      <c r="Q27" s="567">
        <v>0</v>
      </c>
    </row>
    <row r="28" spans="2:17" x14ac:dyDescent="0.2">
      <c r="B28" s="406"/>
      <c r="C28" s="123" t="s">
        <v>395</v>
      </c>
      <c r="D28" s="567">
        <v>0</v>
      </c>
      <c r="E28" s="567">
        <f t="shared" si="0"/>
        <v>0</v>
      </c>
      <c r="F28" s="567">
        <v>0</v>
      </c>
      <c r="G28" s="567">
        <v>0</v>
      </c>
      <c r="H28" s="554">
        <f>IF(Cover!$E$26=2014,((G28/Cover!$D$48)*Cover!$H$48),((G28/Cover!$D$49)*Cover!$I$49))</f>
        <v>0</v>
      </c>
      <c r="I28" s="567">
        <v>0</v>
      </c>
      <c r="J28" s="449">
        <f>IF(H28=0,1,((I28-H28)/H28)*1)</f>
        <v>1</v>
      </c>
      <c r="K28" s="567">
        <v>0</v>
      </c>
      <c r="L28" s="567">
        <v>0</v>
      </c>
      <c r="M28" s="567">
        <v>0</v>
      </c>
      <c r="N28" s="567">
        <v>0</v>
      </c>
      <c r="O28" s="567">
        <v>0</v>
      </c>
      <c r="P28" s="567">
        <v>0</v>
      </c>
      <c r="Q28" s="567">
        <v>0</v>
      </c>
    </row>
    <row r="29" spans="2:17" x14ac:dyDescent="0.2">
      <c r="B29" s="406"/>
      <c r="C29" s="154" t="s">
        <v>184</v>
      </c>
      <c r="D29" s="551">
        <f t="shared" ref="D29:Q29" si="1">SUM(D21:D28)</f>
        <v>109583</v>
      </c>
      <c r="E29" s="551">
        <f>SUM(E21:E28)</f>
        <v>17703.70506</v>
      </c>
      <c r="F29" s="551">
        <f>SUM(F21:F28)</f>
        <v>127286.70505999999</v>
      </c>
      <c r="G29" s="551">
        <f t="shared" si="1"/>
        <v>0</v>
      </c>
      <c r="H29" s="551">
        <f t="shared" ref="H29" si="2">SUM(H21:H28)</f>
        <v>0</v>
      </c>
      <c r="I29" s="551">
        <f>SUM(I21:I28)</f>
        <v>127286.70505999999</v>
      </c>
      <c r="J29" s="449">
        <f>IF(H29=0,1,((I29-H29)/H29)*1)</f>
        <v>1</v>
      </c>
      <c r="K29" s="551">
        <f t="shared" si="1"/>
        <v>0</v>
      </c>
      <c r="L29" s="551">
        <f t="shared" si="1"/>
        <v>0</v>
      </c>
      <c r="M29" s="551">
        <f t="shared" si="1"/>
        <v>0</v>
      </c>
      <c r="N29" s="551">
        <f t="shared" si="1"/>
        <v>0</v>
      </c>
      <c r="O29" s="551">
        <f t="shared" si="1"/>
        <v>0</v>
      </c>
      <c r="P29" s="551">
        <f>SUM(P21:P28)</f>
        <v>0</v>
      </c>
      <c r="Q29" s="551">
        <f t="shared" si="1"/>
        <v>0</v>
      </c>
    </row>
    <row r="30" spans="2:17" x14ac:dyDescent="0.2">
      <c r="B30" s="406"/>
      <c r="C30" s="214" t="s">
        <v>264</v>
      </c>
      <c r="D30" s="572"/>
      <c r="E30" s="572"/>
      <c r="F30" s="572"/>
      <c r="G30" s="572"/>
      <c r="H30" s="572"/>
      <c r="I30" s="572"/>
      <c r="J30" s="360"/>
      <c r="K30" s="572"/>
      <c r="L30" s="572"/>
      <c r="M30" s="572"/>
      <c r="N30" s="572"/>
      <c r="O30" s="572"/>
      <c r="P30" s="572"/>
      <c r="Q30" s="572"/>
    </row>
    <row r="31" spans="2:17" x14ac:dyDescent="0.2">
      <c r="B31" s="406"/>
      <c r="C31" s="156" t="s">
        <v>333</v>
      </c>
      <c r="D31" s="567">
        <v>65412</v>
      </c>
      <c r="E31" s="567">
        <v>-45724.10781999999</v>
      </c>
      <c r="F31" s="567">
        <v>19687.89218000001</v>
      </c>
      <c r="G31" s="567">
        <v>0</v>
      </c>
      <c r="H31" s="554">
        <f>IF(Cover!$E$26=2014,((G31/Cover!$D$48)*Cover!$H$48),((G31/Cover!$D$49)*Cover!$I$49))</f>
        <v>0</v>
      </c>
      <c r="I31" s="613">
        <v>19614.239555000011</v>
      </c>
      <c r="J31" s="449">
        <f t="shared" ref="J31:J49" si="3">IF(H31=0,1,((I31-H31)/H31)*1)</f>
        <v>1</v>
      </c>
      <c r="K31" s="567">
        <v>0</v>
      </c>
      <c r="L31" s="567">
        <v>0</v>
      </c>
      <c r="M31" s="567">
        <v>0</v>
      </c>
      <c r="N31" s="567">
        <v>0</v>
      </c>
      <c r="O31" s="567">
        <v>0</v>
      </c>
      <c r="P31" s="567">
        <v>73.652624999999986</v>
      </c>
      <c r="Q31" s="567">
        <v>0</v>
      </c>
    </row>
    <row r="32" spans="2:17" x14ac:dyDescent="0.2">
      <c r="B32" s="406"/>
      <c r="C32" s="156" t="s">
        <v>265</v>
      </c>
      <c r="D32" s="567">
        <v>0</v>
      </c>
      <c r="E32" s="567">
        <v>660.1379542903228</v>
      </c>
      <c r="F32" s="567">
        <v>660.1379542903228</v>
      </c>
      <c r="G32" s="567">
        <v>0</v>
      </c>
      <c r="H32" s="554">
        <f>IF(Cover!$E$26=2014,((G32/Cover!$D$48)*Cover!$H$48),((G32/Cover!$D$49)*Cover!$I$49))</f>
        <v>0</v>
      </c>
      <c r="I32" s="613">
        <v>561.79927429032273</v>
      </c>
      <c r="J32" s="449">
        <f t="shared" si="3"/>
        <v>1</v>
      </c>
      <c r="K32" s="567">
        <v>58.221340000000005</v>
      </c>
      <c r="L32" s="567">
        <v>0</v>
      </c>
      <c r="M32" s="567">
        <v>0</v>
      </c>
      <c r="N32" s="567">
        <v>40.117340000000006</v>
      </c>
      <c r="O32" s="567">
        <v>0</v>
      </c>
      <c r="P32" s="567">
        <v>0</v>
      </c>
      <c r="Q32" s="567">
        <v>0</v>
      </c>
    </row>
    <row r="33" spans="2:17" x14ac:dyDescent="0.2">
      <c r="B33" s="406"/>
      <c r="C33" s="156" t="s">
        <v>266</v>
      </c>
      <c r="D33" s="567">
        <v>0</v>
      </c>
      <c r="E33" s="567">
        <v>172.04851625806458</v>
      </c>
      <c r="F33" s="567">
        <v>172.04851625806458</v>
      </c>
      <c r="G33" s="567">
        <v>0</v>
      </c>
      <c r="H33" s="554">
        <f>IF(Cover!$E$26=2014,((G33/Cover!$D$48)*Cover!$H$48),((G33/Cover!$D$49)*Cover!$I$49))</f>
        <v>0</v>
      </c>
      <c r="I33" s="613">
        <v>172.04851625806458</v>
      </c>
      <c r="J33" s="449">
        <f t="shared" si="3"/>
        <v>1</v>
      </c>
      <c r="K33" s="613">
        <v>0</v>
      </c>
      <c r="L33" s="613">
        <v>0</v>
      </c>
      <c r="M33" s="613">
        <v>0</v>
      </c>
      <c r="N33" s="613">
        <v>0</v>
      </c>
      <c r="O33" s="613">
        <v>0</v>
      </c>
      <c r="P33" s="613">
        <v>0</v>
      </c>
      <c r="Q33" s="613">
        <v>0</v>
      </c>
    </row>
    <row r="34" spans="2:17" x14ac:dyDescent="0.2">
      <c r="B34" s="406"/>
      <c r="C34" s="156" t="s">
        <v>267</v>
      </c>
      <c r="D34" s="567">
        <v>0</v>
      </c>
      <c r="E34" s="567">
        <v>11880.428099451614</v>
      </c>
      <c r="F34" s="567">
        <v>11880.428099451614</v>
      </c>
      <c r="G34" s="567">
        <v>0</v>
      </c>
      <c r="H34" s="554">
        <f>IF(Cover!$E$26=2014,((G34/Cover!$D$48)*Cover!$H$48),((G34/Cover!$D$49)*Cover!$I$49))</f>
        <v>0</v>
      </c>
      <c r="I34" s="613">
        <v>7773.1710744516122</v>
      </c>
      <c r="J34" s="449">
        <f t="shared" si="3"/>
        <v>1</v>
      </c>
      <c r="K34" s="613">
        <v>265.80238625441547</v>
      </c>
      <c r="L34" s="613">
        <v>0</v>
      </c>
      <c r="M34" s="613">
        <v>0</v>
      </c>
      <c r="N34" s="613">
        <v>3262.2385872942341</v>
      </c>
      <c r="O34" s="613">
        <v>276.31274645135113</v>
      </c>
      <c r="P34" s="613">
        <v>50.345874999999999</v>
      </c>
      <c r="Q34" s="613">
        <v>252.55742999999998</v>
      </c>
    </row>
    <row r="35" spans="2:17" x14ac:dyDescent="0.2">
      <c r="B35" s="406"/>
      <c r="C35" s="156" t="s">
        <v>133</v>
      </c>
      <c r="D35" s="567">
        <v>0</v>
      </c>
      <c r="E35" s="567">
        <v>3245.7362199999984</v>
      </c>
      <c r="F35" s="567">
        <v>3245.7362199999984</v>
      </c>
      <c r="G35" s="567">
        <v>0</v>
      </c>
      <c r="H35" s="554">
        <f>IF(Cover!$E$26=2014,((G35/Cover!$D$48)*Cover!$H$48),((G35/Cover!$D$49)*Cover!$I$49))</f>
        <v>0</v>
      </c>
      <c r="I35" s="613">
        <v>3145.7362199999984</v>
      </c>
      <c r="J35" s="449">
        <f t="shared" si="3"/>
        <v>1</v>
      </c>
      <c r="K35" s="613">
        <v>100</v>
      </c>
      <c r="L35" s="613">
        <v>0</v>
      </c>
      <c r="M35" s="613">
        <v>0</v>
      </c>
      <c r="N35" s="613">
        <v>0</v>
      </c>
      <c r="O35" s="613">
        <v>0</v>
      </c>
      <c r="P35" s="613">
        <v>0</v>
      </c>
      <c r="Q35" s="613">
        <v>0</v>
      </c>
    </row>
    <row r="36" spans="2:17" x14ac:dyDescent="0.2">
      <c r="B36" s="406"/>
      <c r="C36" s="156" t="s">
        <v>167</v>
      </c>
      <c r="D36" s="567">
        <v>0</v>
      </c>
      <c r="E36" s="567">
        <v>0</v>
      </c>
      <c r="F36" s="567">
        <v>0</v>
      </c>
      <c r="G36" s="567">
        <v>0</v>
      </c>
      <c r="H36" s="554">
        <f>IF(Cover!$E$26=2014,((G36/Cover!$D$48)*Cover!$H$48),((G36/Cover!$D$49)*Cover!$I$49))</f>
        <v>0</v>
      </c>
      <c r="I36" s="613">
        <v>0</v>
      </c>
      <c r="J36" s="449">
        <f t="shared" si="3"/>
        <v>1</v>
      </c>
      <c r="K36" s="613">
        <v>0</v>
      </c>
      <c r="L36" s="613">
        <v>0</v>
      </c>
      <c r="M36" s="613">
        <v>0</v>
      </c>
      <c r="N36" s="613">
        <v>0</v>
      </c>
      <c r="O36" s="613">
        <v>0</v>
      </c>
      <c r="P36" s="613">
        <v>0</v>
      </c>
      <c r="Q36" s="613">
        <v>0</v>
      </c>
    </row>
    <row r="37" spans="2:17" x14ac:dyDescent="0.2">
      <c r="B37" s="406"/>
      <c r="C37" s="156" t="s">
        <v>339</v>
      </c>
      <c r="D37" s="567">
        <v>0</v>
      </c>
      <c r="E37" s="567">
        <v>16972.576540000005</v>
      </c>
      <c r="F37" s="567">
        <v>16972.576540000005</v>
      </c>
      <c r="G37" s="567">
        <v>0</v>
      </c>
      <c r="H37" s="554">
        <f>IF(Cover!$E$26=2014,((G37/Cover!$D$48)*Cover!$H$48),((G37/Cover!$D$49)*Cover!$I$49))</f>
        <v>0</v>
      </c>
      <c r="I37" s="613">
        <v>16972.576540000005</v>
      </c>
      <c r="J37" s="449">
        <f t="shared" si="3"/>
        <v>1</v>
      </c>
      <c r="K37" s="613">
        <v>0</v>
      </c>
      <c r="L37" s="613">
        <v>0</v>
      </c>
      <c r="M37" s="613">
        <v>0</v>
      </c>
      <c r="N37" s="613">
        <v>0</v>
      </c>
      <c r="O37" s="613">
        <v>0</v>
      </c>
      <c r="P37" s="613">
        <v>0</v>
      </c>
      <c r="Q37" s="613">
        <v>0</v>
      </c>
    </row>
    <row r="38" spans="2:17" x14ac:dyDescent="0.2">
      <c r="B38" s="406"/>
      <c r="C38" s="156" t="s">
        <v>112</v>
      </c>
      <c r="D38" s="567">
        <v>0</v>
      </c>
      <c r="E38" s="567">
        <v>-864.99979000000008</v>
      </c>
      <c r="F38" s="567">
        <v>-864.99979000000008</v>
      </c>
      <c r="G38" s="567">
        <v>0</v>
      </c>
      <c r="H38" s="554">
        <f>IF(Cover!$E$26=2014,((G38/Cover!$D$48)*Cover!$H$48),((G38/Cover!$D$49)*Cover!$I$49))</f>
        <v>0</v>
      </c>
      <c r="I38" s="613">
        <v>-864.99979000000008</v>
      </c>
      <c r="J38" s="449">
        <f t="shared" si="3"/>
        <v>1</v>
      </c>
      <c r="K38" s="613">
        <v>0</v>
      </c>
      <c r="L38" s="613">
        <v>0</v>
      </c>
      <c r="M38" s="613">
        <v>0</v>
      </c>
      <c r="N38" s="613">
        <v>0</v>
      </c>
      <c r="O38" s="613">
        <v>0</v>
      </c>
      <c r="P38" s="613">
        <v>0</v>
      </c>
      <c r="Q38" s="613">
        <v>0</v>
      </c>
    </row>
    <row r="39" spans="2:17" x14ac:dyDescent="0.2">
      <c r="B39" s="406"/>
      <c r="C39" s="156" t="s">
        <v>95</v>
      </c>
      <c r="D39" s="567">
        <v>0</v>
      </c>
      <c r="E39" s="567">
        <v>1123.877</v>
      </c>
      <c r="F39" s="567">
        <v>1123.877</v>
      </c>
      <c r="G39" s="567">
        <v>0</v>
      </c>
      <c r="H39" s="554">
        <f>IF(Cover!$E$26=2014,((G39/Cover!$D$48)*Cover!$H$48),((G39/Cover!$D$49)*Cover!$I$49))</f>
        <v>0</v>
      </c>
      <c r="I39" s="613">
        <v>1123.877</v>
      </c>
      <c r="J39" s="449">
        <f t="shared" si="3"/>
        <v>1</v>
      </c>
      <c r="K39" s="613">
        <v>0</v>
      </c>
      <c r="L39" s="613">
        <v>0</v>
      </c>
      <c r="M39" s="613">
        <v>0</v>
      </c>
      <c r="N39" s="613">
        <v>0</v>
      </c>
      <c r="O39" s="613">
        <v>0</v>
      </c>
      <c r="P39" s="613">
        <v>0</v>
      </c>
      <c r="Q39" s="613">
        <v>0</v>
      </c>
    </row>
    <row r="40" spans="2:17" x14ac:dyDescent="0.2">
      <c r="B40" s="406"/>
      <c r="C40" s="156" t="s">
        <v>202</v>
      </c>
      <c r="D40" s="567">
        <v>0</v>
      </c>
      <c r="E40" s="567">
        <v>0</v>
      </c>
      <c r="F40" s="567">
        <v>0</v>
      </c>
      <c r="G40" s="567">
        <v>0</v>
      </c>
      <c r="H40" s="554">
        <f>IF(Cover!$E$26=2014,((G40/Cover!$D$48)*Cover!$H$48),((G40/Cover!$D$49)*Cover!$I$49))</f>
        <v>0</v>
      </c>
      <c r="I40" s="613">
        <v>0</v>
      </c>
      <c r="J40" s="449">
        <f t="shared" si="3"/>
        <v>1</v>
      </c>
      <c r="K40" s="613">
        <v>0</v>
      </c>
      <c r="L40" s="613">
        <v>0</v>
      </c>
      <c r="M40" s="613">
        <v>0</v>
      </c>
      <c r="N40" s="613">
        <v>0</v>
      </c>
      <c r="O40" s="613">
        <v>0</v>
      </c>
      <c r="P40" s="613">
        <v>0</v>
      </c>
      <c r="Q40" s="613">
        <v>0</v>
      </c>
    </row>
    <row r="41" spans="2:17" x14ac:dyDescent="0.2">
      <c r="B41" s="406"/>
      <c r="C41" s="156" t="s">
        <v>89</v>
      </c>
      <c r="D41" s="567">
        <v>0</v>
      </c>
      <c r="E41" s="567">
        <v>0</v>
      </c>
      <c r="F41" s="567">
        <v>0</v>
      </c>
      <c r="G41" s="567">
        <v>0</v>
      </c>
      <c r="H41" s="554">
        <f>IF(Cover!$E$26=2014,((G41/Cover!$D$48)*Cover!$H$48),((G41/Cover!$D$49)*Cover!$I$49))</f>
        <v>0</v>
      </c>
      <c r="I41" s="613">
        <v>0</v>
      </c>
      <c r="J41" s="449">
        <f t="shared" si="3"/>
        <v>1</v>
      </c>
      <c r="K41" s="613">
        <v>0</v>
      </c>
      <c r="L41" s="613">
        <v>0</v>
      </c>
      <c r="M41" s="613"/>
      <c r="N41" s="613"/>
      <c r="O41" s="613"/>
      <c r="P41" s="613"/>
      <c r="Q41" s="613"/>
    </row>
    <row r="42" spans="2:17" x14ac:dyDescent="0.2">
      <c r="B42" s="406"/>
      <c r="C42" s="156" t="s">
        <v>510</v>
      </c>
      <c r="D42" s="567">
        <v>91675</v>
      </c>
      <c r="E42" s="567">
        <v>-65691.928220000016</v>
      </c>
      <c r="F42" s="567">
        <v>25983.071779999987</v>
      </c>
      <c r="G42" s="567">
        <v>0</v>
      </c>
      <c r="H42" s="554">
        <f>IF(Cover!$E$26=2014,((G42/Cover!$D$48)*Cover!$H$48),((G42/Cover!$D$49)*Cover!$I$49))</f>
        <v>0</v>
      </c>
      <c r="I42" s="613">
        <v>25528.465749999988</v>
      </c>
      <c r="J42" s="449">
        <f t="shared" si="3"/>
        <v>1</v>
      </c>
      <c r="K42" s="613">
        <v>102.07514</v>
      </c>
      <c r="L42" s="613">
        <v>0</v>
      </c>
      <c r="M42" s="613">
        <v>0</v>
      </c>
      <c r="N42" s="613">
        <v>159.65217000000004</v>
      </c>
      <c r="O42" s="613">
        <v>0</v>
      </c>
      <c r="P42" s="613">
        <v>77.385000000000005</v>
      </c>
      <c r="Q42" s="613">
        <v>115.49371999999997</v>
      </c>
    </row>
    <row r="43" spans="2:17" x14ac:dyDescent="0.2">
      <c r="B43" s="406"/>
      <c r="C43" s="156" t="s">
        <v>122</v>
      </c>
      <c r="D43" s="567">
        <v>0</v>
      </c>
      <c r="E43" s="567">
        <v>23437.382170000015</v>
      </c>
      <c r="F43" s="567">
        <v>23437.382170000015</v>
      </c>
      <c r="G43" s="567">
        <v>0</v>
      </c>
      <c r="H43" s="554">
        <f>IF(Cover!$E$26=2014,((G43/Cover!$D$48)*Cover!$H$48),((G43/Cover!$D$49)*Cover!$I$49))</f>
        <v>0</v>
      </c>
      <c r="I43" s="613">
        <v>-5</v>
      </c>
      <c r="J43" s="449">
        <f t="shared" si="3"/>
        <v>1</v>
      </c>
      <c r="K43" s="613">
        <v>22946.893567123567</v>
      </c>
      <c r="L43" s="613">
        <v>0</v>
      </c>
      <c r="M43" s="613">
        <v>0</v>
      </c>
      <c r="N43" s="613">
        <v>0</v>
      </c>
      <c r="O43" s="613">
        <v>0</v>
      </c>
      <c r="P43" s="613">
        <v>0</v>
      </c>
      <c r="Q43" s="613">
        <v>495.48860287644789</v>
      </c>
    </row>
    <row r="44" spans="2:17" x14ac:dyDescent="0.2">
      <c r="B44" s="406"/>
      <c r="C44" s="156" t="s">
        <v>130</v>
      </c>
      <c r="D44" s="567">
        <v>0</v>
      </c>
      <c r="E44" s="567">
        <v>0</v>
      </c>
      <c r="F44" s="567">
        <v>0</v>
      </c>
      <c r="G44" s="567">
        <v>0</v>
      </c>
      <c r="H44" s="554">
        <f>IF(Cover!$E$26=2014,((G44/Cover!$D$48)*Cover!$H$48),((G44/Cover!$D$49)*Cover!$I$49))</f>
        <v>0</v>
      </c>
      <c r="I44" s="613">
        <v>0</v>
      </c>
      <c r="J44" s="449">
        <f t="shared" si="3"/>
        <v>1</v>
      </c>
      <c r="K44" s="613">
        <v>0</v>
      </c>
      <c r="L44" s="613">
        <v>0</v>
      </c>
      <c r="M44" s="613">
        <v>0</v>
      </c>
      <c r="N44" s="613">
        <v>0</v>
      </c>
      <c r="O44" s="613">
        <v>0</v>
      </c>
      <c r="P44" s="613">
        <v>0</v>
      </c>
      <c r="Q44" s="613">
        <v>0</v>
      </c>
    </row>
    <row r="45" spans="2:17" x14ac:dyDescent="0.2">
      <c r="B45" s="406"/>
      <c r="C45" s="32" t="s">
        <v>134</v>
      </c>
      <c r="D45" s="567">
        <v>0</v>
      </c>
      <c r="E45" s="567">
        <v>0</v>
      </c>
      <c r="F45" s="567">
        <v>0</v>
      </c>
      <c r="G45" s="567">
        <v>0</v>
      </c>
      <c r="H45" s="554">
        <f>IF(Cover!$E$26=2014,((G45/Cover!$D$48)*Cover!$H$48),((G45/Cover!$D$49)*Cover!$I$49))</f>
        <v>0</v>
      </c>
      <c r="I45" s="613">
        <v>0</v>
      </c>
      <c r="J45" s="449">
        <f t="shared" si="3"/>
        <v>1</v>
      </c>
      <c r="K45" s="613">
        <v>0</v>
      </c>
      <c r="L45" s="613">
        <v>0</v>
      </c>
      <c r="M45" s="613">
        <v>0</v>
      </c>
      <c r="N45" s="613">
        <v>0</v>
      </c>
      <c r="O45" s="613">
        <v>0</v>
      </c>
      <c r="P45" s="613">
        <v>0</v>
      </c>
      <c r="Q45" s="613">
        <v>0</v>
      </c>
    </row>
    <row r="46" spans="2:17" x14ac:dyDescent="0.2">
      <c r="B46" s="406"/>
      <c r="C46" s="32" t="s">
        <v>113</v>
      </c>
      <c r="D46" s="567">
        <v>0</v>
      </c>
      <c r="E46" s="567">
        <v>0</v>
      </c>
      <c r="F46" s="567">
        <v>0</v>
      </c>
      <c r="G46" s="567">
        <v>0</v>
      </c>
      <c r="H46" s="554">
        <f>IF(Cover!$E$26=2014,((G46/Cover!$D$48)*Cover!$H$48),((G46/Cover!$D$49)*Cover!$I$49))</f>
        <v>0</v>
      </c>
      <c r="I46" s="613">
        <v>0</v>
      </c>
      <c r="J46" s="449">
        <f t="shared" si="3"/>
        <v>1</v>
      </c>
      <c r="K46" s="567">
        <v>0</v>
      </c>
      <c r="L46" s="567">
        <v>0</v>
      </c>
      <c r="M46" s="567">
        <v>0</v>
      </c>
      <c r="N46" s="613">
        <v>0</v>
      </c>
      <c r="O46" s="567">
        <v>0</v>
      </c>
      <c r="P46" s="567">
        <v>0</v>
      </c>
      <c r="Q46" s="567">
        <v>0</v>
      </c>
    </row>
    <row r="47" spans="2:17" x14ac:dyDescent="0.2">
      <c r="B47" s="406"/>
      <c r="C47" s="36" t="s">
        <v>177</v>
      </c>
      <c r="D47" s="554">
        <f t="shared" ref="D47:Q47" si="4">SUM(D31:D46)</f>
        <v>157087</v>
      </c>
      <c r="E47" s="554">
        <f>SUM(E31:E46)</f>
        <v>-54788.849329999983</v>
      </c>
      <c r="F47" s="554">
        <f t="shared" si="4"/>
        <v>102298.15067000002</v>
      </c>
      <c r="G47" s="554">
        <v>112400</v>
      </c>
      <c r="H47" s="554">
        <f>IF(Cover!$E$26=2014,((G47/Cover!$D$48)*Cover!$H$48),((G47/Cover!$D$49)*Cover!$I$49))</f>
        <v>122525.49945500502</v>
      </c>
      <c r="I47" s="554">
        <f>SUM(I31:I46)</f>
        <v>74021.914140000008</v>
      </c>
      <c r="J47" s="449">
        <f>IF(H47=0,1,((I47-H47)/H47)*1)</f>
        <v>-0.3958652323863161</v>
      </c>
      <c r="K47" s="554">
        <f t="shared" si="4"/>
        <v>23472.992433377982</v>
      </c>
      <c r="L47" s="554">
        <f>SUM(L31:L46)</f>
        <v>0</v>
      </c>
      <c r="M47" s="554">
        <f t="shared" si="4"/>
        <v>0</v>
      </c>
      <c r="N47" s="554">
        <f t="shared" si="4"/>
        <v>3462.0080972942337</v>
      </c>
      <c r="O47" s="554">
        <f t="shared" si="4"/>
        <v>276.31274645135113</v>
      </c>
      <c r="P47" s="554">
        <f>SUM(P31:P46)</f>
        <v>201.38349999999997</v>
      </c>
      <c r="Q47" s="554">
        <f t="shared" si="4"/>
        <v>863.53975287644789</v>
      </c>
    </row>
    <row r="48" spans="2:17" x14ac:dyDescent="0.2">
      <c r="B48" s="406"/>
      <c r="C48" s="32" t="s">
        <v>178</v>
      </c>
      <c r="D48" s="567">
        <v>0</v>
      </c>
      <c r="E48" s="567">
        <f t="shared" ref="E48" si="5">F48-D48</f>
        <v>0</v>
      </c>
      <c r="F48" s="567">
        <v>0</v>
      </c>
      <c r="G48" s="567">
        <v>0</v>
      </c>
      <c r="H48" s="554">
        <f>IF(Cover!$E$26=2014,((G48/Cover!$D$48)*Cover!$H$48),((G48/Cover!$D$49)*Cover!$I$49))</f>
        <v>0</v>
      </c>
      <c r="I48" s="567">
        <v>0</v>
      </c>
      <c r="J48" s="449">
        <f t="shared" si="3"/>
        <v>1</v>
      </c>
      <c r="K48" s="567">
        <v>0</v>
      </c>
      <c r="L48" s="567">
        <v>0</v>
      </c>
      <c r="M48" s="567">
        <v>0</v>
      </c>
      <c r="N48" s="613">
        <v>0</v>
      </c>
      <c r="O48" s="567">
        <v>0</v>
      </c>
      <c r="P48" s="567">
        <v>0</v>
      </c>
      <c r="Q48" s="567">
        <v>0</v>
      </c>
    </row>
    <row r="49" spans="2:17" x14ac:dyDescent="0.2">
      <c r="B49" s="406"/>
      <c r="C49" s="36" t="s">
        <v>114</v>
      </c>
      <c r="D49" s="554">
        <f t="shared" ref="D49:I49" si="6">SUM(D29, D47:D48)</f>
        <v>266670</v>
      </c>
      <c r="E49" s="554">
        <f t="shared" si="6"/>
        <v>-37085.144269999982</v>
      </c>
      <c r="F49" s="554">
        <f t="shared" si="6"/>
        <v>229584.85573000001</v>
      </c>
      <c r="G49" s="554">
        <f t="shared" si="6"/>
        <v>112400</v>
      </c>
      <c r="H49" s="554">
        <f t="shared" si="6"/>
        <v>122525.49945500502</v>
      </c>
      <c r="I49" s="554">
        <f t="shared" si="6"/>
        <v>201308.61920000002</v>
      </c>
      <c r="J49" s="449">
        <f t="shared" si="3"/>
        <v>0.64299366332251917</v>
      </c>
      <c r="K49" s="554">
        <f t="shared" ref="K49:Q49" si="7">SUM(K29, K47:K48)</f>
        <v>23472.992433377982</v>
      </c>
      <c r="L49" s="554">
        <f>SUM(L29, L47:L48)</f>
        <v>0</v>
      </c>
      <c r="M49" s="554">
        <f t="shared" si="7"/>
        <v>0</v>
      </c>
      <c r="N49" s="554">
        <f t="shared" si="7"/>
        <v>3462.0080972942337</v>
      </c>
      <c r="O49" s="554">
        <f t="shared" si="7"/>
        <v>276.31274645135113</v>
      </c>
      <c r="P49" s="554">
        <f>SUM(P29, P47:P48)</f>
        <v>201.38349999999997</v>
      </c>
      <c r="Q49" s="554">
        <f t="shared" si="7"/>
        <v>863.53975287644789</v>
      </c>
    </row>
    <row r="50" spans="2:17" x14ac:dyDescent="0.2">
      <c r="M50" s="614"/>
      <c r="N50" s="614"/>
      <c r="O50" s="614"/>
    </row>
    <row r="51" spans="2:17" x14ac:dyDescent="0.2">
      <c r="F51" s="575"/>
      <c r="M51" s="614"/>
      <c r="N51" s="614"/>
      <c r="O51" s="614"/>
    </row>
    <row r="52" spans="2:17" ht="15.75" x14ac:dyDescent="0.2">
      <c r="B52" s="220" t="s">
        <v>496</v>
      </c>
      <c r="C52" s="108"/>
      <c r="D52" s="91"/>
      <c r="E52" s="91"/>
      <c r="F52" s="91"/>
      <c r="G52" s="91"/>
      <c r="H52" s="91"/>
      <c r="I52" s="91"/>
      <c r="J52" s="91"/>
      <c r="M52" s="614"/>
      <c r="N52" s="614"/>
      <c r="O52" s="614"/>
    </row>
    <row r="53" spans="2:17" x14ac:dyDescent="0.2">
      <c r="M53" s="614"/>
      <c r="N53" s="614"/>
      <c r="O53" s="614"/>
    </row>
    <row r="54" spans="2:17" ht="30" customHeight="1" x14ac:dyDescent="0.2">
      <c r="B54" s="701" t="s">
        <v>746</v>
      </c>
      <c r="C54" s="702"/>
      <c r="D54" s="702"/>
      <c r="E54" s="702"/>
      <c r="F54" s="703"/>
      <c r="G54" s="91"/>
      <c r="H54" s="91"/>
      <c r="I54" s="91"/>
      <c r="J54" s="91"/>
      <c r="M54" s="614"/>
      <c r="N54" s="614"/>
      <c r="O54" s="614"/>
    </row>
    <row r="56" spans="2:17" x14ac:dyDescent="0.2">
      <c r="B56" s="221" t="s">
        <v>38</v>
      </c>
      <c r="C56" s="754" t="s">
        <v>495</v>
      </c>
      <c r="D56" s="755"/>
      <c r="E56" s="755"/>
      <c r="F56" s="756"/>
      <c r="G56" s="91"/>
      <c r="H56" s="91"/>
      <c r="I56" s="91"/>
      <c r="J56" s="91"/>
    </row>
    <row r="57" spans="2:17" ht="151.5" customHeight="1" x14ac:dyDescent="0.2">
      <c r="B57" s="441" t="s">
        <v>879</v>
      </c>
      <c r="C57" s="757" t="s">
        <v>921</v>
      </c>
      <c r="D57" s="758"/>
      <c r="E57" s="758"/>
      <c r="F57" s="759"/>
      <c r="G57" s="91"/>
      <c r="H57" s="91"/>
      <c r="I57" s="91"/>
      <c r="J57" s="91"/>
    </row>
    <row r="58" spans="2:17" x14ac:dyDescent="0.2">
      <c r="B58" s="441"/>
      <c r="C58" s="760"/>
      <c r="D58" s="761"/>
      <c r="E58" s="761"/>
      <c r="F58" s="762"/>
      <c r="G58" s="91"/>
      <c r="H58" s="91"/>
      <c r="I58" s="91"/>
      <c r="J58" s="91"/>
    </row>
    <row r="59" spans="2:17" x14ac:dyDescent="0.2">
      <c r="B59" s="441"/>
      <c r="C59" s="760"/>
      <c r="D59" s="761"/>
      <c r="E59" s="761"/>
      <c r="F59" s="762"/>
      <c r="G59" s="91"/>
      <c r="H59" s="91"/>
      <c r="I59" s="91"/>
      <c r="J59" s="91"/>
    </row>
    <row r="61" spans="2:17" ht="15.75" x14ac:dyDescent="0.2">
      <c r="B61" s="226" t="s">
        <v>499</v>
      </c>
      <c r="C61" s="91"/>
      <c r="D61" s="91"/>
      <c r="E61" s="91"/>
      <c r="F61" s="91"/>
    </row>
    <row r="62" spans="2:17" ht="15.75" x14ac:dyDescent="0.2">
      <c r="B62" s="217"/>
      <c r="C62" s="91"/>
      <c r="D62" s="91"/>
      <c r="E62" s="91"/>
      <c r="F62" s="91"/>
      <c r="H62" s="285"/>
    </row>
    <row r="63" spans="2:17" ht="32.25" customHeight="1" x14ac:dyDescent="0.2">
      <c r="B63" s="734" t="s">
        <v>500</v>
      </c>
      <c r="C63" s="735"/>
      <c r="D63" s="735"/>
      <c r="E63" s="735"/>
      <c r="F63" s="735"/>
      <c r="G63" s="736"/>
      <c r="H63" s="227"/>
      <c r="I63" s="227"/>
    </row>
    <row r="64" spans="2:17" ht="15.75" x14ac:dyDescent="0.2">
      <c r="B64" s="217"/>
      <c r="C64" s="91"/>
      <c r="D64" s="91"/>
      <c r="E64" s="91"/>
      <c r="F64" s="91"/>
      <c r="H64" s="285"/>
    </row>
    <row r="65" spans="2:16" ht="51" x14ac:dyDescent="0.2">
      <c r="B65" s="17" t="s">
        <v>327</v>
      </c>
      <c r="C65" s="70" t="s">
        <v>116</v>
      </c>
      <c r="D65" s="71" t="s">
        <v>504</v>
      </c>
      <c r="E65" s="71" t="s">
        <v>118</v>
      </c>
      <c r="F65" s="73" t="s">
        <v>476</v>
      </c>
      <c r="G65" s="20" t="s">
        <v>249</v>
      </c>
      <c r="H65" s="74"/>
      <c r="I65" s="74"/>
    </row>
    <row r="66" spans="2:16" x14ac:dyDescent="0.2">
      <c r="B66" s="406"/>
      <c r="C66" s="406" t="s">
        <v>880</v>
      </c>
      <c r="D66" s="567">
        <v>0</v>
      </c>
      <c r="E66" s="567">
        <v>0</v>
      </c>
      <c r="F66" s="567">
        <v>0</v>
      </c>
      <c r="G66" s="567">
        <v>2365.0487700000008</v>
      </c>
      <c r="H66" s="228"/>
      <c r="I66" s="228"/>
    </row>
    <row r="67" spans="2:16" ht="15" x14ac:dyDescent="0.2">
      <c r="B67" s="406"/>
      <c r="C67" s="406" t="s">
        <v>881</v>
      </c>
      <c r="D67" s="567">
        <v>0</v>
      </c>
      <c r="E67" s="567">
        <v>0</v>
      </c>
      <c r="F67" s="567">
        <v>0</v>
      </c>
      <c r="G67" s="567">
        <v>3097.5160000000001</v>
      </c>
      <c r="H67" s="228"/>
      <c r="I67" s="228"/>
      <c r="L67" s="109"/>
      <c r="M67" s="109"/>
      <c r="N67" s="109"/>
    </row>
    <row r="68" spans="2:16" ht="15" x14ac:dyDescent="0.2">
      <c r="B68" s="406"/>
      <c r="C68" s="406" t="s">
        <v>882</v>
      </c>
      <c r="D68" s="567">
        <v>0</v>
      </c>
      <c r="E68" s="567">
        <v>0</v>
      </c>
      <c r="F68" s="567">
        <v>0</v>
      </c>
      <c r="G68" s="567">
        <v>6932.9905000000008</v>
      </c>
      <c r="H68" s="228"/>
      <c r="I68" s="228"/>
      <c r="L68" s="109"/>
      <c r="M68" s="109"/>
      <c r="N68" s="109"/>
    </row>
    <row r="69" spans="2:16" ht="15" x14ac:dyDescent="0.2">
      <c r="B69" s="406"/>
      <c r="C69" s="406" t="s">
        <v>883</v>
      </c>
      <c r="D69" s="567">
        <v>0</v>
      </c>
      <c r="E69" s="567">
        <v>0</v>
      </c>
      <c r="F69" s="567">
        <v>0</v>
      </c>
      <c r="G69" s="567">
        <v>3167.8983199999993</v>
      </c>
      <c r="H69" s="228"/>
      <c r="I69" s="228"/>
      <c r="L69" s="109"/>
      <c r="M69" s="109"/>
      <c r="N69" s="109"/>
      <c r="O69" s="109"/>
      <c r="P69" s="109"/>
    </row>
    <row r="70" spans="2:16" ht="15" x14ac:dyDescent="0.2">
      <c r="B70" s="406"/>
      <c r="C70" s="406" t="s">
        <v>884</v>
      </c>
      <c r="D70" s="567">
        <v>0</v>
      </c>
      <c r="E70" s="567">
        <v>0</v>
      </c>
      <c r="F70" s="567">
        <v>0</v>
      </c>
      <c r="G70" s="567">
        <v>4465.6501499999904</v>
      </c>
      <c r="H70" s="228"/>
      <c r="I70" s="228"/>
      <c r="L70" s="109"/>
      <c r="M70" s="109"/>
      <c r="N70" s="109"/>
      <c r="O70" s="109"/>
      <c r="P70" s="109"/>
    </row>
    <row r="71" spans="2:16" ht="15" x14ac:dyDescent="0.2">
      <c r="B71" s="406"/>
      <c r="C71" s="406"/>
      <c r="D71" s="567">
        <v>0</v>
      </c>
      <c r="E71" s="567">
        <v>0</v>
      </c>
      <c r="F71" s="567">
        <v>0</v>
      </c>
      <c r="G71" s="567">
        <v>0</v>
      </c>
      <c r="H71" s="228"/>
      <c r="I71" s="228"/>
      <c r="L71" s="109"/>
      <c r="M71" s="109"/>
      <c r="N71" s="109"/>
      <c r="O71" s="109"/>
      <c r="P71" s="109"/>
    </row>
    <row r="72" spans="2:16" ht="15" x14ac:dyDescent="0.2">
      <c r="B72" s="406"/>
      <c r="C72" s="406"/>
      <c r="D72" s="567">
        <v>0</v>
      </c>
      <c r="E72" s="567">
        <v>0</v>
      </c>
      <c r="F72" s="567">
        <v>0</v>
      </c>
      <c r="G72" s="567">
        <v>0</v>
      </c>
      <c r="H72" s="228"/>
      <c r="I72" s="228"/>
      <c r="J72" s="109"/>
      <c r="K72" s="109"/>
      <c r="L72" s="109"/>
      <c r="M72" s="109"/>
      <c r="N72" s="109"/>
      <c r="O72" s="109"/>
      <c r="P72" s="109"/>
    </row>
    <row r="73" spans="2:16" x14ac:dyDescent="0.2">
      <c r="H73" s="165"/>
      <c r="I73" s="165"/>
    </row>
    <row r="74" spans="2:16" ht="15.75" x14ac:dyDescent="0.2">
      <c r="B74" s="750" t="s">
        <v>497</v>
      </c>
      <c r="C74" s="750"/>
      <c r="D74" s="750"/>
      <c r="E74" s="750"/>
      <c r="H74" s="165"/>
      <c r="I74" s="165"/>
      <c r="L74" s="109"/>
      <c r="M74" s="109"/>
      <c r="N74" s="109"/>
      <c r="O74" s="109"/>
      <c r="P74" s="109"/>
    </row>
    <row r="75" spans="2:16" ht="15.75" x14ac:dyDescent="0.2">
      <c r="B75" s="282"/>
      <c r="C75" s="282"/>
      <c r="D75" s="282"/>
      <c r="E75" s="282"/>
      <c r="H75" s="165"/>
      <c r="I75" s="165"/>
      <c r="L75" s="109"/>
      <c r="M75" s="109"/>
      <c r="N75" s="109"/>
      <c r="O75" s="109"/>
      <c r="P75" s="109"/>
    </row>
    <row r="76" spans="2:16" ht="15" x14ac:dyDescent="0.2">
      <c r="B76" s="751" t="s">
        <v>501</v>
      </c>
      <c r="C76" s="752"/>
      <c r="D76" s="752"/>
      <c r="E76" s="752"/>
      <c r="F76" s="752"/>
      <c r="G76" s="753"/>
      <c r="H76" s="227"/>
      <c r="I76" s="227"/>
      <c r="J76" s="109"/>
      <c r="K76" s="109"/>
      <c r="L76" s="109"/>
      <c r="M76" s="109"/>
      <c r="N76" s="109"/>
      <c r="O76" s="109"/>
      <c r="P76" s="109"/>
    </row>
    <row r="77" spans="2:16" ht="15.75" x14ac:dyDescent="0.2">
      <c r="B77" s="218"/>
      <c r="C77" s="109"/>
      <c r="D77" s="109"/>
      <c r="E77" s="109"/>
      <c r="F77" s="109"/>
      <c r="G77" s="109"/>
      <c r="H77" s="110"/>
      <c r="I77" s="110"/>
      <c r="J77" s="109"/>
      <c r="K77" s="109"/>
      <c r="L77" s="109"/>
      <c r="M77" s="109"/>
      <c r="N77" s="109"/>
      <c r="O77" s="109"/>
      <c r="P77" s="109"/>
    </row>
    <row r="78" spans="2:16" ht="51" x14ac:dyDescent="0.2">
      <c r="B78" s="17" t="s">
        <v>327</v>
      </c>
      <c r="C78" s="18" t="s">
        <v>116</v>
      </c>
      <c r="D78" s="19" t="s">
        <v>479</v>
      </c>
      <c r="E78" s="19" t="s">
        <v>118</v>
      </c>
      <c r="F78" s="73" t="s">
        <v>476</v>
      </c>
      <c r="G78" s="20" t="s">
        <v>249</v>
      </c>
      <c r="H78" s="74"/>
      <c r="I78" s="74"/>
    </row>
    <row r="79" spans="2:16" x14ac:dyDescent="0.2">
      <c r="B79" s="406"/>
      <c r="C79" s="573">
        <v>0</v>
      </c>
      <c r="D79" s="567">
        <v>0</v>
      </c>
      <c r="E79" s="567">
        <v>0</v>
      </c>
      <c r="F79" s="567">
        <v>0</v>
      </c>
      <c r="G79" s="567">
        <v>0</v>
      </c>
      <c r="H79" s="228"/>
      <c r="I79" s="228"/>
    </row>
    <row r="80" spans="2:16" x14ac:dyDescent="0.2">
      <c r="B80" s="406"/>
      <c r="C80" s="573">
        <v>0</v>
      </c>
      <c r="D80" s="567">
        <v>0</v>
      </c>
      <c r="E80" s="567">
        <v>0</v>
      </c>
      <c r="F80" s="567">
        <v>0</v>
      </c>
      <c r="G80" s="567">
        <v>0</v>
      </c>
      <c r="H80" s="228"/>
      <c r="I80" s="228"/>
    </row>
    <row r="81" spans="2:9" x14ac:dyDescent="0.2">
      <c r="B81" s="406"/>
      <c r="C81" s="573">
        <v>0</v>
      </c>
      <c r="D81" s="567">
        <v>0</v>
      </c>
      <c r="E81" s="567">
        <v>0</v>
      </c>
      <c r="F81" s="567">
        <v>0</v>
      </c>
      <c r="G81" s="567">
        <v>0</v>
      </c>
      <c r="H81" s="228"/>
      <c r="I81" s="228"/>
    </row>
    <row r="82" spans="2:9" x14ac:dyDescent="0.2">
      <c r="B82" s="406"/>
      <c r="C82" s="573">
        <v>0</v>
      </c>
      <c r="D82" s="567">
        <v>0</v>
      </c>
      <c r="E82" s="567">
        <v>0</v>
      </c>
      <c r="F82" s="567">
        <v>0</v>
      </c>
      <c r="G82" s="567">
        <v>0</v>
      </c>
      <c r="H82" s="228"/>
      <c r="I82" s="228"/>
    </row>
    <row r="83" spans="2:9" x14ac:dyDescent="0.2">
      <c r="H83" s="285"/>
    </row>
    <row r="84" spans="2:9" x14ac:dyDescent="0.2">
      <c r="B84" s="389" t="s">
        <v>190</v>
      </c>
      <c r="C84" s="493"/>
      <c r="D84" s="493"/>
      <c r="E84" s="493"/>
      <c r="F84" s="346"/>
    </row>
    <row r="85" spans="2:9" x14ac:dyDescent="0.2">
      <c r="B85" s="390" t="s">
        <v>697</v>
      </c>
      <c r="C85" s="495"/>
      <c r="D85" s="495"/>
      <c r="E85" s="495"/>
      <c r="F85" s="494"/>
    </row>
    <row r="86" spans="2:9" ht="25.5" customHeight="1" x14ac:dyDescent="0.2">
      <c r="B86" s="390" t="s">
        <v>487</v>
      </c>
      <c r="C86" s="695" t="s">
        <v>694</v>
      </c>
      <c r="D86" s="695"/>
      <c r="E86" s="695"/>
      <c r="F86" s="696"/>
    </row>
    <row r="87" spans="2:9" ht="38.25" customHeight="1" x14ac:dyDescent="0.2">
      <c r="B87" s="390" t="s">
        <v>740</v>
      </c>
      <c r="C87" s="695" t="s">
        <v>704</v>
      </c>
      <c r="D87" s="695"/>
      <c r="E87" s="695"/>
      <c r="F87" s="696"/>
    </row>
    <row r="88" spans="2:9" ht="25.5" customHeight="1" x14ac:dyDescent="0.2">
      <c r="B88" s="390" t="s">
        <v>493</v>
      </c>
      <c r="C88" s="695" t="s">
        <v>703</v>
      </c>
      <c r="D88" s="695"/>
      <c r="E88" s="695"/>
      <c r="F88" s="696"/>
    </row>
    <row r="89" spans="2:9" ht="25.5" customHeight="1" x14ac:dyDescent="0.2">
      <c r="B89" s="391" t="s">
        <v>691</v>
      </c>
      <c r="C89" s="698" t="s">
        <v>695</v>
      </c>
      <c r="D89" s="698"/>
      <c r="E89" s="698"/>
      <c r="F89" s="699"/>
    </row>
  </sheetData>
  <mergeCells count="22">
    <mergeCell ref="N18:O18"/>
    <mergeCell ref="L18:M18"/>
    <mergeCell ref="B8:D8"/>
    <mergeCell ref="B11:I11"/>
    <mergeCell ref="B12:I12"/>
    <mergeCell ref="G18:J18"/>
    <mergeCell ref="B13:I13"/>
    <mergeCell ref="B14:I14"/>
    <mergeCell ref="B5:C5"/>
    <mergeCell ref="B6:C6"/>
    <mergeCell ref="B76:G76"/>
    <mergeCell ref="B54:F54"/>
    <mergeCell ref="C56:F56"/>
    <mergeCell ref="C57:F57"/>
    <mergeCell ref="C58:F58"/>
    <mergeCell ref="C59:F59"/>
    <mergeCell ref="B63:G63"/>
    <mergeCell ref="C86:F86"/>
    <mergeCell ref="C87:F87"/>
    <mergeCell ref="C88:F88"/>
    <mergeCell ref="C89:F89"/>
    <mergeCell ref="B74:E74"/>
  </mergeCells>
  <phoneticPr fontId="34" type="noConversion"/>
  <pageMargins left="0.74803149606299213" right="0.74803149606299213" top="0.98425196850393704" bottom="0.98425196850393704" header="0.51181102362204722" footer="0.51181102362204722"/>
  <pageSetup paperSize="8" scale="71" orientation="landscape" r:id="rId1"/>
  <headerFooter alignWithMargins="0">
    <oddFooter>&amp;L&amp;D&amp;C&amp;A&amp;RPage &amp;P of &amp;N</oddFooter>
  </headerFooter>
  <rowBreaks count="1" manualBreakCount="1">
    <brk id="51" min="1" max="1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sheetPr>
  <dimension ref="B1:F31"/>
  <sheetViews>
    <sheetView showGridLines="0" view="pageBreakPreview" zoomScale="85" zoomScaleNormal="100" zoomScaleSheetLayoutView="85" workbookViewId="0">
      <selection activeCell="C9" sqref="C9"/>
    </sheetView>
  </sheetViews>
  <sheetFormatPr defaultRowHeight="12.75" x14ac:dyDescent="0.2"/>
  <cols>
    <col min="1" max="1" width="12" style="285" customWidth="1"/>
    <col min="2" max="2" width="16.42578125" style="285" bestFit="1" customWidth="1"/>
    <col min="3" max="3" width="41.28515625" style="285" customWidth="1"/>
    <col min="4" max="9" width="19.85546875" style="285" customWidth="1"/>
    <col min="10" max="10" width="18.28515625" style="285" customWidth="1"/>
    <col min="11" max="16384" width="9.140625" style="285"/>
  </cols>
  <sheetData>
    <row r="1" spans="2:6" ht="20.25" customHeight="1" x14ac:dyDescent="0.2">
      <c r="B1" s="277" t="str">
        <f>Cover!E22</f>
        <v>United Energy</v>
      </c>
      <c r="C1" s="148"/>
      <c r="D1" s="191" t="s">
        <v>505</v>
      </c>
      <c r="E1" s="275"/>
      <c r="F1" s="148"/>
    </row>
    <row r="2" spans="2:6" ht="20.25" x14ac:dyDescent="0.2">
      <c r="B2" s="744" t="s">
        <v>128</v>
      </c>
      <c r="C2" s="744"/>
      <c r="D2" s="139" t="s">
        <v>308</v>
      </c>
      <c r="E2" s="140"/>
    </row>
    <row r="3" spans="2:6" ht="20.25" x14ac:dyDescent="0.2">
      <c r="B3" s="279">
        <f>Cover!E26</f>
        <v>2014</v>
      </c>
      <c r="D3" s="146" t="s">
        <v>508</v>
      </c>
      <c r="E3" s="146"/>
    </row>
    <row r="4" spans="2:6" ht="20.25" x14ac:dyDescent="0.2">
      <c r="B4" s="279"/>
    </row>
    <row r="5" spans="2:6" ht="25.5" x14ac:dyDescent="0.2">
      <c r="B5" s="102" t="s">
        <v>506</v>
      </c>
    </row>
    <row r="6" spans="2:6" x14ac:dyDescent="0.2">
      <c r="B6" s="146" t="s">
        <v>507</v>
      </c>
    </row>
    <row r="7" spans="2:6" ht="12.75" customHeight="1" x14ac:dyDescent="0.2">
      <c r="B7" s="277"/>
    </row>
    <row r="8" spans="2:6" ht="42.75" customHeight="1" x14ac:dyDescent="0.2">
      <c r="B8" s="701" t="s">
        <v>441</v>
      </c>
      <c r="C8" s="702"/>
      <c r="D8" s="702"/>
      <c r="E8" s="703"/>
    </row>
    <row r="9" spans="2:6" ht="27" customHeight="1" x14ac:dyDescent="0.2">
      <c r="B9" s="277"/>
    </row>
    <row r="10" spans="2:6" ht="51" x14ac:dyDescent="0.2">
      <c r="B10" s="17" t="s">
        <v>327</v>
      </c>
      <c r="C10" s="18" t="s">
        <v>116</v>
      </c>
      <c r="D10" s="19" t="s">
        <v>185</v>
      </c>
      <c r="E10" s="57" t="s">
        <v>344</v>
      </c>
    </row>
    <row r="11" spans="2:6" ht="25.5" x14ac:dyDescent="0.2">
      <c r="B11" s="406"/>
      <c r="C11" s="440" t="s">
        <v>268</v>
      </c>
      <c r="D11" s="437" t="s">
        <v>323</v>
      </c>
      <c r="E11" s="437"/>
    </row>
    <row r="12" spans="2:6" ht="13.5" customHeight="1" x14ac:dyDescent="0.2">
      <c r="B12" s="406"/>
      <c r="C12" s="410" t="s">
        <v>269</v>
      </c>
      <c r="D12" s="567">
        <v>0</v>
      </c>
      <c r="E12" s="567">
        <v>0</v>
      </c>
    </row>
    <row r="13" spans="2:6" ht="13.5" customHeight="1" x14ac:dyDescent="0.2">
      <c r="B13" s="406"/>
      <c r="C13" s="410" t="s">
        <v>270</v>
      </c>
      <c r="D13" s="567">
        <v>0</v>
      </c>
      <c r="E13" s="567">
        <v>0</v>
      </c>
    </row>
    <row r="14" spans="2:6" ht="13.5" customHeight="1" x14ac:dyDescent="0.2">
      <c r="B14" s="406"/>
      <c r="C14" s="410" t="s">
        <v>271</v>
      </c>
      <c r="D14" s="567">
        <v>0</v>
      </c>
      <c r="E14" s="567">
        <v>0</v>
      </c>
    </row>
    <row r="15" spans="2:6" ht="13.5" customHeight="1" x14ac:dyDescent="0.2">
      <c r="B15" s="406"/>
      <c r="C15" s="410" t="s">
        <v>273</v>
      </c>
      <c r="D15" s="567">
        <v>0</v>
      </c>
      <c r="E15" s="567">
        <v>0</v>
      </c>
    </row>
    <row r="16" spans="2:6" ht="13.5" customHeight="1" x14ac:dyDescent="0.2">
      <c r="B16" s="406"/>
      <c r="C16" s="409" t="s">
        <v>184</v>
      </c>
      <c r="D16" s="551">
        <f>SUM(D12:D15)</f>
        <v>0</v>
      </c>
      <c r="E16" s="551">
        <f>SUM(E12:E15)</f>
        <v>0</v>
      </c>
    </row>
    <row r="17" spans="2:6" ht="25.5" x14ac:dyDescent="0.2">
      <c r="B17" s="406"/>
      <c r="C17" s="440" t="s">
        <v>272</v>
      </c>
      <c r="D17" s="574"/>
      <c r="E17" s="574"/>
    </row>
    <row r="18" spans="2:6" ht="13.5" customHeight="1" x14ac:dyDescent="0.2">
      <c r="B18" s="406"/>
      <c r="C18" s="410" t="s">
        <v>269</v>
      </c>
      <c r="D18" s="567">
        <v>0</v>
      </c>
      <c r="E18" s="567">
        <v>0</v>
      </c>
    </row>
    <row r="19" spans="2:6" ht="13.5" customHeight="1" x14ac:dyDescent="0.2">
      <c r="B19" s="406"/>
      <c r="C19" s="410" t="s">
        <v>270</v>
      </c>
      <c r="D19" s="567">
        <v>0</v>
      </c>
      <c r="E19" s="567">
        <v>0</v>
      </c>
    </row>
    <row r="20" spans="2:6" ht="13.5" customHeight="1" x14ac:dyDescent="0.2">
      <c r="B20" s="406"/>
      <c r="C20" s="410" t="s">
        <v>271</v>
      </c>
      <c r="D20" s="567">
        <v>0</v>
      </c>
      <c r="E20" s="567">
        <v>0</v>
      </c>
    </row>
    <row r="21" spans="2:6" ht="13.5" customHeight="1" x14ac:dyDescent="0.2">
      <c r="B21" s="406"/>
      <c r="C21" s="409" t="s">
        <v>184</v>
      </c>
      <c r="D21" s="551">
        <f>SUM(D18:D20)</f>
        <v>0</v>
      </c>
      <c r="E21" s="551">
        <f>SUM(E18:E20)</f>
        <v>0</v>
      </c>
    </row>
    <row r="22" spans="2:6" ht="13.5" customHeight="1" x14ac:dyDescent="0.2">
      <c r="B22" s="406"/>
      <c r="C22" s="410"/>
      <c r="D22" s="572"/>
      <c r="E22" s="572"/>
    </row>
    <row r="23" spans="2:6" ht="13.5" customHeight="1" x14ac:dyDescent="0.2">
      <c r="B23" s="406"/>
      <c r="C23" s="409" t="s">
        <v>274</v>
      </c>
      <c r="D23" s="551">
        <f>D21+D16</f>
        <v>0</v>
      </c>
      <c r="E23" s="551">
        <f>E21+E16</f>
        <v>0</v>
      </c>
    </row>
    <row r="24" spans="2:6" x14ac:dyDescent="0.2">
      <c r="D24" s="575"/>
      <c r="E24" s="575"/>
    </row>
    <row r="25" spans="2:6" x14ac:dyDescent="0.2">
      <c r="B25" s="389" t="s">
        <v>440</v>
      </c>
      <c r="C25" s="345"/>
      <c r="D25" s="345"/>
      <c r="E25" s="345"/>
      <c r="F25" s="346"/>
    </row>
    <row r="26" spans="2:6" ht="39.75" customHeight="1" x14ac:dyDescent="0.2">
      <c r="B26" s="420" t="s">
        <v>442</v>
      </c>
      <c r="C26" s="763" t="s">
        <v>545</v>
      </c>
      <c r="D26" s="763"/>
      <c r="E26" s="763"/>
      <c r="F26" s="405"/>
    </row>
    <row r="27" spans="2:6" x14ac:dyDescent="0.2">
      <c r="B27" s="420" t="s">
        <v>269</v>
      </c>
      <c r="C27" s="421" t="s">
        <v>443</v>
      </c>
      <c r="D27" s="404"/>
      <c r="E27" s="404"/>
      <c r="F27" s="405"/>
    </row>
    <row r="28" spans="2:6" ht="38.25" x14ac:dyDescent="0.2">
      <c r="B28" s="105" t="s">
        <v>270</v>
      </c>
      <c r="C28" s="421" t="s">
        <v>444</v>
      </c>
      <c r="D28" s="404"/>
      <c r="E28" s="404"/>
      <c r="F28" s="405"/>
    </row>
    <row r="29" spans="2:6" x14ac:dyDescent="0.2">
      <c r="B29" s="105" t="s">
        <v>271</v>
      </c>
      <c r="C29" s="764" t="s">
        <v>445</v>
      </c>
      <c r="D29" s="764"/>
      <c r="E29" s="764"/>
      <c r="F29" s="765"/>
    </row>
    <row r="30" spans="2:6" x14ac:dyDescent="0.2">
      <c r="B30" s="105" t="s">
        <v>273</v>
      </c>
      <c r="C30" s="421" t="s">
        <v>446</v>
      </c>
      <c r="D30" s="404"/>
      <c r="E30" s="404"/>
      <c r="F30" s="405"/>
    </row>
    <row r="31" spans="2:6" x14ac:dyDescent="0.2">
      <c r="B31" s="391"/>
      <c r="C31" s="402"/>
      <c r="D31" s="402"/>
      <c r="E31" s="402"/>
      <c r="F31" s="403"/>
    </row>
  </sheetData>
  <customSheetViews>
    <customSheetView guid="{C249224D-B75B-4167-BD5A-6F91763A6929}" showPageBreaks="1" fitToPage="1" printArea="1" hiddenRows="1" view="pageBreakPreview" showRuler="0">
      <selection activeCell="F14" sqref="F14"/>
      <pageMargins left="0.75" right="0.75" top="1" bottom="1" header="0.5" footer="0.5"/>
      <pageSetup paperSize="9" scale="80" orientation="portrait" r:id="rId1"/>
      <headerFooter alignWithMargins="0"/>
    </customSheetView>
  </customSheetViews>
  <mergeCells count="4">
    <mergeCell ref="B2:C2"/>
    <mergeCell ref="C26:E26"/>
    <mergeCell ref="C29:F29"/>
    <mergeCell ref="B8:E8"/>
  </mergeCells>
  <phoneticPr fontId="34" type="noConversion"/>
  <pageMargins left="0.74803149606299213" right="0.74803149606299213" top="0.98425196850393704" bottom="0.98425196850393704" header="0.51181102362204722" footer="0.51181102362204722"/>
  <pageSetup paperSize="8" scale="71" orientation="landscape" r:id="rId2"/>
  <headerFooter alignWithMargins="0">
    <oddFooter>&amp;L&amp;D&amp;C&amp;A&amp;RPage &amp;P of &amp;N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25</vt:i4>
      </vt:variant>
    </vt:vector>
  </HeadingPairs>
  <TitlesOfParts>
    <vt:vector size="51" baseType="lpstr">
      <vt:lpstr>Cover</vt:lpstr>
      <vt:lpstr>Contents</vt:lpstr>
      <vt:lpstr>1a. Income</vt:lpstr>
      <vt:lpstr>2. Demand and Revenue</vt:lpstr>
      <vt:lpstr>3a. Capex(T)</vt:lpstr>
      <vt:lpstr>5. Capex Tax</vt:lpstr>
      <vt:lpstr>6a. Maint(T)</vt:lpstr>
      <vt:lpstr>8a. Operating(T)</vt:lpstr>
      <vt:lpstr>13. Avoided Cost Payments</vt:lpstr>
      <vt:lpstr>14. Alt Control&amp;Others</vt:lpstr>
      <vt:lpstr>15. EBSS</vt:lpstr>
      <vt:lpstr>16. Juris Scheme</vt:lpstr>
      <vt:lpstr>17. DMIS-DMIA</vt:lpstr>
      <vt:lpstr>18. Self Insurance</vt:lpstr>
      <vt:lpstr>19. CHAP</vt:lpstr>
      <vt:lpstr>20. Related Party</vt:lpstr>
      <vt:lpstr>21. AMI</vt:lpstr>
      <vt:lpstr>22. Safety and Bushfire </vt:lpstr>
      <vt:lpstr>23. Shared asset</vt:lpstr>
      <vt:lpstr> 24. Unmetered supply</vt:lpstr>
      <vt:lpstr>25. Actual t-2 Distr Tariff </vt:lpstr>
      <vt:lpstr>26. Actual t-2 Trans Tariff</vt:lpstr>
      <vt:lpstr>27. TUoS cost audit (t-2)</vt:lpstr>
      <vt:lpstr>28. Actual t-2 Juris Revenue</vt:lpstr>
      <vt:lpstr>29. Juris cost audit template</vt:lpstr>
      <vt:lpstr>Amendments</vt:lpstr>
      <vt:lpstr>' 24. Unmetered supply'!Print_Area</vt:lpstr>
      <vt:lpstr>'13. Avoided Cost Payments'!Print_Area</vt:lpstr>
      <vt:lpstr>'14. Alt Control&amp;Others'!Print_Area</vt:lpstr>
      <vt:lpstr>'15. EBSS'!Print_Area</vt:lpstr>
      <vt:lpstr>'16. Juris Scheme'!Print_Area</vt:lpstr>
      <vt:lpstr>'17. DMIS-DMIA'!Print_Area</vt:lpstr>
      <vt:lpstr>'18. Self Insurance'!Print_Area</vt:lpstr>
      <vt:lpstr>'19. CHAP'!Print_Area</vt:lpstr>
      <vt:lpstr>'1a. Income'!Print_Area</vt:lpstr>
      <vt:lpstr>'2. Demand and Revenue'!Print_Area</vt:lpstr>
      <vt:lpstr>'20. Related Party'!Print_Area</vt:lpstr>
      <vt:lpstr>'21. AMI'!Print_Area</vt:lpstr>
      <vt:lpstr>'22. Safety and Bushfire '!Print_Area</vt:lpstr>
      <vt:lpstr>'23. Shared asset'!Print_Area</vt:lpstr>
      <vt:lpstr>'25. Actual t-2 Distr Tariff '!Print_Area</vt:lpstr>
      <vt:lpstr>'26. Actual t-2 Trans Tariff'!Print_Area</vt:lpstr>
      <vt:lpstr>'27. TUoS cost audit (t-2)'!Print_Area</vt:lpstr>
      <vt:lpstr>'28. Actual t-2 Juris Revenue'!Print_Area</vt:lpstr>
      <vt:lpstr>'3a. Capex(T)'!Print_Area</vt:lpstr>
      <vt:lpstr>'5. Capex Tax'!Print_Area</vt:lpstr>
      <vt:lpstr>'6a. Maint(T)'!Print_Area</vt:lpstr>
      <vt:lpstr>'8a. Operating(T)'!Print_Area</vt:lpstr>
      <vt:lpstr>Contents!Print_Area</vt:lpstr>
      <vt:lpstr>Cover!Print_Area</vt:lpstr>
      <vt:lpstr>Program_Categories</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Butler</dc:creator>
  <cp:lastModifiedBy>Johnston, Kaye</cp:lastModifiedBy>
  <cp:lastPrinted>2015-03-18T09:11:27Z</cp:lastPrinted>
  <dcterms:created xsi:type="dcterms:W3CDTF">2011-05-25T23:37:43Z</dcterms:created>
  <dcterms:modified xsi:type="dcterms:W3CDTF">2015-07-29T22:32:26Z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\\cbrvpwxfs01\home$\abrya\united energy 2014-15 - rin de (D2013-00099979).xlsx</vt:lpwstr>
  </property>
</Properties>
</file>